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933" activeTab="8"/>
  </bookViews>
  <sheets>
    <sheet name="封面" sheetId="1" r:id="rId1"/>
    <sheet name="目录" sheetId="2" r:id="rId2"/>
    <sheet name="一般公共预算收支（草案）" sheetId="3" r:id="rId3"/>
    <sheet name="公共预算草案功能分类表  " sheetId="4" r:id="rId4"/>
    <sheet name="公共预算按经济分类" sheetId="5" r:id="rId5"/>
    <sheet name="财政预算支出明细表附表" sheetId="6" r:id="rId6"/>
    <sheet name="基金预算（草案）" sheetId="7" r:id="rId7"/>
    <sheet name="国有资本经营预算（草案）" sheetId="8" r:id="rId8"/>
    <sheet name="社保基金（预算）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'一般公共预算收支（草案）'!$A$1:$H$66</definedName>
    <definedName name="_xlnm.Print_Area" localSheetId="6">'基金预算（草案）'!$A$1:$H$28</definedName>
    <definedName name="_xlnm.Print_Titles" localSheetId="2">'一般公共预算收支（草案）'!$2:$5</definedName>
    <definedName name="_xlnm.Print_Titles" localSheetId="3">'公共预算草案功能分类表  '!$1:$5</definedName>
    <definedName name="_xlnm.Print_Titles" localSheetId="6">'基金预算（草案）'!$2:$5</definedName>
    <definedName name="_xlnm.Print_Titles" localSheetId="4">公共预算按经济分类!$1:$5</definedName>
    <definedName name="_xlnm.Print_Titles" localSheetId="8">'社保基金（预算）'!$2:$4</definedName>
    <definedName name="表4" localSheetId="6">#REF!</definedName>
    <definedName name="表4" localSheetId="8">#REF!</definedName>
    <definedName name="表4">#REF!</definedName>
    <definedName name="_xlnm._FilterDatabase" localSheetId="2" hidden="1">'一般公共预算收支（草案）'!$A$5:$H$66</definedName>
    <definedName name="_xlnm._FilterDatabase" localSheetId="3" hidden="1">'公共预算草案功能分类表  '!$A$5:$G$48</definedName>
    <definedName name="_xlnm._FilterDatabase" localSheetId="5" hidden="1">财政预算支出明细表附表!$A$5:$M$5</definedName>
  </definedNames>
  <calcPr calcId="144525"/>
</workbook>
</file>

<file path=xl/sharedStrings.xml><?xml version="1.0" encoding="utf-8"?>
<sst xmlns="http://schemas.openxmlformats.org/spreadsheetml/2006/main" count="385">
  <si>
    <t>附件2</t>
  </si>
  <si>
    <t>梁河县河西乡</t>
  </si>
  <si>
    <t>2021年度财政预算预告数(草案)</t>
  </si>
  <si>
    <t>梁河县河西乡人民政府</t>
  </si>
  <si>
    <t>2021年 2 月</t>
  </si>
  <si>
    <t>目              录</t>
  </si>
  <si>
    <t>序号</t>
  </si>
  <si>
    <t>表                  名</t>
  </si>
  <si>
    <t>2021年梁河县河西乡一般公共预算收支（草案）（表一）</t>
  </si>
  <si>
    <t>2021年梁河县河西乡一般公共预算收支功能分类情况表（表二）</t>
  </si>
  <si>
    <t>2021年梁河县河西乡一般公共预算支出经济分类情况表（表三）</t>
  </si>
  <si>
    <t>2021年梁河县河西乡财政预算支出明细表（草案）（表三/1）</t>
  </si>
  <si>
    <t>2021年梁河县河西乡政府性基金预算收支（草案）（表四）</t>
  </si>
  <si>
    <t>2021年梁河县河西乡国有资本经营预算（草案）（表五）</t>
  </si>
  <si>
    <t>2021年梁河县河西乡社会保险基金预算（草案）（表六）</t>
  </si>
  <si>
    <t>表一</t>
  </si>
  <si>
    <t>2021年梁河县河西乡一般公共预算收支（草案）</t>
  </si>
  <si>
    <t>单位：万元</t>
  </si>
  <si>
    <t>收入</t>
  </si>
  <si>
    <t>2020年预算数</t>
  </si>
  <si>
    <t>2021年</t>
  </si>
  <si>
    <t>支出</t>
  </si>
  <si>
    <t>预告数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</si>
  <si>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</si>
  <si>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</si>
  <si>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</si>
  <si>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</si>
  <si>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</si>
  <si>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</si>
  <si>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</si>
  <si>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</si>
  <si>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</si>
  <si>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</si>
  <si>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</si>
  <si>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</si>
  <si>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</si>
  <si>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</si>
  <si>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</si>
  <si>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</si>
  <si>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</si>
  <si>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</si>
  <si>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</si>
  <si>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</si>
  <si>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</si>
  <si>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</si>
  <si>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</si>
  <si>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</si>
  <si>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</si>
  <si>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</si>
  <si>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</si>
  <si>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</si>
  <si>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</si>
  <si>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</si>
  <si>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</si>
  <si>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</si>
  <si>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</si>
  <si>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</si>
  <si>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</si>
  <si>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</si>
  <si>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</si>
  <si>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</si>
  <si>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</si>
  <si>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</si>
  <si>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</si>
  <si>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</si>
  <si>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</si>
  <si>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</si>
  <si>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</si>
  <si>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</si>
  <si>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</si>
  <si>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</si>
  <si>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</si>
  <si>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</si>
  <si>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</si>
  <si>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</si>
  <si>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</si>
  <si>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</si>
  <si>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</si>
  <si>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</si>
  <si>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</si>
  <si>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</si>
  <si>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</si>
  <si>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</si>
  <si>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</si>
  <si>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</si>
  <si>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</si>
  <si>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</si>
  <si>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</si>
  <si>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</si>
  <si>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</si>
  <si>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</si>
  <si>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</si>
  <si>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</si>
  <si>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</si>
  <si>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</si>
  <si>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</si>
  <si>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</si>
  <si>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</si>
  <si>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</si>
  <si>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</si>
  <si>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</si>
  <si>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</si>
  <si>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</si>
  <si>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</si>
  <si>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</si>
  <si>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</si>
  <si>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</si>
  <si>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</si>
  <si>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</si>
  <si>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</si>
  <si>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</si>
  <si>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</si>
  <si>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</si>
  <si>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</si>
  <si>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</si>
  <si>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</si>
  <si>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</si>
  <si>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</si>
  <si>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</si>
  <si>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</si>
  <si>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</si>
  <si>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2021年梁河县河西乡一般公共预算收支功能分类情况表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</si>
  <si>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</si>
  <si>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</si>
  <si>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</si>
  <si>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</si>
  <si>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</si>
  <si>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</si>
  <si>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</si>
  <si>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</si>
  <si>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</si>
  <si>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</si>
  <si>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</si>
  <si>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</si>
  <si>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</si>
  <si>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</si>
  <si>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</si>
  <si>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</si>
  <si>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</si>
  <si>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</si>
  <si>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</si>
  <si>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</si>
  <si>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</si>
  <si>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</si>
  <si>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</si>
  <si>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</si>
  <si>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</si>
  <si>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</si>
  <si>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</si>
  <si>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</si>
  <si>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</si>
  <si>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</si>
  <si>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204公共安全支出</t>
  </si>
  <si>
    <t>01 武装警察队伍</t>
  </si>
  <si>
    <t>02 公安</t>
  </si>
  <si>
    <t>03 国家安全</t>
  </si>
  <si>
    <t>04 检察</t>
  </si>
  <si>
    <t>05 法院</t>
  </si>
  <si>
    <t>06 司法</t>
  </si>
  <si>
    <t>07 监狱</t>
  </si>
  <si>
    <t>08 强制隔离戒毒</t>
  </si>
  <si>
    <t>09 国家保密</t>
  </si>
  <si>
    <t>10 缉私警察</t>
  </si>
  <si>
    <t>99 其他公共安全支出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</si>
  <si>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</si>
  <si>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</si>
  <si>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</si>
  <si>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</si>
  <si>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</si>
  <si>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</si>
  <si>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</si>
  <si>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</si>
  <si>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</si>
  <si>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</si>
  <si>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</si>
  <si>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</si>
  <si>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</si>
  <si>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</si>
  <si>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</si>
  <si>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</si>
  <si>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</si>
  <si>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</si>
  <si>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</si>
  <si>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</si>
  <si>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</si>
  <si>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</si>
  <si>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</si>
  <si>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</si>
  <si>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</si>
  <si>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</si>
  <si>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</si>
  <si>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</si>
  <si>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</si>
  <si>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</si>
  <si>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</si>
  <si>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</si>
  <si>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</si>
  <si>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</si>
  <si>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</si>
  <si>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</si>
  <si>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</si>
  <si>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</si>
  <si>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</si>
  <si>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</si>
  <si>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</si>
  <si>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</si>
  <si>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</si>
  <si>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</si>
  <si>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</si>
  <si>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</si>
  <si>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</si>
  <si>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</si>
  <si>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</si>
  <si>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</si>
  <si>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</si>
  <si>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</si>
  <si>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</si>
  <si>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</si>
  <si>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</si>
  <si>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</si>
  <si>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</si>
  <si>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</si>
  <si>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</si>
  <si>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</si>
  <si>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</si>
  <si>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</si>
  <si>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</si>
  <si>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</si>
  <si>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</si>
  <si>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</si>
  <si>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</si>
  <si>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</si>
  <si>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</si>
  <si>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</si>
  <si>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2021年梁河县河西乡一般公共预算支出经济分类情况表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</si>
  <si>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</si>
  <si>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</si>
  <si>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</si>
  <si>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</si>
  <si>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</si>
  <si>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</si>
  <si>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</si>
  <si>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</si>
  <si>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</si>
  <si>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</si>
  <si>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</si>
  <si>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</si>
  <si>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</si>
  <si>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</si>
  <si>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01 武装警察队伍</t>
  </si>
  <si>
    <t xml:space="preserve">  02 公安</t>
  </si>
  <si>
    <t xml:space="preserve">  03 国家安全</t>
  </si>
  <si>
    <t xml:space="preserve">  04 检察</t>
  </si>
  <si>
    <t xml:space="preserve">  05 法院</t>
  </si>
  <si>
    <t xml:space="preserve">  06 司法</t>
  </si>
  <si>
    <t xml:space="preserve">  07 监狱</t>
  </si>
  <si>
    <t xml:space="preserve">  08 强制隔离戒毒</t>
  </si>
  <si>
    <t xml:space="preserve">  09 国家保密</t>
  </si>
  <si>
    <t xml:space="preserve">  10 缉私警察</t>
  </si>
  <si>
    <t xml:space="preserve">  99 其他公共安全支出</t>
  </si>
  <si>
    <t>表三/1/附表</t>
  </si>
  <si>
    <t>2021年梁河县河西乡财政预算支出明细表（草案）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</si>
  <si>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</si>
  <si>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</si>
  <si>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</si>
  <si>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</si>
  <si>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</si>
  <si>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</si>
  <si>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</si>
  <si>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</si>
  <si>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</si>
  <si>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</si>
  <si>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</si>
  <si>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</si>
  <si>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工会经费</t>
  </si>
  <si>
    <t>村（居）民小组党支部工作经费</t>
  </si>
  <si>
    <t>村“两委”换届经费</t>
  </si>
  <si>
    <t>村级党组织工作经费</t>
  </si>
  <si>
    <t>关工委工作经费</t>
  </si>
  <si>
    <t>农村税费改革转移支付</t>
  </si>
  <si>
    <t>青年人才党员培训费</t>
  </si>
  <si>
    <t>青年人才党支部工作经费</t>
  </si>
  <si>
    <t>退休人员建房费</t>
  </si>
  <si>
    <t>乡镇老年大学办学经费</t>
  </si>
  <si>
    <t>驻村工作队员工作经费</t>
  </si>
  <si>
    <t>二、项目支出</t>
  </si>
  <si>
    <t>人大代表活动经费</t>
  </si>
  <si>
    <t>乡镇人大主席团审议工作经费</t>
  </si>
  <si>
    <t>人代会经费</t>
  </si>
  <si>
    <t>政协委员活动经费</t>
  </si>
  <si>
    <t>乡镇宗教工作经费</t>
  </si>
  <si>
    <t>乡镇宣传工作经费</t>
  </si>
  <si>
    <t>财政所工作经费</t>
  </si>
  <si>
    <t>乡镇综治维稳工作经费</t>
  </si>
  <si>
    <t>大坪子新农村建设</t>
  </si>
  <si>
    <t>妇联工作经费</t>
  </si>
  <si>
    <t>团委工作就经费</t>
  </si>
  <si>
    <t>耕地地力保护补贴工作经费</t>
  </si>
  <si>
    <t>基层党建工作经费</t>
  </si>
  <si>
    <t>退役军人服务保障工作经费</t>
  </si>
  <si>
    <t>乡镇党校建设经费</t>
  </si>
  <si>
    <t>甘蔗生产目标任务工作补助专项资金</t>
  </si>
  <si>
    <t>农村集体产权制度改革工作专项经费</t>
  </si>
  <si>
    <t>农村宅基地管理工作经费专项资金</t>
  </si>
  <si>
    <t>乡镇工作经费</t>
  </si>
  <si>
    <t>乡镇武装工作经费</t>
  </si>
  <si>
    <t>烟区规划、面积落实补贴专项资金</t>
  </si>
  <si>
    <t>烟区基础设施维修维护专项资金</t>
  </si>
  <si>
    <t>依法治县工作经费</t>
  </si>
  <si>
    <t>表四</t>
  </si>
  <si>
    <t>2021年梁河县河西乡政府性基金预算收支（草案）</t>
  </si>
  <si>
    <t>2020预算数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</si>
  <si>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</si>
  <si>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</si>
  <si>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</si>
  <si>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</si>
  <si>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</si>
  <si>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</si>
  <si>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</si>
  <si>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</si>
  <si>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</si>
  <si>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</si>
  <si>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</si>
  <si>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</si>
  <si>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</si>
  <si>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</si>
  <si>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</si>
  <si>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</si>
  <si>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</si>
  <si>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</si>
  <si>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</si>
  <si>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</si>
  <si>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</si>
  <si>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</si>
  <si>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</si>
  <si>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</si>
  <si>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</si>
  <si>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</si>
  <si>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</si>
  <si>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</si>
  <si>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2021年梁河县河西乡国有资本经营预算（草案）</t>
  </si>
  <si>
    <t>2018年预算数</t>
  </si>
  <si>
    <t>2020年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</si>
  <si>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</si>
  <si>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</si>
  <si>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</si>
  <si>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</si>
  <si>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</si>
  <si>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</si>
  <si>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</si>
  <si>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</si>
  <si>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</si>
  <si>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</si>
  <si>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</si>
  <si>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</si>
  <si>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</si>
  <si>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</si>
  <si>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2021年梁河县河西乡社会保险基金预算（草案）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</si>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</sst>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52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0"/>
      <name val="MS Sans Serif"/>
      <charset val="0"/>
    </font>
    <font>
      <u/>
      <sz val="12"/>
      <color indexed="20"/>
      <name val="宋体"/>
      <charset val="134"/>
    </font>
    <font>
      <sz val="7"/>
      <name val="Small Fonts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4">
    <xf numFmtId="0" fontId="0" fillId="0" borderId="0"/>
    <xf numFmtId="42" fontId="0" fillId="0" borderId="0" applyFont="0" applyFill="0" applyBorder="0" applyAlignment="0" applyProtection="0"/>
    <xf numFmtId="0" fontId="42" fillId="0" borderId="0">
      <alignment vertical="center"/>
    </xf>
    <xf numFmtId="0" fontId="47" fillId="12" borderId="19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32" fillId="0" borderId="18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6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34" fillId="13" borderId="0" applyNumberFormat="0" applyBorder="0" applyAlignment="0" applyProtection="0">
      <alignment vertical="center"/>
    </xf>
    <xf numFmtId="0" fontId="0" fillId="0" borderId="0"/>
    <xf numFmtId="0" fontId="32" fillId="0" borderId="18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/>
    <xf numFmtId="0" fontId="43" fillId="0" borderId="24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/>
    <xf numFmtId="0" fontId="46" fillId="18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7" borderId="22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7" borderId="22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0" fillId="0" borderId="0"/>
    <xf numFmtId="0" fontId="3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37" fontId="51" fillId="0" borderId="0"/>
    <xf numFmtId="0" fontId="45" fillId="17" borderId="0" applyNumberFormat="0" applyBorder="0" applyAlignment="0" applyProtection="0">
      <alignment vertical="center"/>
    </xf>
    <xf numFmtId="0" fontId="49" fillId="0" borderId="0"/>
    <xf numFmtId="9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0" fillId="0" borderId="0"/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0" fillId="0" borderId="0"/>
    <xf numFmtId="0" fontId="32" fillId="0" borderId="1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0" fillId="0" borderId="0"/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28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7" fillId="12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3" borderId="19" applyNumberFormat="0" applyAlignment="0" applyProtection="0">
      <alignment vertical="center"/>
    </xf>
    <xf numFmtId="0" fontId="0" fillId="0" borderId="0">
      <alignment vertical="center"/>
    </xf>
    <xf numFmtId="0" fontId="48" fillId="3" borderId="25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12" borderId="19" applyNumberFormat="0" applyAlignment="0" applyProtection="0">
      <alignment vertical="center"/>
    </xf>
    <xf numFmtId="0" fontId="20" fillId="0" borderId="0"/>
    <xf numFmtId="0" fontId="4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8" fillId="3" borderId="2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7" borderId="22" applyNumberFormat="0" applyAlignment="0" applyProtection="0">
      <alignment vertical="center"/>
    </xf>
    <xf numFmtId="0" fontId="0" fillId="0" borderId="0">
      <alignment vertical="center"/>
    </xf>
    <xf numFmtId="0" fontId="33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7" fillId="7" borderId="22" applyNumberFormat="0" applyAlignment="0" applyProtection="0">
      <alignment vertical="center"/>
    </xf>
    <xf numFmtId="0" fontId="0" fillId="0" borderId="0"/>
    <xf numFmtId="0" fontId="0" fillId="0" borderId="0"/>
    <xf numFmtId="0" fontId="47" fillId="12" borderId="19" applyNumberFormat="0" applyAlignment="0" applyProtection="0">
      <alignment vertical="center"/>
    </xf>
    <xf numFmtId="0" fontId="0" fillId="0" borderId="0"/>
    <xf numFmtId="0" fontId="48" fillId="3" borderId="25" applyNumberFormat="0" applyAlignment="0" applyProtection="0">
      <alignment vertical="center"/>
    </xf>
    <xf numFmtId="0" fontId="0" fillId="0" borderId="0"/>
    <xf numFmtId="0" fontId="48" fillId="3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7" fillId="12" borderId="19" applyNumberFormat="0" applyAlignment="0" applyProtection="0">
      <alignment vertical="center"/>
    </xf>
    <xf numFmtId="0" fontId="0" fillId="0" borderId="0"/>
    <xf numFmtId="0" fontId="0" fillId="0" borderId="0"/>
    <xf numFmtId="0" fontId="48" fillId="3" borderId="25" applyNumberFormat="0" applyAlignment="0" applyProtection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42" fillId="0" borderId="0">
      <alignment vertical="center"/>
    </xf>
    <xf numFmtId="0" fontId="0" fillId="0" borderId="0"/>
    <xf numFmtId="0" fontId="0" fillId="0" borderId="0"/>
    <xf numFmtId="0" fontId="0" fillId="0" borderId="0"/>
    <xf numFmtId="0" fontId="4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3" borderId="25" applyNumberFormat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23" applyNumberFormat="0" applyFill="0" applyAlignment="0" applyProtection="0">
      <alignment vertical="center"/>
    </xf>
    <xf numFmtId="0" fontId="0" fillId="0" borderId="0"/>
    <xf numFmtId="0" fontId="33" fillId="3" borderId="19" applyNumberFormat="0" applyAlignment="0" applyProtection="0">
      <alignment vertical="center"/>
    </xf>
    <xf numFmtId="0" fontId="0" fillId="0" borderId="0"/>
    <xf numFmtId="0" fontId="33" fillId="3" borderId="19" applyNumberFormat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3" fillId="3" borderId="19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9" fillId="0" borderId="0"/>
    <xf numFmtId="41" fontId="0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</cellStyleXfs>
  <cellXfs count="232">
    <xf numFmtId="0" fontId="0" fillId="0" borderId="0" xfId="0"/>
    <xf numFmtId="0" fontId="0" fillId="0" borderId="0" xfId="0" applyFont="1" applyFill="1"/>
    <xf numFmtId="176" fontId="1" fillId="0" borderId="0" xfId="445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7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7" fontId="9" fillId="0" borderId="14" xfId="483" applyNumberFormat="1" applyFont="1" applyBorder="1" applyAlignment="1">
      <alignment horizontal="distributed" vertical="center" wrapText="1" indent="3"/>
    </xf>
    <xf numFmtId="177" fontId="9" fillId="0" borderId="14" xfId="445" applyNumberFormat="1" applyFont="1" applyBorder="1" applyAlignment="1">
      <alignment horizontal="center" vertical="center" wrapText="1"/>
    </xf>
    <xf numFmtId="0" fontId="9" fillId="0" borderId="6" xfId="445" applyFont="1" applyBorder="1" applyAlignment="1">
      <alignment horizontal="center" vertical="center"/>
    </xf>
    <xf numFmtId="0" fontId="9" fillId="0" borderId="15" xfId="445" applyFont="1" applyBorder="1" applyAlignment="1">
      <alignment horizontal="center" vertical="center"/>
    </xf>
    <xf numFmtId="177" fontId="9" fillId="0" borderId="16" xfId="483" applyNumberFormat="1" applyFont="1" applyBorder="1" applyAlignment="1">
      <alignment horizontal="distributed" vertical="center" wrapText="1" indent="3"/>
    </xf>
    <xf numFmtId="177" fontId="9" fillId="0" borderId="16" xfId="445" applyNumberFormat="1" applyFont="1" applyBorder="1" applyAlignment="1">
      <alignment horizontal="center" vertical="center" wrapText="1"/>
    </xf>
    <xf numFmtId="177" fontId="9" fillId="0" borderId="5" xfId="445" applyNumberFormat="1" applyFont="1" applyBorder="1" applyAlignment="1">
      <alignment horizontal="center" vertical="center" wrapText="1"/>
    </xf>
    <xf numFmtId="177" fontId="9" fillId="0" borderId="5" xfId="445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1" applyNumberFormat="1" applyFont="1" applyFill="1" applyBorder="1" applyAlignment="1">
      <alignment vertical="center"/>
    </xf>
    <xf numFmtId="0" fontId="9" fillId="2" borderId="5" xfId="445" applyFont="1" applyFill="1" applyBorder="1" applyAlignment="1">
      <alignment horizontal="left" vertical="center"/>
    </xf>
    <xf numFmtId="177" fontId="9" fillId="0" borderId="15" xfId="445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5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5" applyFill="1">
      <alignment vertical="center"/>
    </xf>
    <xf numFmtId="0" fontId="9" fillId="0" borderId="0" xfId="445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7" fontId="0" fillId="0" borderId="0" xfId="483" applyNumberFormat="1" applyFont="1" applyFill="1" applyAlignment="1">
      <alignment vertical="center"/>
    </xf>
    <xf numFmtId="177" fontId="0" fillId="0" borderId="13" xfId="483" applyNumberFormat="1" applyFont="1" applyFill="1" applyBorder="1" applyAlignment="1">
      <alignment vertical="center"/>
    </xf>
    <xf numFmtId="177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5" applyFont="1" applyFill="1" applyBorder="1" applyAlignment="1">
      <alignment horizontal="center" vertical="center"/>
    </xf>
    <xf numFmtId="177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7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5" applyNumberFormat="1" applyFont="1" applyFill="1" applyBorder="1" applyAlignment="1">
      <alignment horizontal="left" vertical="center" wrapText="1"/>
    </xf>
    <xf numFmtId="177" fontId="0" fillId="0" borderId="5" xfId="445" applyNumberFormat="1" applyFont="1" applyFill="1" applyBorder="1">
      <alignment vertical="center"/>
    </xf>
    <xf numFmtId="0" fontId="0" fillId="0" borderId="5" xfId="445" applyFont="1" applyFill="1" applyBorder="1" applyAlignment="1">
      <alignment horizontal="left" vertical="center" wrapText="1"/>
    </xf>
    <xf numFmtId="0" fontId="0" fillId="0" borderId="5" xfId="445" applyFont="1" applyFill="1" applyBorder="1" applyAlignment="1">
      <alignment horizontal="left" vertical="center"/>
    </xf>
    <xf numFmtId="0" fontId="0" fillId="0" borderId="5" xfId="445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5" applyFill="1" applyBorder="1">
      <alignment vertical="center"/>
    </xf>
    <xf numFmtId="176" fontId="0" fillId="0" borderId="5" xfId="445" applyNumberFormat="1" applyFill="1" applyBorder="1" applyAlignment="1">
      <alignment horizontal="left" vertical="center" wrapText="1"/>
    </xf>
    <xf numFmtId="176" fontId="9" fillId="0" borderId="5" xfId="445" applyNumberFormat="1" applyFont="1" applyFill="1" applyBorder="1" applyAlignment="1">
      <alignment horizontal="distributed" vertical="center" wrapText="1"/>
    </xf>
    <xf numFmtId="177" fontId="12" fillId="0" borderId="5" xfId="445" applyNumberFormat="1" applyFont="1" applyFill="1" applyBorder="1">
      <alignment vertical="center"/>
    </xf>
    <xf numFmtId="0" fontId="9" fillId="0" borderId="5" xfId="445" applyFont="1" applyFill="1" applyBorder="1" applyAlignment="1">
      <alignment horizontal="distributed" vertical="center" indent="1"/>
    </xf>
    <xf numFmtId="177" fontId="9" fillId="0" borderId="5" xfId="445" applyNumberFormat="1" applyFont="1" applyFill="1" applyBorder="1">
      <alignment vertical="center"/>
    </xf>
    <xf numFmtId="176" fontId="9" fillId="0" borderId="5" xfId="445" applyNumberFormat="1" applyFont="1" applyFill="1" applyBorder="1" applyAlignment="1">
      <alignment vertical="center" wrapText="1"/>
    </xf>
    <xf numFmtId="0" fontId="9" fillId="0" borderId="5" xfId="445" applyFont="1" applyFill="1" applyBorder="1" applyAlignment="1">
      <alignment horizontal="left" vertical="center"/>
    </xf>
    <xf numFmtId="180" fontId="0" fillId="0" borderId="6" xfId="340" applyNumberFormat="1" applyFont="1" applyFill="1" applyBorder="1" applyAlignment="1" applyProtection="1">
      <alignment horizontal="right" vertical="center"/>
      <protection locked="0"/>
    </xf>
    <xf numFmtId="0" fontId="0" fillId="0" borderId="5" xfId="445" applyFill="1" applyBorder="1" applyAlignment="1">
      <alignment horizontal="left" vertical="center"/>
    </xf>
    <xf numFmtId="177" fontId="0" fillId="0" borderId="5" xfId="445" applyNumberFormat="1" applyFill="1" applyBorder="1">
      <alignment vertical="center"/>
    </xf>
    <xf numFmtId="0" fontId="0" fillId="0" borderId="5" xfId="445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7" fontId="12" fillId="0" borderId="5" xfId="483" applyNumberFormat="1" applyFont="1" applyFill="1" applyBorder="1">
      <alignment vertical="center"/>
    </xf>
    <xf numFmtId="0" fontId="0" fillId="0" borderId="0" xfId="0" applyAlignment="1">
      <alignment shrinkToFit="1"/>
    </xf>
    <xf numFmtId="176" fontId="0" fillId="0" borderId="0" xfId="0" applyNumberFormat="1" applyAlignment="1">
      <alignment horizontal="center" vertical="center"/>
    </xf>
    <xf numFmtId="176" fontId="1" fillId="0" borderId="0" xfId="445" applyNumberFormat="1" applyFont="1" applyFill="1" applyBorder="1" applyAlignment="1">
      <alignment horizontal="left" vertical="center" shrinkToFit="1"/>
    </xf>
    <xf numFmtId="0" fontId="2" fillId="0" borderId="0" xfId="190" applyFont="1" applyAlignment="1" applyProtection="1">
      <alignment horizontal="center" vertical="center" shrinkToFit="1"/>
      <protection locked="0"/>
    </xf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 shrinkToFit="1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5" xfId="190" applyFont="1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center" vertical="center" shrinkToFit="1"/>
      <protection locked="0"/>
    </xf>
    <xf numFmtId="0" fontId="9" fillId="0" borderId="5" xfId="190" applyFont="1" applyBorder="1" applyAlignment="1" applyProtection="1">
      <alignment horizontal="center" vertical="center" wrapText="1"/>
      <protection locked="0"/>
    </xf>
    <xf numFmtId="176" fontId="13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0" applyNumberFormat="1" applyFont="1" applyBorder="1" applyAlignment="1" applyProtection="1">
      <alignment horizontal="center" vertical="center" shrinkToFit="1"/>
      <protection locked="0"/>
    </xf>
    <xf numFmtId="176" fontId="9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left" vertical="center" shrinkToFit="1"/>
      <protection locked="0"/>
    </xf>
    <xf numFmtId="0" fontId="0" fillId="0" borderId="5" xfId="190" applyFont="1" applyBorder="1" applyAlignment="1" applyProtection="1">
      <alignment horizontal="left" vertical="center" shrinkToFit="1"/>
      <protection locked="0"/>
    </xf>
    <xf numFmtId="176" fontId="0" fillId="0" borderId="5" xfId="19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176" fontId="0" fillId="0" borderId="5" xfId="0" applyNumberFormat="1" applyBorder="1" applyAlignment="1">
      <alignment horizontal="center"/>
    </xf>
    <xf numFmtId="0" fontId="0" fillId="0" borderId="5" xfId="0" applyBorder="1" applyAlignment="1">
      <alignment shrinkToFit="1"/>
    </xf>
    <xf numFmtId="176" fontId="0" fillId="0" borderId="5" xfId="0" applyNumberFormat="1" applyBorder="1" applyAlignment="1">
      <alignment horizontal="center" vertical="center"/>
    </xf>
    <xf numFmtId="176" fontId="1" fillId="0" borderId="0" xfId="445" applyNumberFormat="1" applyFont="1" applyFill="1" applyBorder="1" applyAlignment="1">
      <alignment horizontal="center" vertical="center"/>
    </xf>
    <xf numFmtId="176" fontId="2" fillId="0" borderId="0" xfId="190" applyNumberFormat="1" applyFont="1" applyAlignment="1" applyProtection="1">
      <alignment horizontal="center" vertical="center"/>
      <protection locked="0"/>
    </xf>
    <xf numFmtId="176" fontId="14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5" fillId="0" borderId="0" xfId="445" applyNumberFormat="1" applyFont="1" applyFill="1">
      <alignment vertical="center"/>
    </xf>
    <xf numFmtId="176" fontId="15" fillId="0" borderId="13" xfId="484" applyNumberFormat="1" applyFont="1" applyFill="1" applyBorder="1" applyAlignment="1" applyProtection="1">
      <alignment horizontal="right" vertical="center"/>
    </xf>
    <xf numFmtId="176" fontId="13" fillId="0" borderId="5" xfId="484" applyNumberFormat="1" applyFont="1" applyFill="1" applyBorder="1" applyAlignment="1" applyProtection="1">
      <alignment horizontal="center" vertical="center"/>
    </xf>
    <xf numFmtId="176" fontId="16" fillId="0" borderId="5" xfId="0" applyNumberFormat="1" applyFont="1" applyFill="1" applyBorder="1" applyAlignment="1" applyProtection="1">
      <alignment horizontal="left" vertical="center"/>
      <protection locked="0"/>
    </xf>
    <xf numFmtId="176" fontId="16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horizontal="center" vertical="center" shrinkToFit="1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1" fillId="0" borderId="5" xfId="445" applyNumberFormat="1" applyFont="1" applyFill="1" applyBorder="1">
      <alignment vertical="center"/>
    </xf>
    <xf numFmtId="176" fontId="16" fillId="0" borderId="5" xfId="445" applyNumberFormat="1" applyFont="1" applyFill="1" applyBorder="1">
      <alignment vertical="center"/>
    </xf>
    <xf numFmtId="176" fontId="16" fillId="0" borderId="5" xfId="107" applyNumberFormat="1" applyFont="1" applyFill="1" applyBorder="1" applyAlignment="1" applyProtection="1">
      <alignment vertical="center" wrapText="1"/>
      <protection locked="0"/>
    </xf>
    <xf numFmtId="176" fontId="16" fillId="0" borderId="5" xfId="484" applyNumberFormat="1" applyFont="1" applyFill="1" applyBorder="1" applyAlignment="1" applyProtection="1">
      <alignment vertical="center" wrapText="1"/>
    </xf>
    <xf numFmtId="176" fontId="1" fillId="0" borderId="5" xfId="107" applyNumberFormat="1" applyFont="1" applyFill="1" applyBorder="1" applyAlignment="1" applyProtection="1">
      <alignment vertical="center" wrapText="1"/>
      <protection locked="0"/>
    </xf>
    <xf numFmtId="176" fontId="0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6" fillId="0" borderId="5" xfId="484" applyNumberFormat="1" applyFont="1" applyFill="1" applyBorder="1" applyAlignment="1" applyProtection="1">
      <alignment vertical="center"/>
    </xf>
    <xf numFmtId="176" fontId="16" fillId="0" borderId="5" xfId="0" applyNumberFormat="1" applyFont="1" applyFill="1" applyBorder="1" applyAlignment="1" applyProtection="1">
      <alignment vertical="center"/>
      <protection locked="0"/>
    </xf>
    <xf numFmtId="176" fontId="17" fillId="0" borderId="0" xfId="390" applyNumberFormat="1" applyFont="1" applyFill="1"/>
    <xf numFmtId="176" fontId="18" fillId="0" borderId="0" xfId="445" applyNumberFormat="1" applyFont="1" applyFill="1">
      <alignment vertical="center"/>
    </xf>
    <xf numFmtId="176" fontId="19" fillId="0" borderId="0" xfId="445" applyNumberFormat="1" applyFont="1" applyFill="1" applyAlignment="1">
      <alignment horizontal="center" vertical="center" wrapText="1"/>
    </xf>
    <xf numFmtId="176" fontId="1" fillId="0" borderId="0" xfId="445" applyNumberFormat="1" applyFont="1" applyFill="1">
      <alignment vertical="center"/>
    </xf>
    <xf numFmtId="176" fontId="0" fillId="0" borderId="0" xfId="445" applyNumberFormat="1" applyFill="1">
      <alignment vertical="center"/>
    </xf>
    <xf numFmtId="10" fontId="0" fillId="0" borderId="0" xfId="445" applyNumberFormat="1" applyFill="1">
      <alignment vertical="center"/>
    </xf>
    <xf numFmtId="176" fontId="0" fillId="0" borderId="0" xfId="445" applyNumberFormat="1" applyFont="1" applyFill="1">
      <alignment vertical="center"/>
    </xf>
    <xf numFmtId="176" fontId="19" fillId="0" borderId="0" xfId="390" applyNumberFormat="1" applyFont="1" applyFill="1"/>
    <xf numFmtId="10" fontId="17" fillId="0" borderId="0" xfId="390" applyNumberFormat="1" applyFont="1" applyFill="1"/>
    <xf numFmtId="176" fontId="20" fillId="0" borderId="0" xfId="390" applyNumberFormat="1" applyFont="1" applyFill="1"/>
    <xf numFmtId="10" fontId="2" fillId="0" borderId="0" xfId="190" applyNumberFormat="1" applyFont="1" applyAlignment="1" applyProtection="1">
      <alignment horizontal="center" vertical="center"/>
      <protection locked="0"/>
    </xf>
    <xf numFmtId="176" fontId="21" fillId="0" borderId="0" xfId="445" applyNumberFormat="1" applyFont="1" applyFill="1">
      <alignment vertical="center"/>
    </xf>
    <xf numFmtId="10" fontId="0" fillId="0" borderId="0" xfId="445" applyNumberFormat="1" applyFill="1" applyBorder="1" applyAlignment="1">
      <alignment horizontal="right" vertical="center"/>
    </xf>
    <xf numFmtId="176" fontId="0" fillId="0" borderId="0" xfId="445" applyNumberFormat="1" applyFont="1" applyFill="1" applyBorder="1" applyAlignment="1">
      <alignment horizontal="right" vertical="center"/>
    </xf>
    <xf numFmtId="10" fontId="1" fillId="0" borderId="0" xfId="445" applyNumberFormat="1" applyFont="1" applyFill="1" applyBorder="1" applyAlignment="1">
      <alignment horizontal="right" vertical="center"/>
    </xf>
    <xf numFmtId="176" fontId="19" fillId="0" borderId="5" xfId="445" applyNumberFormat="1" applyFont="1" applyFill="1" applyBorder="1" applyAlignment="1">
      <alignment horizontal="center" vertical="center" wrapText="1"/>
    </xf>
    <xf numFmtId="176" fontId="19" fillId="0" borderId="5" xfId="445" applyNumberFormat="1" applyFont="1" applyFill="1" applyBorder="1" applyAlignment="1">
      <alignment horizontal="center" vertical="center"/>
    </xf>
    <xf numFmtId="10" fontId="19" fillId="0" borderId="5" xfId="445" applyNumberFormat="1" applyFont="1" applyFill="1" applyBorder="1" applyAlignment="1">
      <alignment horizontal="center" vertical="center"/>
    </xf>
    <xf numFmtId="10" fontId="19" fillId="0" borderId="5" xfId="445" applyNumberFormat="1" applyFont="1" applyFill="1" applyBorder="1" applyAlignment="1">
      <alignment horizontal="center" vertical="center" wrapText="1"/>
    </xf>
    <xf numFmtId="10" fontId="16" fillId="2" borderId="5" xfId="445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6" fillId="0" borderId="5" xfId="0" applyNumberFormat="1" applyFont="1" applyFill="1" applyBorder="1" applyAlignment="1" applyProtection="1">
      <alignment vertical="center" shrinkToFit="1"/>
    </xf>
    <xf numFmtId="176" fontId="1" fillId="0" borderId="5" xfId="445" applyNumberFormat="1" applyFont="1" applyFill="1" applyBorder="1" applyAlignment="1">
      <alignment vertical="center" wrapText="1"/>
    </xf>
    <xf numFmtId="176" fontId="16" fillId="0" borderId="0" xfId="445" applyNumberFormat="1" applyFont="1" applyFill="1">
      <alignment vertical="center"/>
    </xf>
    <xf numFmtId="10" fontId="1" fillId="2" borderId="5" xfId="445" applyNumberFormat="1" applyFont="1" applyFill="1" applyBorder="1">
      <alignment vertical="center"/>
    </xf>
    <xf numFmtId="176" fontId="16" fillId="0" borderId="5" xfId="445" applyNumberFormat="1" applyFont="1" applyFill="1" applyBorder="1" applyAlignment="1">
      <alignment horizontal="distributed" vertical="center" indent="2"/>
    </xf>
    <xf numFmtId="176" fontId="9" fillId="2" borderId="5" xfId="445" applyNumberFormat="1" applyFont="1" applyFill="1" applyBorder="1" applyAlignment="1">
      <alignment horizontal="left" vertical="center"/>
    </xf>
    <xf numFmtId="176" fontId="16" fillId="0" borderId="15" xfId="445" applyNumberFormat="1" applyFont="1" applyFill="1" applyBorder="1" applyAlignment="1">
      <alignment horizontal="left" vertical="center"/>
    </xf>
    <xf numFmtId="176" fontId="16" fillId="0" borderId="5" xfId="445" applyNumberFormat="1" applyFont="1" applyFill="1" applyBorder="1" applyAlignment="1">
      <alignment vertical="center"/>
    </xf>
    <xf numFmtId="176" fontId="9" fillId="2" borderId="5" xfId="445" applyNumberFormat="1" applyFont="1" applyFill="1" applyBorder="1" applyAlignment="1">
      <alignment horizontal="left" vertical="center" indent="1"/>
    </xf>
    <xf numFmtId="176" fontId="0" fillId="2" borderId="5" xfId="445" applyNumberFormat="1" applyFont="1" applyFill="1" applyBorder="1" applyAlignment="1">
      <alignment horizontal="left" vertical="center" indent="2"/>
    </xf>
    <xf numFmtId="176" fontId="22" fillId="2" borderId="5" xfId="445" applyNumberFormat="1" applyFont="1" applyFill="1" applyBorder="1" applyAlignment="1">
      <alignment horizontal="left" vertical="center" indent="2"/>
    </xf>
    <xf numFmtId="176" fontId="0" fillId="0" borderId="5" xfId="445" applyNumberFormat="1" applyFill="1" applyBorder="1">
      <alignment vertical="center"/>
    </xf>
    <xf numFmtId="176" fontId="0" fillId="2" borderId="5" xfId="445" applyNumberFormat="1" applyFont="1" applyFill="1" applyBorder="1" applyAlignment="1">
      <alignment horizontal="left" vertical="center" wrapText="1" indent="2"/>
    </xf>
    <xf numFmtId="176" fontId="16" fillId="0" borderId="5" xfId="445" applyNumberFormat="1" applyFont="1" applyFill="1" applyBorder="1" applyAlignment="1">
      <alignment horizontal="left" vertical="center" indent="1"/>
    </xf>
    <xf numFmtId="176" fontId="1" fillId="0" borderId="5" xfId="445" applyNumberFormat="1" applyFont="1" applyFill="1" applyBorder="1" applyAlignment="1">
      <alignment horizontal="left" vertical="center" indent="1"/>
    </xf>
    <xf numFmtId="176" fontId="9" fillId="2" borderId="5" xfId="445" applyNumberFormat="1" applyFont="1" applyFill="1" applyBorder="1" applyAlignment="1">
      <alignment horizontal="left" vertical="center" wrapText="1" indent="1"/>
    </xf>
    <xf numFmtId="176" fontId="1" fillId="0" borderId="5" xfId="445" applyNumberFormat="1" applyFont="1" applyFill="1" applyBorder="1" applyAlignment="1">
      <alignment horizontal="left" vertical="center"/>
    </xf>
    <xf numFmtId="176" fontId="16" fillId="0" borderId="5" xfId="445" applyNumberFormat="1" applyFont="1" applyFill="1" applyBorder="1" applyAlignment="1">
      <alignment horizontal="left" vertical="center"/>
    </xf>
    <xf numFmtId="10" fontId="18" fillId="0" borderId="0" xfId="445" applyNumberFormat="1" applyFont="1" applyFill="1">
      <alignment vertical="center"/>
    </xf>
    <xf numFmtId="176" fontId="9" fillId="0" borderId="0" xfId="445" applyNumberFormat="1" applyFont="1" applyFill="1" applyAlignment="1">
      <alignment horizontal="center" vertical="center" wrapText="1"/>
    </xf>
    <xf numFmtId="176" fontId="0" fillId="0" borderId="0" xfId="445" applyNumberFormat="1" applyFill="1" applyBorder="1" applyAlignment="1">
      <alignment horizontal="right" vertical="center"/>
    </xf>
    <xf numFmtId="176" fontId="9" fillId="0" borderId="5" xfId="445" applyNumberFormat="1" applyFont="1" applyFill="1" applyBorder="1" applyAlignment="1">
      <alignment horizontal="center" vertical="center" wrapText="1"/>
    </xf>
    <xf numFmtId="176" fontId="9" fillId="0" borderId="5" xfId="445" applyNumberFormat="1" applyFont="1" applyFill="1" applyBorder="1" applyAlignment="1">
      <alignment horizontal="center" vertical="center"/>
    </xf>
    <xf numFmtId="10" fontId="9" fillId="0" borderId="5" xfId="445" applyNumberFormat="1" applyFont="1" applyFill="1" applyBorder="1" applyAlignment="1">
      <alignment horizontal="center" vertical="center"/>
    </xf>
    <xf numFmtId="10" fontId="9" fillId="0" borderId="5" xfId="445" applyNumberFormat="1" applyFont="1" applyFill="1" applyBorder="1">
      <alignment vertical="center"/>
    </xf>
    <xf numFmtId="176" fontId="23" fillId="2" borderId="5" xfId="445" applyNumberFormat="1" applyFont="1" applyFill="1" applyBorder="1">
      <alignment vertical="center"/>
    </xf>
    <xf numFmtId="176" fontId="9" fillId="0" borderId="5" xfId="445" applyNumberFormat="1" applyFont="1" applyFill="1" applyBorder="1">
      <alignment vertical="center"/>
    </xf>
    <xf numFmtId="10" fontId="9" fillId="2" borderId="5" xfId="445" applyNumberFormat="1" applyFont="1" applyFill="1" applyBorder="1">
      <alignment vertical="center"/>
    </xf>
    <xf numFmtId="176" fontId="0" fillId="0" borderId="5" xfId="445" applyNumberFormat="1" applyFont="1" applyFill="1" applyBorder="1">
      <alignment vertical="center"/>
    </xf>
    <xf numFmtId="176" fontId="0" fillId="2" borderId="5" xfId="445" applyNumberFormat="1" applyFont="1" applyFill="1" applyBorder="1" applyAlignment="1">
      <alignment horizontal="left" vertical="center"/>
    </xf>
    <xf numFmtId="176" fontId="9" fillId="0" borderId="5" xfId="445" applyNumberFormat="1" applyFont="1" applyFill="1" applyBorder="1" applyAlignment="1">
      <alignment horizontal="left" vertical="center"/>
    </xf>
    <xf numFmtId="176" fontId="0" fillId="2" borderId="0" xfId="445" applyNumberFormat="1" applyFont="1" applyFill="1">
      <alignment vertical="center"/>
    </xf>
    <xf numFmtId="176" fontId="9" fillId="0" borderId="5" xfId="445" applyNumberFormat="1" applyFont="1" applyFill="1" applyBorder="1" applyAlignment="1">
      <alignment horizontal="left" vertical="center" wrapText="1"/>
    </xf>
    <xf numFmtId="176" fontId="0" fillId="2" borderId="5" xfId="445" applyNumberFormat="1" applyFont="1" applyFill="1" applyBorder="1">
      <alignment vertical="center"/>
    </xf>
    <xf numFmtId="176" fontId="0" fillId="0" borderId="5" xfId="445" applyNumberFormat="1" applyFont="1" applyFill="1" applyBorder="1" applyAlignment="1">
      <alignment vertical="center"/>
    </xf>
    <xf numFmtId="176" fontId="9" fillId="0" borderId="5" xfId="445" applyNumberFormat="1" applyFont="1" applyFill="1" applyBorder="1" applyAlignment="1">
      <alignment horizontal="distributed" vertical="center" indent="2"/>
    </xf>
    <xf numFmtId="176" fontId="9" fillId="0" borderId="5" xfId="445" applyNumberFormat="1" applyFont="1" applyFill="1" applyBorder="1" applyAlignment="1">
      <alignment vertical="center"/>
    </xf>
    <xf numFmtId="176" fontId="9" fillId="0" borderId="15" xfId="445" applyNumberFormat="1" applyFont="1" applyFill="1" applyBorder="1" applyAlignment="1">
      <alignment horizontal="left" vertical="center"/>
    </xf>
    <xf numFmtId="176" fontId="0" fillId="0" borderId="5" xfId="445" applyNumberFormat="1" applyFont="1" applyFill="1" applyBorder="1" applyAlignment="1">
      <alignment horizontal="left" vertical="center" indent="2"/>
    </xf>
    <xf numFmtId="176" fontId="0" fillId="0" borderId="5" xfId="445" applyNumberFormat="1" applyFont="1" applyFill="1" applyBorder="1" applyAlignment="1">
      <alignment horizontal="left" vertical="center" wrapText="1" indent="2"/>
    </xf>
    <xf numFmtId="176" fontId="9" fillId="0" borderId="5" xfId="445" applyNumberFormat="1" applyFont="1" applyFill="1" applyBorder="1" applyAlignment="1">
      <alignment horizontal="left" vertical="center" indent="1"/>
    </xf>
    <xf numFmtId="176" fontId="0" fillId="0" borderId="5" xfId="445" applyNumberFormat="1" applyFont="1" applyFill="1" applyBorder="1" applyAlignment="1">
      <alignment horizontal="left" vertical="center" indent="1"/>
    </xf>
    <xf numFmtId="176" fontId="0" fillId="0" borderId="5" xfId="445" applyNumberFormat="1" applyFont="1" applyFill="1" applyBorder="1" applyAlignment="1">
      <alignment horizontal="left" vertical="center" wrapText="1" indent="2" shrinkToFit="1"/>
    </xf>
    <xf numFmtId="176" fontId="0" fillId="0" borderId="5" xfId="445" applyNumberFormat="1" applyFill="1" applyBorder="1" applyAlignment="1">
      <alignment horizontal="left" vertical="center"/>
    </xf>
    <xf numFmtId="176" fontId="0" fillId="0" borderId="5" xfId="445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常规_附件2：二维表" xfId="107"/>
    <cellStyle name="60% - 着色 4" xfId="108"/>
    <cellStyle name="标题 1 2" xfId="109"/>
    <cellStyle name="常规 6_州本级" xfId="110"/>
    <cellStyle name="60% - 着色 1" xfId="111"/>
    <cellStyle name="常规 2 2 3" xfId="112"/>
    <cellStyle name="60% - 着色 3" xfId="113"/>
    <cellStyle name="常规 2 2 5" xfId="114"/>
    <cellStyle name="20% - 着色 4" xfId="115"/>
    <cellStyle name="计算 6" xfId="116"/>
    <cellStyle name="20% - 着色 6" xfId="117"/>
    <cellStyle name="常规 3 2 3" xfId="118"/>
    <cellStyle name="40% - 着色 1" xfId="119"/>
    <cellStyle name="检查单元格 5 3" xfId="120"/>
    <cellStyle name="40% - 着色 2" xfId="121"/>
    <cellStyle name="检查单元格 3 2_州本级" xfId="122"/>
    <cellStyle name="40% - 着色 6" xfId="123"/>
    <cellStyle name="60% - 着色 5" xfId="124"/>
    <cellStyle name="标题 1 3" xfId="125"/>
    <cellStyle name="60% - 着色 6" xfId="126"/>
    <cellStyle name="标题 1 4" xfId="127"/>
    <cellStyle name="no dec" xfId="128"/>
    <cellStyle name="好 2 2_州本级" xfId="129"/>
    <cellStyle name="Normal_APR" xfId="130"/>
    <cellStyle name="百分比 3" xfId="131"/>
    <cellStyle name="差 5" xfId="132"/>
    <cellStyle name="百分比 2" xfId="133"/>
    <cellStyle name="差 4" xfId="134"/>
    <cellStyle name="解释性文本 7" xfId="135"/>
    <cellStyle name="百分比 2 2" xfId="136"/>
    <cellStyle name="标题 10" xfId="137"/>
    <cellStyle name="差 4 2" xfId="138"/>
    <cellStyle name="百分比 2 2 2" xfId="139"/>
    <cellStyle name="差 4 2 2" xfId="140"/>
    <cellStyle name="汇总 4 4" xfId="141"/>
    <cellStyle name="百分比 2 2 2 2" xfId="142"/>
    <cellStyle name="百分比 2 2 3" xfId="143"/>
    <cellStyle name="百分比 2 2 4" xfId="144"/>
    <cellStyle name="千位_1" xfId="145"/>
    <cellStyle name="常规 2 4 2_州本级" xfId="146"/>
    <cellStyle name="百分比 2 3" xfId="147"/>
    <cellStyle name="差 4 3" xfId="148"/>
    <cellStyle name="百分比 2 3 2" xfId="149"/>
    <cellStyle name="百分比 2 3 2 2" xfId="150"/>
    <cellStyle name="百分比 2 3 3" xfId="151"/>
    <cellStyle name="百分比 2 3 4" xfId="152"/>
    <cellStyle name="百分比 2 4" xfId="153"/>
    <cellStyle name="差 4 4" xfId="154"/>
    <cellStyle name="百分比 2 4 2" xfId="155"/>
    <cellStyle name="百分比 2 5" xfId="156"/>
    <cellStyle name="好 4 2_州本级" xfId="157"/>
    <cellStyle name="百分比 2 6" xfId="158"/>
    <cellStyle name="汇总 4 2_州本级" xfId="159"/>
    <cellStyle name="百分比 3 2" xfId="160"/>
    <cellStyle name="差 5 2" xfId="161"/>
    <cellStyle name="百分比 3 3" xfId="162"/>
    <cellStyle name="差 5 3" xfId="163"/>
    <cellStyle name="标题 1 2 2" xfId="164"/>
    <cellStyle name="常规 6 2_州本级" xfId="165"/>
    <cellStyle name="标题 1 2 2 2" xfId="166"/>
    <cellStyle name="标题 1 2 2_州本级" xfId="167"/>
    <cellStyle name="标题 3 4 2" xfId="168"/>
    <cellStyle name="警告文本 2 3" xfId="169"/>
    <cellStyle name="标题 1 2 3" xfId="170"/>
    <cellStyle name="标题 1 2 4" xfId="171"/>
    <cellStyle name="标题 1 2_州本级" xfId="172"/>
    <cellStyle name="标题 3 4" xfId="173"/>
    <cellStyle name="标题 1 3 2" xfId="174"/>
    <cellStyle name="汇总 3" xfId="175"/>
    <cellStyle name="标题 1 3 2 2" xfId="176"/>
    <cellStyle name="标题 5 3" xfId="177"/>
    <cellStyle name="汇总 3 2" xfId="178"/>
    <cellStyle name="标题 1 3 2_州本级" xfId="179"/>
    <cellStyle name="汇总 3_州本级" xfId="180"/>
    <cellStyle name="汇总 7" xfId="181"/>
    <cellStyle name="标题 1 3 3" xfId="182"/>
    <cellStyle name="汇总 4" xfId="183"/>
    <cellStyle name="标题 1 3 4" xfId="184"/>
    <cellStyle name="汇总 5" xfId="185"/>
    <cellStyle name="标题 1 3_州本级" xfId="186"/>
    <cellStyle name="好 2 2 2" xfId="187"/>
    <cellStyle name="标题 1 4 2 2" xfId="188"/>
    <cellStyle name="标题 1 4 2_州本级" xfId="189"/>
    <cellStyle name="常规 2" xfId="190"/>
    <cellStyle name="常规 3 3 4" xfId="191"/>
    <cellStyle name="标题 1 4 4" xfId="192"/>
    <cellStyle name="标题 1 5" xfId="193"/>
    <cellStyle name="标题 1 5 3" xfId="194"/>
    <cellStyle name="标题 2 3_州本级" xfId="195"/>
    <cellStyle name="标题 1 5_州本级" xfId="196"/>
    <cellStyle name="好 4 2 2" xfId="197"/>
    <cellStyle name="标题 1 6" xfId="198"/>
    <cellStyle name="标题 1 7" xfId="199"/>
    <cellStyle name="标题 2 4 2" xfId="200"/>
    <cellStyle name="标题 2 2" xfId="201"/>
    <cellStyle name="标题 4 2 2_州本级" xfId="202"/>
    <cellStyle name="标题 2 2 2" xfId="203"/>
    <cellStyle name="标题 2 2 2 2" xfId="204"/>
    <cellStyle name="标题 2 2 2_州本级" xfId="205"/>
    <cellStyle name="标题 2 2 3" xfId="206"/>
    <cellStyle name="好 3 2" xfId="207"/>
    <cellStyle name="标题 2 2 4" xfId="208"/>
    <cellStyle name="好 3 3" xfId="209"/>
    <cellStyle name="计算 5 2" xfId="210"/>
    <cellStyle name="标题 2 3" xfId="211"/>
    <cellStyle name="标题 2 3 2" xfId="212"/>
    <cellStyle name="标题 2 3 2 2" xfId="213"/>
    <cellStyle name="标题 2 3 2_州本级" xfId="214"/>
    <cellStyle name="标题 2 3 3" xfId="215"/>
    <cellStyle name="好 4 2" xfId="216"/>
    <cellStyle name="标题 2 3 4" xfId="217"/>
    <cellStyle name="好 4 3" xfId="218"/>
    <cellStyle name="标题 2 4" xfId="219"/>
    <cellStyle name="标题 2 4 2 2" xfId="220"/>
    <cellStyle name="标题 2 4 3" xfId="221"/>
    <cellStyle name="标题 3 2 2 2" xfId="222"/>
    <cellStyle name="好 5 2" xfId="223"/>
    <cellStyle name="标题 2 4 4" xfId="224"/>
    <cellStyle name="常规 3 2 2 2" xfId="225"/>
    <cellStyle name="好 5 3" xfId="226"/>
    <cellStyle name="标题 2 4_州本级" xfId="227"/>
    <cellStyle name="标题 2 5 3" xfId="228"/>
    <cellStyle name="标题 2 5" xfId="229"/>
    <cellStyle name="计算 2_州本级" xfId="230"/>
    <cellStyle name="标题 2 5 2" xfId="231"/>
    <cellStyle name="标题 2 7" xfId="232"/>
    <cellStyle name="计算 2 2_州本级" xfId="233"/>
    <cellStyle name="警告文本 3 4" xfId="234"/>
    <cellStyle name="标题 2 5_州本级" xfId="235"/>
    <cellStyle name="标题 3 5 3" xfId="236"/>
    <cellStyle name="标题 2 6" xfId="237"/>
    <cellStyle name="标题 3 2" xfId="238"/>
    <cellStyle name="常规 4 2 2_州本级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_州本级" xfId="246"/>
    <cellStyle name="标题 3 2 4" xfId="247"/>
    <cellStyle name="好 7" xfId="248"/>
    <cellStyle name="标题 3 3" xfId="249"/>
    <cellStyle name="常规 2 3 2 2_州本级" xfId="250"/>
    <cellStyle name="标题 3 3 2" xfId="251"/>
    <cellStyle name="标题 3 3 2 2" xfId="252"/>
    <cellStyle name="标题 3 4 3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警告文本 2_州本级" xfId="273"/>
    <cellStyle name="标题 4 2 2 2" xfId="274"/>
    <cellStyle name="常规 6 3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输入 3 2 2" xfId="389"/>
    <cellStyle name="常规_德宏州2005年地方预算(代报简表)" xfId="390"/>
    <cellStyle name="适中 2_州本级" xfId="391"/>
    <cellStyle name="常规 2 3 2 2" xfId="392"/>
    <cellStyle name="计算 5_州本级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常规 2 5" xfId="410"/>
    <cellStyle name="输出 4 2_州本级" xfId="411"/>
    <cellStyle name="常规 3_州本级" xfId="412"/>
    <cellStyle name="常规 2 5 2" xfId="413"/>
    <cellStyle name="常规 3 2_州本级" xfId="414"/>
    <cellStyle name="常规 3 2 2_州本级" xfId="415"/>
    <cellStyle name="适中 4_州本级" xfId="416"/>
    <cellStyle name="常规 2 5 2 2" xfId="417"/>
    <cellStyle name="检查单元格 6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常规 2 6 3" xfId="428"/>
    <cellStyle name="汇总 5_州本级" xfId="429"/>
    <cellStyle name="常规 2 6 4" xfId="430"/>
    <cellStyle name="检查单元格 3 2 2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 3 3 3" xfId="444"/>
    <cellStyle name="常规_2007年云南省向人大报送政府收支预算表格式编制过程表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输出 4 4" xfId="470"/>
    <cellStyle name="常规 5" xfId="471"/>
    <cellStyle name="解释性文本 2_州本级" xfId="472"/>
    <cellStyle name="常规 5 2_州本级" xfId="473"/>
    <cellStyle name="常规 5 3" xfId="474"/>
    <cellStyle name="常规 5_州本级" xfId="475"/>
    <cellStyle name="常规 6 2" xfId="476"/>
    <cellStyle name="汇总 2_州本级" xfId="477"/>
    <cellStyle name="常规 7" xfId="478"/>
    <cellStyle name="计算 3_州本级" xfId="479"/>
    <cellStyle name="常规 7 2" xfId="480"/>
    <cellStyle name="计算 3 2_州本级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好 2 3" xfId="487"/>
    <cellStyle name="计算 4 2" xfId="488"/>
    <cellStyle name="好 2 4" xfId="489"/>
    <cellStyle name="计算 4 3" xfId="490"/>
    <cellStyle name="好 2_州本级" xfId="491"/>
    <cellStyle name="好 3" xfId="492"/>
    <cellStyle name="好 3 2_州本级" xfId="493"/>
    <cellStyle name="好 3 4" xfId="494"/>
    <cellStyle name="计算 5 3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检查单元格 4_州本级" xfId="515"/>
    <cellStyle name="注释 7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链接单元格 2_州本级" xfId="560"/>
    <cellStyle name="输出 4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链接单元格 5 2" xfId="577"/>
    <cellStyle name="着色 4" xfId="578"/>
    <cellStyle name="链接单元格 5 3" xfId="579"/>
    <cellStyle name="着色 5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千位[0]_1" xfId="587"/>
    <cellStyle name="适中 3 2_州本级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15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C15" sqref="C15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24" t="s">
        <v>0</v>
      </c>
      <c r="B1" s="225"/>
      <c r="C1" s="225"/>
    </row>
    <row r="2" ht="27" customHeight="1" spans="1:5">
      <c r="A2" s="226"/>
      <c r="B2" s="227"/>
      <c r="C2" s="227"/>
      <c r="D2" s="227"/>
      <c r="E2" s="227"/>
    </row>
    <row r="3" ht="38.25" spans="1:4">
      <c r="A3" s="228" t="s">
        <v>1</v>
      </c>
      <c r="B3" s="228"/>
      <c r="C3" s="228"/>
      <c r="D3" s="228"/>
    </row>
    <row r="4" s="217" customFormat="1" ht="126" customHeight="1" spans="1:4">
      <c r="A4" s="229" t="s">
        <v>2</v>
      </c>
      <c r="B4" s="229"/>
      <c r="C4" s="229"/>
      <c r="D4" s="229"/>
    </row>
    <row r="5" ht="94.5" customHeight="1" spans="1:4">
      <c r="A5" s="230" t="s">
        <v>3</v>
      </c>
      <c r="B5" s="230"/>
      <c r="C5" s="230"/>
      <c r="D5" s="230"/>
    </row>
    <row r="6" ht="32.25" customHeight="1" spans="1:4">
      <c r="A6" s="231" t="s">
        <v>4</v>
      </c>
      <c r="B6" s="231"/>
      <c r="C6" s="231"/>
      <c r="D6" s="231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17" sqref="B17"/>
    </sheetView>
  </sheetViews>
  <sheetFormatPr defaultColWidth="9" defaultRowHeight="14.25" outlineLevelCol="1"/>
  <cols>
    <col min="1" max="1" width="12.75" style="217" customWidth="1"/>
    <col min="2" max="2" width="102" style="217" customWidth="1"/>
    <col min="3" max="16384" width="9" style="217"/>
  </cols>
  <sheetData>
    <row r="1" ht="54" customHeight="1"/>
    <row r="2" ht="37.5" customHeight="1" spans="1:2">
      <c r="A2" s="218" t="s">
        <v>5</v>
      </c>
      <c r="B2" s="218"/>
    </row>
    <row r="3" ht="37.5" customHeight="1" spans="1:2">
      <c r="A3" s="219"/>
      <c r="B3" s="219"/>
    </row>
    <row r="4" ht="32.25" customHeight="1" spans="1:2">
      <c r="A4" s="220" t="s">
        <v>6</v>
      </c>
      <c r="B4" s="220" t="s">
        <v>7</v>
      </c>
    </row>
    <row r="5" s="216" customFormat="1" ht="24.95" customHeight="1" spans="1:2">
      <c r="A5" s="221">
        <v>1</v>
      </c>
      <c r="B5" s="222" t="s">
        <v>8</v>
      </c>
    </row>
    <row r="6" s="216" customFormat="1" ht="24.95" customHeight="1" spans="1:2">
      <c r="A6" s="221">
        <v>2</v>
      </c>
      <c r="B6" s="222" t="s">
        <v>9</v>
      </c>
    </row>
    <row r="7" s="216" customFormat="1" ht="24.95" customHeight="1" spans="1:2">
      <c r="A7" s="221">
        <v>3</v>
      </c>
      <c r="B7" s="222" t="s">
        <v>10</v>
      </c>
    </row>
    <row r="8" s="216" customFormat="1" ht="24.95" customHeight="1" spans="1:2">
      <c r="A8" s="221">
        <v>4</v>
      </c>
      <c r="B8" s="222" t="s">
        <v>11</v>
      </c>
    </row>
    <row r="9" s="216" customFormat="1" ht="24.95" customHeight="1" spans="1:2">
      <c r="A9" s="221">
        <v>5</v>
      </c>
      <c r="B9" s="222" t="s">
        <v>12</v>
      </c>
    </row>
    <row r="10" s="216" customFormat="1" ht="24.95" customHeight="1" spans="1:2">
      <c r="A10" s="221">
        <v>6</v>
      </c>
      <c r="B10" s="222" t="s">
        <v>13</v>
      </c>
    </row>
    <row r="11" s="216" customFormat="1" ht="24.95" customHeight="1" spans="1:2">
      <c r="A11" s="221">
        <v>7</v>
      </c>
      <c r="B11" s="222" t="s">
        <v>14</v>
      </c>
    </row>
    <row r="12" s="216" customFormat="1" ht="24.95" customHeight="1" spans="2:2">
      <c r="B12" s="223"/>
    </row>
    <row r="13" s="216" customFormat="1" ht="24.95" customHeight="1" spans="2:2">
      <c r="B13" s="223"/>
    </row>
    <row r="14" s="216" customFormat="1" ht="24.95" customHeight="1" spans="2:2">
      <c r="B14" s="223"/>
    </row>
    <row r="15" s="216" customFormat="1" ht="24.95" customHeight="1" spans="2:2">
      <c r="B15" s="223"/>
    </row>
    <row r="16" s="216" customFormat="1" ht="24.95" customHeight="1" spans="2:2">
      <c r="B16" s="223"/>
    </row>
    <row r="17" s="216" customFormat="1" ht="24.95" customHeight="1" spans="2:2">
      <c r="B17" s="223"/>
    </row>
    <row r="18" s="216" customFormat="1" ht="24.95" customHeight="1" spans="2:2">
      <c r="B18" s="223"/>
    </row>
    <row r="19" s="216" customFormat="1" ht="24.95" customHeight="1" spans="2:2">
      <c r="B19" s="223"/>
    </row>
    <row r="20" s="216" customFormat="1" ht="24.95" customHeight="1" spans="2:2">
      <c r="B20" s="223"/>
    </row>
    <row r="21" s="216" customFormat="1" ht="24.95" customHeight="1" spans="2:2">
      <c r="B21" s="223"/>
    </row>
    <row r="22" s="216" customFormat="1" ht="24.95" customHeight="1" spans="2:2">
      <c r="B22" s="223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zoomScale="85" zoomScaleNormal="85" workbookViewId="0">
      <pane ySplit="5" topLeftCell="A40" activePane="bottomLeft" state="frozen"/>
      <selection/>
      <selection pane="bottomLeft" activeCell="K25" sqref="K25"/>
    </sheetView>
  </sheetViews>
  <sheetFormatPr defaultColWidth="9" defaultRowHeight="14.25" outlineLevelCol="7"/>
  <cols>
    <col min="1" max="1" width="46.75" style="154" customWidth="1"/>
    <col min="2" max="3" width="14.625" style="154" customWidth="1"/>
    <col min="4" max="4" width="14.625" style="155" customWidth="1"/>
    <col min="5" max="5" width="37.375" style="154" customWidth="1"/>
    <col min="6" max="6" width="14.625" style="154" customWidth="1"/>
    <col min="7" max="7" width="19" style="154" customWidth="1"/>
    <col min="8" max="8" width="14.625" style="155" customWidth="1"/>
    <col min="9" max="12" width="9" style="154"/>
    <col min="13" max="13" width="10" style="154"/>
    <col min="14" max="16384" width="9" style="154"/>
  </cols>
  <sheetData>
    <row r="1" s="150" customFormat="1" ht="20.1" customHeight="1" spans="1:8">
      <c r="A1" s="2" t="s">
        <v>15</v>
      </c>
      <c r="B1" s="157"/>
      <c r="D1" s="158"/>
      <c r="H1" s="158"/>
    </row>
    <row r="2" ht="20.25" spans="1:8">
      <c r="A2" s="4" t="s">
        <v>16</v>
      </c>
      <c r="B2" s="4"/>
      <c r="C2" s="4"/>
      <c r="D2" s="160"/>
      <c r="E2" s="4"/>
      <c r="F2" s="4"/>
      <c r="G2" s="4"/>
      <c r="H2" s="160"/>
    </row>
    <row r="3" ht="16.5" customHeight="1" spans="1:8">
      <c r="A3" s="156"/>
      <c r="B3" s="161"/>
      <c r="D3" s="162"/>
      <c r="E3" s="156"/>
      <c r="G3" s="191"/>
      <c r="H3" s="164" t="s">
        <v>17</v>
      </c>
    </row>
    <row r="4" ht="24.95" customHeight="1" spans="1:8">
      <c r="A4" s="192" t="s">
        <v>18</v>
      </c>
      <c r="B4" s="192" t="s">
        <v>19</v>
      </c>
      <c r="C4" s="193" t="s">
        <v>20</v>
      </c>
      <c r="D4" s="194"/>
      <c r="E4" s="192" t="s">
        <v>21</v>
      </c>
      <c r="F4" s="192" t="s">
        <v>19</v>
      </c>
      <c r="G4" s="193" t="s">
        <v>20</v>
      </c>
      <c r="H4" s="194"/>
    </row>
    <row r="5" s="190" customFormat="1" ht="24.95" customHeight="1" spans="1:8">
      <c r="A5" s="192"/>
      <c r="B5" s="192"/>
      <c r="C5" s="192" t="s">
        <v>22</v>
      </c>
      <c r="D5" s="195" t="s">
        <v>23</v>
      </c>
      <c r="E5" s="192"/>
      <c r="F5" s="192"/>
      <c r="G5" s="192" t="s">
        <v>22</v>
      </c>
      <c r="H5" s="195" t="s">
        <v>23</v>
      </c>
    </row>
    <row r="6" ht="21" customHeight="1" spans="1:8">
      <c r="A6" s="196" t="s">
        <v>24</v>
      </c>
      <c r="B6" s="197">
        <v>279.22</v>
      </c>
      <c r="C6" s="197">
        <v>375</v>
      </c>
      <c r="D6" s="198">
        <f>IF(OR(VALUE(C6)=0,ISERROR(C6/B6-1)),"",C6/B6-1)</f>
        <v>0.343027003796289</v>
      </c>
      <c r="E6" s="197" t="s">
        <v>25</v>
      </c>
      <c r="F6" s="199">
        <v>536.05</v>
      </c>
      <c r="G6" s="199">
        <v>830.1</v>
      </c>
      <c r="H6" s="198">
        <f>IF(OR(VALUE(G6)=0,ISERROR(G6/F6-1)),"",G6/F6-1)</f>
        <v>0.548549575599291</v>
      </c>
    </row>
    <row r="7" ht="21" customHeight="1" spans="1:8">
      <c r="A7" s="200" t="s">
        <v>26</v>
      </c>
      <c r="B7" s="199"/>
      <c r="C7" s="199"/>
      <c r="D7" s="198" t="str">
        <f t="shared" ref="D7:D38" si="0">IF(OR(VALUE(C7)=0,ISERROR(C7/B7-1)),"",C7/B7-1)</f>
        <v/>
      </c>
      <c r="E7" s="201" t="s">
        <v>27</v>
      </c>
      <c r="F7" s="199"/>
      <c r="G7" s="199"/>
      <c r="H7" s="198" t="str">
        <f t="shared" ref="H7:H38" si="1">IF(OR(VALUE(G7)=0,ISERROR(G7/F7-1)),"",G7/F7-1)</f>
        <v/>
      </c>
    </row>
    <row r="8" ht="21" customHeight="1" spans="1:8">
      <c r="A8" s="202" t="s">
        <v>28</v>
      </c>
      <c r="B8" s="199"/>
      <c r="C8" s="199"/>
      <c r="D8" s="198" t="str">
        <f t="shared" si="0"/>
        <v/>
      </c>
      <c r="E8" s="201" t="s">
        <v>29</v>
      </c>
      <c r="F8" s="199"/>
      <c r="G8" s="199"/>
      <c r="H8" s="198" t="str">
        <f t="shared" si="1"/>
        <v/>
      </c>
    </row>
    <row r="9" ht="21" customHeight="1" spans="1:8">
      <c r="A9" s="200" t="s">
        <v>30</v>
      </c>
      <c r="B9" s="199"/>
      <c r="C9" s="199"/>
      <c r="D9" s="198" t="str">
        <f t="shared" si="0"/>
        <v/>
      </c>
      <c r="E9" s="201" t="s">
        <v>31</v>
      </c>
      <c r="F9" s="199"/>
      <c r="G9" s="199">
        <v>2</v>
      </c>
      <c r="H9" s="198" t="str">
        <f t="shared" si="1"/>
        <v/>
      </c>
    </row>
    <row r="10" ht="21" customHeight="1" spans="1:8">
      <c r="A10" s="200" t="s">
        <v>32</v>
      </c>
      <c r="B10" s="199"/>
      <c r="C10" s="199"/>
      <c r="D10" s="198" t="str">
        <f t="shared" si="0"/>
        <v/>
      </c>
      <c r="E10" s="201" t="s">
        <v>33</v>
      </c>
      <c r="F10" s="199"/>
      <c r="G10" s="199"/>
      <c r="H10" s="198" t="str">
        <f t="shared" si="1"/>
        <v/>
      </c>
    </row>
    <row r="11" ht="21" customHeight="1" spans="1:8">
      <c r="A11" s="200" t="s">
        <v>34</v>
      </c>
      <c r="B11" s="199"/>
      <c r="C11" s="199"/>
      <c r="D11" s="198" t="str">
        <f t="shared" si="0"/>
        <v/>
      </c>
      <c r="E11" s="201" t="s">
        <v>35</v>
      </c>
      <c r="F11" s="199"/>
      <c r="G11" s="199"/>
      <c r="H11" s="198" t="str">
        <f t="shared" si="1"/>
        <v/>
      </c>
    </row>
    <row r="12" ht="21" customHeight="1" spans="1:8">
      <c r="A12" s="200" t="s">
        <v>36</v>
      </c>
      <c r="B12" s="199"/>
      <c r="C12" s="199"/>
      <c r="D12" s="198" t="str">
        <f t="shared" si="0"/>
        <v/>
      </c>
      <c r="E12" s="201" t="s">
        <v>37</v>
      </c>
      <c r="F12" s="199">
        <v>51.3</v>
      </c>
      <c r="G12" s="199">
        <v>44.37</v>
      </c>
      <c r="H12" s="198">
        <f t="shared" si="1"/>
        <v>-0.135087719298246</v>
      </c>
    </row>
    <row r="13" ht="21" customHeight="1" spans="1:8">
      <c r="A13" s="200" t="s">
        <v>38</v>
      </c>
      <c r="B13" s="199"/>
      <c r="C13" s="199"/>
      <c r="D13" s="198" t="str">
        <f t="shared" si="0"/>
        <v/>
      </c>
      <c r="E13" s="201" t="s">
        <v>39</v>
      </c>
      <c r="F13" s="199">
        <v>228.98</v>
      </c>
      <c r="G13" s="199">
        <v>109.42</v>
      </c>
      <c r="H13" s="198">
        <f t="shared" si="1"/>
        <v>-0.522141671761726</v>
      </c>
    </row>
    <row r="14" ht="21" customHeight="1" spans="1:8">
      <c r="A14" s="200" t="s">
        <v>40</v>
      </c>
      <c r="B14" s="199"/>
      <c r="C14" s="199"/>
      <c r="D14" s="198" t="str">
        <f t="shared" si="0"/>
        <v/>
      </c>
      <c r="E14" s="201" t="s">
        <v>41</v>
      </c>
      <c r="F14" s="199">
        <v>35.32</v>
      </c>
      <c r="G14" s="199">
        <v>47.02</v>
      </c>
      <c r="H14" s="198">
        <f t="shared" si="1"/>
        <v>0.331257078142695</v>
      </c>
    </row>
    <row r="15" ht="21" customHeight="1" spans="1:8">
      <c r="A15" s="200" t="s">
        <v>42</v>
      </c>
      <c r="B15" s="199"/>
      <c r="C15" s="199"/>
      <c r="D15" s="198" t="str">
        <f t="shared" si="0"/>
        <v/>
      </c>
      <c r="E15" s="201" t="s">
        <v>43</v>
      </c>
      <c r="F15" s="199"/>
      <c r="G15" s="199"/>
      <c r="H15" s="198" t="str">
        <f t="shared" si="1"/>
        <v/>
      </c>
    </row>
    <row r="16" ht="21" customHeight="1" spans="1:8">
      <c r="A16" s="200" t="s">
        <v>44</v>
      </c>
      <c r="B16" s="199"/>
      <c r="C16" s="199"/>
      <c r="D16" s="198" t="str">
        <f t="shared" si="0"/>
        <v/>
      </c>
      <c r="E16" s="201" t="s">
        <v>45</v>
      </c>
      <c r="F16" s="199"/>
      <c r="G16" s="199"/>
      <c r="H16" s="198" t="str">
        <f t="shared" si="1"/>
        <v/>
      </c>
    </row>
    <row r="17" ht="21" customHeight="1" spans="1:8">
      <c r="A17" s="200" t="s">
        <v>46</v>
      </c>
      <c r="B17" s="199"/>
      <c r="C17" s="199"/>
      <c r="D17" s="198" t="str">
        <f t="shared" si="0"/>
        <v/>
      </c>
      <c r="E17" s="201" t="s">
        <v>47</v>
      </c>
      <c r="F17" s="199">
        <v>311.48</v>
      </c>
      <c r="G17" s="199">
        <v>317.75</v>
      </c>
      <c r="H17" s="198">
        <f t="shared" si="1"/>
        <v>0.02012970335174</v>
      </c>
    </row>
    <row r="18" ht="21" customHeight="1" spans="1:8">
      <c r="A18" s="200" t="s">
        <v>48</v>
      </c>
      <c r="B18" s="199"/>
      <c r="C18" s="199"/>
      <c r="D18" s="198" t="str">
        <f t="shared" si="0"/>
        <v/>
      </c>
      <c r="E18" s="203" t="s">
        <v>49</v>
      </c>
      <c r="F18" s="199"/>
      <c r="G18" s="199"/>
      <c r="H18" s="198" t="str">
        <f t="shared" si="1"/>
        <v/>
      </c>
    </row>
    <row r="19" ht="21" customHeight="1" spans="1:8">
      <c r="A19" s="200" t="s">
        <v>50</v>
      </c>
      <c r="B19" s="199"/>
      <c r="C19" s="199"/>
      <c r="D19" s="198" t="str">
        <f t="shared" si="0"/>
        <v/>
      </c>
      <c r="E19" s="203" t="s">
        <v>51</v>
      </c>
      <c r="F19" s="199"/>
      <c r="G19" s="199"/>
      <c r="H19" s="198" t="str">
        <f t="shared" si="1"/>
        <v/>
      </c>
    </row>
    <row r="20" ht="21" customHeight="1" spans="1:8">
      <c r="A20" s="200" t="s">
        <v>52</v>
      </c>
      <c r="B20" s="199"/>
      <c r="C20" s="199"/>
      <c r="D20" s="198" t="str">
        <f t="shared" si="0"/>
        <v/>
      </c>
      <c r="E20" s="201" t="s">
        <v>53</v>
      </c>
      <c r="F20" s="199"/>
      <c r="G20" s="199"/>
      <c r="H20" s="198" t="str">
        <f t="shared" si="1"/>
        <v/>
      </c>
    </row>
    <row r="21" ht="21" customHeight="1" spans="1:8">
      <c r="A21" s="200" t="s">
        <v>54</v>
      </c>
      <c r="B21" s="199"/>
      <c r="C21" s="199"/>
      <c r="D21" s="198" t="str">
        <f t="shared" si="0"/>
        <v/>
      </c>
      <c r="E21" s="201" t="s">
        <v>55</v>
      </c>
      <c r="F21" s="199"/>
      <c r="G21" s="199"/>
      <c r="H21" s="198" t="str">
        <f t="shared" si="1"/>
        <v/>
      </c>
    </row>
    <row r="22" ht="21" customHeight="1" spans="1:8">
      <c r="A22" s="202" t="s">
        <v>56</v>
      </c>
      <c r="B22" s="199"/>
      <c r="C22" s="199"/>
      <c r="D22" s="198" t="str">
        <f t="shared" si="0"/>
        <v/>
      </c>
      <c r="E22" s="201" t="s">
        <v>57</v>
      </c>
      <c r="F22" s="199"/>
      <c r="G22" s="199"/>
      <c r="H22" s="198" t="str">
        <f t="shared" si="1"/>
        <v/>
      </c>
    </row>
    <row r="23" ht="21" customHeight="1" spans="1:8">
      <c r="A23" s="204" t="s">
        <v>58</v>
      </c>
      <c r="B23" s="197">
        <f>SUM(B24:B30)</f>
        <v>0</v>
      </c>
      <c r="C23" s="197">
        <f>SUM(C24:C30)</f>
        <v>0</v>
      </c>
      <c r="D23" s="198" t="str">
        <f t="shared" si="0"/>
        <v/>
      </c>
      <c r="E23" s="203" t="s">
        <v>59</v>
      </c>
      <c r="F23" s="199">
        <v>72.22</v>
      </c>
      <c r="G23" s="199">
        <v>67.77</v>
      </c>
      <c r="H23" s="198">
        <f t="shared" si="1"/>
        <v>-0.0616172805317087</v>
      </c>
    </row>
    <row r="24" ht="21" customHeight="1" spans="1:8">
      <c r="A24" s="176" t="s">
        <v>60</v>
      </c>
      <c r="B24" s="199">
        <f>SUM(B26:B32)</f>
        <v>0</v>
      </c>
      <c r="C24" s="199">
        <f>SUM(C26:C32)</f>
        <v>0</v>
      </c>
      <c r="D24" s="198" t="str">
        <f t="shared" si="0"/>
        <v/>
      </c>
      <c r="E24" s="203" t="s">
        <v>61</v>
      </c>
      <c r="F24" s="205"/>
      <c r="G24" s="199"/>
      <c r="H24" s="198" t="str">
        <f t="shared" si="1"/>
        <v/>
      </c>
    </row>
    <row r="25" ht="21" customHeight="1" spans="1:8">
      <c r="A25" s="200" t="s">
        <v>62</v>
      </c>
      <c r="B25" s="199"/>
      <c r="C25" s="199"/>
      <c r="D25" s="198"/>
      <c r="E25" s="203" t="s">
        <v>63</v>
      </c>
      <c r="F25" s="205"/>
      <c r="G25" s="199"/>
      <c r="H25" s="198" t="str">
        <f t="shared" si="1"/>
        <v/>
      </c>
    </row>
    <row r="26" ht="27.75" customHeight="1" spans="1:8">
      <c r="A26" s="200" t="s">
        <v>64</v>
      </c>
      <c r="B26" s="199"/>
      <c r="C26" s="199"/>
      <c r="D26" s="198" t="str">
        <f t="shared" ref="D26:D37" si="2">IF(OR(VALUE(C26)=0,ISERROR(C26/B26-1)),"",C26/B26-1)</f>
        <v/>
      </c>
      <c r="E26" s="203" t="s">
        <v>65</v>
      </c>
      <c r="F26" s="205"/>
      <c r="G26" s="199"/>
      <c r="H26" s="198" t="str">
        <f t="shared" si="1"/>
        <v/>
      </c>
    </row>
    <row r="27" ht="21" customHeight="1" spans="1:8">
      <c r="A27" s="200" t="s">
        <v>66</v>
      </c>
      <c r="B27" s="199"/>
      <c r="C27" s="199"/>
      <c r="D27" s="198" t="str">
        <f t="shared" si="2"/>
        <v/>
      </c>
      <c r="E27" s="203" t="s">
        <v>67</v>
      </c>
      <c r="F27" s="205"/>
      <c r="G27" s="205"/>
      <c r="H27" s="198" t="str">
        <f t="shared" si="1"/>
        <v/>
      </c>
    </row>
    <row r="28" ht="21" customHeight="1" spans="1:8">
      <c r="A28" s="200" t="s">
        <v>68</v>
      </c>
      <c r="B28" s="199"/>
      <c r="C28" s="199"/>
      <c r="D28" s="198" t="str">
        <f t="shared" si="2"/>
        <v/>
      </c>
      <c r="F28" s="205"/>
      <c r="G28" s="199"/>
      <c r="H28" s="198" t="str">
        <f t="shared" si="1"/>
        <v/>
      </c>
    </row>
    <row r="29" ht="21" customHeight="1" spans="1:8">
      <c r="A29" s="200" t="s">
        <v>69</v>
      </c>
      <c r="B29" s="199"/>
      <c r="C29" s="199"/>
      <c r="D29" s="198" t="str">
        <f t="shared" si="2"/>
        <v/>
      </c>
      <c r="E29" s="203"/>
      <c r="F29" s="182"/>
      <c r="G29" s="182"/>
      <c r="H29" s="198" t="str">
        <f t="shared" si="1"/>
        <v/>
      </c>
    </row>
    <row r="30" ht="21" customHeight="1" spans="1:8">
      <c r="A30" s="204" t="s">
        <v>70</v>
      </c>
      <c r="B30" s="199"/>
      <c r="C30" s="199"/>
      <c r="D30" s="198" t="str">
        <f t="shared" si="2"/>
        <v/>
      </c>
      <c r="E30" s="201" t="s">
        <v>71</v>
      </c>
      <c r="F30" s="205"/>
      <c r="G30" s="205"/>
      <c r="H30" s="198" t="str">
        <f t="shared" si="1"/>
        <v/>
      </c>
    </row>
    <row r="31" spans="1:8">
      <c r="A31" s="204" t="s">
        <v>72</v>
      </c>
      <c r="B31" s="199"/>
      <c r="C31" s="199"/>
      <c r="D31" s="198" t="str">
        <f t="shared" si="2"/>
        <v/>
      </c>
      <c r="E31" s="201"/>
      <c r="F31" s="205"/>
      <c r="G31" s="205"/>
      <c r="H31" s="198" t="str">
        <f t="shared" si="1"/>
        <v/>
      </c>
    </row>
    <row r="32" ht="21" customHeight="1" spans="1:8">
      <c r="A32" s="200" t="s">
        <v>73</v>
      </c>
      <c r="B32" s="199"/>
      <c r="C32" s="199"/>
      <c r="D32" s="198" t="str">
        <f t="shared" si="2"/>
        <v/>
      </c>
      <c r="E32" s="201"/>
      <c r="F32" s="205"/>
      <c r="G32" s="205"/>
      <c r="H32" s="198" t="str">
        <f t="shared" si="1"/>
        <v/>
      </c>
    </row>
    <row r="33" ht="21" customHeight="1" spans="1:8">
      <c r="A33" s="206" t="s">
        <v>74</v>
      </c>
      <c r="B33" s="197">
        <f>SUM(B6,B23)</f>
        <v>279.22</v>
      </c>
      <c r="C33" s="197">
        <f>SUM(C6,C23)</f>
        <v>375</v>
      </c>
      <c r="D33" s="198">
        <f t="shared" si="2"/>
        <v>0.343027003796289</v>
      </c>
      <c r="E33" s="206" t="s">
        <v>75</v>
      </c>
      <c r="F33" s="197">
        <f>SUM(F6:F30)</f>
        <v>1235.35</v>
      </c>
      <c r="G33" s="197">
        <f>SUM(G6:G30)</f>
        <v>1418.43</v>
      </c>
      <c r="H33" s="198">
        <f t="shared" si="1"/>
        <v>0.148200914720525</v>
      </c>
    </row>
    <row r="34" ht="21" hidden="1" customHeight="1" spans="1:8">
      <c r="A34" s="206"/>
      <c r="B34" s="197"/>
      <c r="C34" s="197"/>
      <c r="D34" s="198" t="str">
        <f t="shared" si="2"/>
        <v/>
      </c>
      <c r="E34" s="206"/>
      <c r="F34" s="197"/>
      <c r="G34" s="197"/>
      <c r="H34" s="198" t="str">
        <f t="shared" si="1"/>
        <v/>
      </c>
    </row>
    <row r="35" ht="21" hidden="1" customHeight="1" spans="1:8">
      <c r="A35" s="201"/>
      <c r="B35" s="182"/>
      <c r="C35" s="182"/>
      <c r="D35" s="198" t="str">
        <f t="shared" si="2"/>
        <v/>
      </c>
      <c r="E35" s="201" t="s">
        <v>76</v>
      </c>
      <c r="F35" s="207"/>
      <c r="G35" s="207"/>
      <c r="H35" s="198" t="str">
        <f t="shared" si="1"/>
        <v/>
      </c>
    </row>
    <row r="36" ht="21" customHeight="1" spans="1:8">
      <c r="A36" s="176" t="s">
        <v>77</v>
      </c>
      <c r="B36" s="197">
        <f>B37+B38+B59+B62+B63</f>
        <v>956.13</v>
      </c>
      <c r="C36" s="197">
        <f>C37+C38+C59+C62+C63</f>
        <v>1043.43</v>
      </c>
      <c r="D36" s="198">
        <f t="shared" si="2"/>
        <v>0.0913055756016441</v>
      </c>
      <c r="E36" s="208" t="s">
        <v>78</v>
      </c>
      <c r="F36" s="197">
        <f>SUM(F37,F40)</f>
        <v>0</v>
      </c>
      <c r="G36" s="197">
        <f>SUM(G37,G40)</f>
        <v>0</v>
      </c>
      <c r="H36" s="198" t="str">
        <f t="shared" si="1"/>
        <v/>
      </c>
    </row>
    <row r="37" ht="21" customHeight="1" spans="1:8">
      <c r="A37" s="179" t="s">
        <v>79</v>
      </c>
      <c r="B37" s="197"/>
      <c r="C37" s="197"/>
      <c r="D37" s="198" t="str">
        <f t="shared" si="2"/>
        <v/>
      </c>
      <c r="E37" s="208" t="s">
        <v>80</v>
      </c>
      <c r="F37" s="197">
        <f>SUM(F38:F39)</f>
        <v>0</v>
      </c>
      <c r="G37" s="197">
        <f>SUM(G38:G39)</f>
        <v>0</v>
      </c>
      <c r="H37" s="198" t="str">
        <f t="shared" si="1"/>
        <v/>
      </c>
    </row>
    <row r="38" ht="21" customHeight="1" spans="1:8">
      <c r="A38" s="179" t="s">
        <v>81</v>
      </c>
      <c r="B38" s="182">
        <f>SUM(B39:B58)</f>
        <v>956.13</v>
      </c>
      <c r="C38" s="182">
        <f>SUM(C39:C58)</f>
        <v>1043.43</v>
      </c>
      <c r="D38" s="198">
        <f t="shared" ref="D38:D69" si="3">IF(OR(VALUE(C38)=0,ISERROR(C38/B38-1)),"",C38/B38-1)</f>
        <v>0.0913055756016441</v>
      </c>
      <c r="E38" s="208" t="s">
        <v>82</v>
      </c>
      <c r="F38" s="182"/>
      <c r="G38" s="182"/>
      <c r="H38" s="198" t="str">
        <f t="shared" ref="H38:H66" si="4">IF(OR(VALUE(G38)=0,ISERROR(G38/F38-1)),"",G38/F38-1)</f>
        <v/>
      </c>
    </row>
    <row r="39" ht="21" customHeight="1" spans="1:8">
      <c r="A39" s="180" t="s">
        <v>83</v>
      </c>
      <c r="B39" s="182"/>
      <c r="C39" s="182"/>
      <c r="D39" s="198" t="str">
        <f t="shared" si="3"/>
        <v/>
      </c>
      <c r="E39" s="208" t="s">
        <v>84</v>
      </c>
      <c r="F39" s="182"/>
      <c r="G39" s="182"/>
      <c r="H39" s="198" t="str">
        <f t="shared" si="4"/>
        <v/>
      </c>
    </row>
    <row r="40" spans="1:8">
      <c r="A40" s="180" t="s">
        <v>85</v>
      </c>
      <c r="B40" s="182"/>
      <c r="C40" s="182"/>
      <c r="D40" s="198" t="str">
        <f t="shared" si="3"/>
        <v/>
      </c>
      <c r="E40" s="208" t="s">
        <v>86</v>
      </c>
      <c r="F40" s="182">
        <f>SUM(F41)</f>
        <v>0</v>
      </c>
      <c r="G40" s="182">
        <f>SUM(G41)</f>
        <v>0</v>
      </c>
      <c r="H40" s="198" t="str">
        <f t="shared" si="4"/>
        <v/>
      </c>
    </row>
    <row r="41" ht="19" customHeight="1" spans="1:8">
      <c r="A41" s="181" t="s">
        <v>87</v>
      </c>
      <c r="B41" s="182">
        <v>956.13</v>
      </c>
      <c r="C41" s="182">
        <v>1043.43</v>
      </c>
      <c r="D41" s="198">
        <f t="shared" si="3"/>
        <v>0.0913055756016441</v>
      </c>
      <c r="E41" s="208" t="s">
        <v>88</v>
      </c>
      <c r="F41" s="182"/>
      <c r="G41" s="182"/>
      <c r="H41" s="198" t="str">
        <f t="shared" si="4"/>
        <v/>
      </c>
    </row>
    <row r="42" ht="21" customHeight="1" spans="1:8">
      <c r="A42" s="180" t="s">
        <v>89</v>
      </c>
      <c r="B42" s="197"/>
      <c r="C42" s="197"/>
      <c r="D42" s="198" t="str">
        <f t="shared" si="3"/>
        <v/>
      </c>
      <c r="E42" s="182"/>
      <c r="F42" s="197">
        <f>SUM(F43)</f>
        <v>0</v>
      </c>
      <c r="G42" s="197">
        <f>SUM(G43)</f>
        <v>0</v>
      </c>
      <c r="H42" s="198" t="str">
        <f t="shared" si="4"/>
        <v/>
      </c>
    </row>
    <row r="43" ht="21" customHeight="1" spans="1:8">
      <c r="A43" s="180" t="s">
        <v>90</v>
      </c>
      <c r="B43" s="182"/>
      <c r="C43" s="182"/>
      <c r="D43" s="198" t="str">
        <f t="shared" si="3"/>
        <v/>
      </c>
      <c r="E43" s="182"/>
      <c r="F43" s="182"/>
      <c r="G43" s="182"/>
      <c r="H43" s="198" t="str">
        <f t="shared" si="4"/>
        <v/>
      </c>
    </row>
    <row r="44" ht="21" customHeight="1" spans="1:8">
      <c r="A44" s="180" t="s">
        <v>91</v>
      </c>
      <c r="B44" s="182"/>
      <c r="C44" s="182"/>
      <c r="D44" s="198" t="str">
        <f t="shared" si="3"/>
        <v/>
      </c>
      <c r="E44" s="209"/>
      <c r="F44" s="182"/>
      <c r="G44" s="182"/>
      <c r="H44" s="198" t="str">
        <f t="shared" si="4"/>
        <v/>
      </c>
    </row>
    <row r="45" ht="21" customHeight="1" spans="1:8">
      <c r="A45" s="183" t="s">
        <v>92</v>
      </c>
      <c r="B45" s="182"/>
      <c r="C45" s="182"/>
      <c r="D45" s="198" t="str">
        <f t="shared" si="3"/>
        <v/>
      </c>
      <c r="E45" s="209"/>
      <c r="F45" s="182"/>
      <c r="G45" s="182"/>
      <c r="H45" s="198" t="str">
        <f t="shared" si="4"/>
        <v/>
      </c>
    </row>
    <row r="46" ht="21" customHeight="1" spans="1:8">
      <c r="A46" s="180" t="s">
        <v>93</v>
      </c>
      <c r="B46" s="182"/>
      <c r="C46" s="182"/>
      <c r="D46" s="198" t="str">
        <f t="shared" si="3"/>
        <v/>
      </c>
      <c r="E46" s="209"/>
      <c r="F46" s="182"/>
      <c r="G46" s="182"/>
      <c r="H46" s="198" t="str">
        <f t="shared" si="4"/>
        <v/>
      </c>
    </row>
    <row r="47" ht="21" customHeight="1" spans="1:8">
      <c r="A47" s="180" t="s">
        <v>94</v>
      </c>
      <c r="B47" s="182"/>
      <c r="C47" s="182"/>
      <c r="D47" s="198" t="str">
        <f t="shared" si="3"/>
        <v/>
      </c>
      <c r="E47" s="209"/>
      <c r="F47" s="182"/>
      <c r="G47" s="182"/>
      <c r="H47" s="198" t="str">
        <f t="shared" si="4"/>
        <v/>
      </c>
    </row>
    <row r="48" ht="21" customHeight="1" spans="1:8">
      <c r="A48" s="180" t="s">
        <v>95</v>
      </c>
      <c r="B48" s="182"/>
      <c r="C48" s="182"/>
      <c r="D48" s="198" t="str">
        <f t="shared" si="3"/>
        <v/>
      </c>
      <c r="E48" s="210"/>
      <c r="F48" s="182"/>
      <c r="G48" s="182"/>
      <c r="H48" s="198" t="str">
        <f t="shared" si="4"/>
        <v/>
      </c>
    </row>
    <row r="49" ht="21" hidden="1" customHeight="1" spans="1:8">
      <c r="A49" s="180" t="s">
        <v>96</v>
      </c>
      <c r="B49" s="182"/>
      <c r="C49" s="182"/>
      <c r="D49" s="198" t="str">
        <f t="shared" si="3"/>
        <v/>
      </c>
      <c r="E49" s="209"/>
      <c r="F49" s="182"/>
      <c r="G49" s="182"/>
      <c r="H49" s="198" t="str">
        <f t="shared" si="4"/>
        <v/>
      </c>
    </row>
    <row r="50" ht="21" hidden="1" customHeight="1" spans="1:8">
      <c r="A50" s="180" t="s">
        <v>97</v>
      </c>
      <c r="B50" s="182"/>
      <c r="C50" s="182"/>
      <c r="D50" s="198" t="str">
        <f t="shared" si="3"/>
        <v/>
      </c>
      <c r="E50" s="209"/>
      <c r="F50" s="182"/>
      <c r="G50" s="182"/>
      <c r="H50" s="198" t="str">
        <f t="shared" si="4"/>
        <v/>
      </c>
    </row>
    <row r="51" ht="21" hidden="1" customHeight="1" spans="1:8">
      <c r="A51" s="180" t="s">
        <v>98</v>
      </c>
      <c r="B51" s="182"/>
      <c r="C51" s="182"/>
      <c r="D51" s="198" t="str">
        <f t="shared" si="3"/>
        <v/>
      </c>
      <c r="E51" s="209"/>
      <c r="F51" s="182"/>
      <c r="G51" s="182"/>
      <c r="H51" s="198" t="str">
        <f t="shared" si="4"/>
        <v/>
      </c>
    </row>
    <row r="52" ht="21" hidden="1" customHeight="1" spans="1:8">
      <c r="A52" s="180" t="s">
        <v>99</v>
      </c>
      <c r="B52" s="182"/>
      <c r="C52" s="182"/>
      <c r="D52" s="198" t="str">
        <f t="shared" si="3"/>
        <v/>
      </c>
      <c r="E52" s="209"/>
      <c r="F52" s="182"/>
      <c r="G52" s="182"/>
      <c r="H52" s="198" t="str">
        <f t="shared" si="4"/>
        <v/>
      </c>
    </row>
    <row r="53" ht="21" customHeight="1" spans="1:8">
      <c r="A53" s="180" t="s">
        <v>100</v>
      </c>
      <c r="B53" s="182"/>
      <c r="C53" s="182"/>
      <c r="D53" s="198" t="str">
        <f t="shared" si="3"/>
        <v/>
      </c>
      <c r="E53" s="209"/>
      <c r="F53" s="182"/>
      <c r="G53" s="182"/>
      <c r="H53" s="198" t="str">
        <f t="shared" si="4"/>
        <v/>
      </c>
    </row>
    <row r="54" ht="21" hidden="1" customHeight="1" spans="1:8">
      <c r="A54" s="180" t="s">
        <v>101</v>
      </c>
      <c r="B54" s="182"/>
      <c r="C54" s="182"/>
      <c r="D54" s="198" t="str">
        <f t="shared" si="3"/>
        <v/>
      </c>
      <c r="E54" s="210"/>
      <c r="F54" s="182"/>
      <c r="G54" s="182"/>
      <c r="H54" s="198" t="str">
        <f t="shared" si="4"/>
        <v/>
      </c>
    </row>
    <row r="55" ht="21" hidden="1" customHeight="1" spans="1:8">
      <c r="A55" s="180" t="s">
        <v>102</v>
      </c>
      <c r="B55" s="182"/>
      <c r="C55" s="182"/>
      <c r="D55" s="198" t="str">
        <f t="shared" si="3"/>
        <v/>
      </c>
      <c r="E55" s="209"/>
      <c r="F55" s="182"/>
      <c r="G55" s="182"/>
      <c r="H55" s="198" t="str">
        <f t="shared" si="4"/>
        <v/>
      </c>
    </row>
    <row r="56" ht="21" hidden="1" customHeight="1" spans="1:8">
      <c r="A56" s="180" t="s">
        <v>103</v>
      </c>
      <c r="B56" s="182"/>
      <c r="C56" s="182"/>
      <c r="D56" s="198" t="str">
        <f t="shared" si="3"/>
        <v/>
      </c>
      <c r="E56" s="209"/>
      <c r="F56" s="182"/>
      <c r="G56" s="182"/>
      <c r="H56" s="198" t="str">
        <f t="shared" si="4"/>
        <v/>
      </c>
    </row>
    <row r="57" ht="21" customHeight="1" spans="1:8">
      <c r="A57" s="180" t="s">
        <v>104</v>
      </c>
      <c r="B57" s="182"/>
      <c r="C57" s="182"/>
      <c r="D57" s="198" t="str">
        <f t="shared" si="3"/>
        <v/>
      </c>
      <c r="E57" s="210"/>
      <c r="F57" s="182"/>
      <c r="G57" s="182"/>
      <c r="H57" s="198" t="str">
        <f t="shared" si="4"/>
        <v/>
      </c>
    </row>
    <row r="58" ht="21" customHeight="1" spans="1:8">
      <c r="A58" s="183" t="s">
        <v>105</v>
      </c>
      <c r="B58" s="182"/>
      <c r="C58" s="182"/>
      <c r="D58" s="198" t="str">
        <f t="shared" si="3"/>
        <v/>
      </c>
      <c r="E58" s="211" t="s">
        <v>106</v>
      </c>
      <c r="F58" s="182"/>
      <c r="G58" s="182"/>
      <c r="H58" s="198" t="str">
        <f t="shared" si="4"/>
        <v/>
      </c>
    </row>
    <row r="59" ht="21" customHeight="1" spans="1:8">
      <c r="A59" s="179" t="s">
        <v>107</v>
      </c>
      <c r="B59" s="182"/>
      <c r="C59" s="182"/>
      <c r="D59" s="198" t="str">
        <f t="shared" si="3"/>
        <v/>
      </c>
      <c r="E59" s="212" t="s">
        <v>108</v>
      </c>
      <c r="F59" s="182"/>
      <c r="G59" s="182"/>
      <c r="H59" s="198" t="str">
        <f t="shared" si="4"/>
        <v/>
      </c>
    </row>
    <row r="60" ht="21" customHeight="1" spans="1:8">
      <c r="A60" s="180" t="s">
        <v>109</v>
      </c>
      <c r="B60" s="182"/>
      <c r="C60" s="182"/>
      <c r="D60" s="198" t="str">
        <f t="shared" si="3"/>
        <v/>
      </c>
      <c r="E60" s="212" t="s">
        <v>110</v>
      </c>
      <c r="F60" s="182"/>
      <c r="G60" s="182"/>
      <c r="H60" s="198" t="str">
        <f t="shared" si="4"/>
        <v/>
      </c>
    </row>
    <row r="61" ht="21" customHeight="1" spans="1:8">
      <c r="A61" s="180" t="s">
        <v>111</v>
      </c>
      <c r="B61" s="182"/>
      <c r="C61" s="182"/>
      <c r="D61" s="198" t="str">
        <f t="shared" si="3"/>
        <v/>
      </c>
      <c r="E61" s="211" t="s">
        <v>112</v>
      </c>
      <c r="F61" s="182"/>
      <c r="G61" s="182"/>
      <c r="H61" s="198" t="str">
        <f t="shared" si="4"/>
        <v/>
      </c>
    </row>
    <row r="62" ht="21" customHeight="1" spans="1:8">
      <c r="A62" s="186" t="s">
        <v>113</v>
      </c>
      <c r="B62" s="182"/>
      <c r="C62" s="182"/>
      <c r="D62" s="198" t="str">
        <f t="shared" si="3"/>
        <v/>
      </c>
      <c r="E62" s="211" t="s">
        <v>114</v>
      </c>
      <c r="F62" s="182"/>
      <c r="G62" s="182"/>
      <c r="H62" s="198" t="str">
        <f t="shared" si="4"/>
        <v/>
      </c>
    </row>
    <row r="63" ht="21" customHeight="1" spans="1:8">
      <c r="A63" s="179" t="s">
        <v>115</v>
      </c>
      <c r="B63" s="182"/>
      <c r="C63" s="182"/>
      <c r="D63" s="198" t="str">
        <f t="shared" si="3"/>
        <v/>
      </c>
      <c r="E63" s="201" t="s">
        <v>116</v>
      </c>
      <c r="F63" s="182"/>
      <c r="G63" s="182"/>
      <c r="H63" s="198" t="str">
        <f t="shared" si="4"/>
        <v/>
      </c>
    </row>
    <row r="64" ht="21" customHeight="1" spans="1:8">
      <c r="A64" s="179" t="s">
        <v>117</v>
      </c>
      <c r="B64" s="199"/>
      <c r="C64" s="199"/>
      <c r="D64" s="198" t="str">
        <f t="shared" si="3"/>
        <v/>
      </c>
      <c r="E64" s="213"/>
      <c r="F64" s="182"/>
      <c r="G64" s="182"/>
      <c r="H64" s="198" t="str">
        <f t="shared" si="4"/>
        <v/>
      </c>
    </row>
    <row r="65" spans="1:8">
      <c r="A65" s="214" t="s">
        <v>71</v>
      </c>
      <c r="B65" s="182"/>
      <c r="C65" s="182"/>
      <c r="D65" s="198" t="str">
        <f t="shared" si="3"/>
        <v/>
      </c>
      <c r="E65" s="215" t="s">
        <v>71</v>
      </c>
      <c r="F65" s="207"/>
      <c r="G65" s="207"/>
      <c r="H65" s="198" t="str">
        <f t="shared" si="4"/>
        <v/>
      </c>
    </row>
    <row r="66" ht="34.5" customHeight="1" spans="1:8">
      <c r="A66" s="206" t="s">
        <v>118</v>
      </c>
      <c r="B66" s="197">
        <f>SUM(B33,B36)</f>
        <v>1235.35</v>
      </c>
      <c r="C66" s="197">
        <f>SUM(C33,C36)</f>
        <v>1418.43</v>
      </c>
      <c r="D66" s="198">
        <f t="shared" si="3"/>
        <v>0.148200914720525</v>
      </c>
      <c r="E66" s="206" t="s">
        <v>119</v>
      </c>
      <c r="F66" s="197">
        <f>F63+F62+F61+F36+F33</f>
        <v>1235.35</v>
      </c>
      <c r="G66" s="197">
        <f>G63+G62+G61+G36+G33</f>
        <v>1418.43</v>
      </c>
      <c r="H66" s="198">
        <f t="shared" si="4"/>
        <v>0.148200914720525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39">
    <cfRule type="expression" dxfId="1" priority="2" stopIfTrue="1">
      <formula>"len($A:$A)=3"</formula>
    </cfRule>
  </conditionalFormatting>
  <conditionalFormatting sqref="A65 A35 E61:G62 E45:G46 E64:G64">
    <cfRule type="expression" dxfId="2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3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82"/>
  <sheetViews>
    <sheetView showZeros="0" workbookViewId="0">
      <pane ySplit="5" topLeftCell="A6" activePane="bottomLeft" state="frozen"/>
      <selection/>
      <selection pane="bottomLeft" activeCell="E46" sqref="E46"/>
    </sheetView>
  </sheetViews>
  <sheetFormatPr defaultColWidth="9" defaultRowHeight="18" customHeight="1"/>
  <cols>
    <col min="1" max="1" width="45.375" style="154" customWidth="1"/>
    <col min="2" max="2" width="13.875" style="154" customWidth="1"/>
    <col min="3" max="3" width="13" style="154" customWidth="1"/>
    <col min="4" max="4" width="16" style="155" customWidth="1"/>
    <col min="5" max="5" width="45.125" style="154" customWidth="1"/>
    <col min="6" max="7" width="14.625" style="156" customWidth="1"/>
    <col min="8" max="8" width="14.625" style="155" customWidth="1"/>
    <col min="9" max="16384" width="9" style="154"/>
  </cols>
  <sheetData>
    <row r="1" s="150" customFormat="1" customHeight="1" spans="1:8">
      <c r="A1" s="2" t="s">
        <v>120</v>
      </c>
      <c r="B1" s="157"/>
      <c r="D1" s="158"/>
      <c r="F1" s="159"/>
      <c r="G1" s="159"/>
      <c r="H1" s="158"/>
    </row>
    <row r="2" ht="20.25" spans="1:8">
      <c r="A2" s="4" t="s">
        <v>121</v>
      </c>
      <c r="B2" s="4"/>
      <c r="C2" s="4"/>
      <c r="D2" s="160"/>
      <c r="E2" s="4"/>
      <c r="F2" s="4"/>
      <c r="G2" s="4"/>
      <c r="H2" s="160"/>
    </row>
    <row r="3" customHeight="1" spans="1:13">
      <c r="A3" s="156"/>
      <c r="B3" s="161"/>
      <c r="D3" s="162"/>
      <c r="E3" s="156"/>
      <c r="G3" s="163"/>
      <c r="H3" s="164" t="s">
        <v>17</v>
      </c>
      <c r="M3" s="151"/>
    </row>
    <row r="4" s="151" customFormat="1" customHeight="1" spans="1:8">
      <c r="A4" s="165" t="s">
        <v>122</v>
      </c>
      <c r="B4" s="165" t="s">
        <v>19</v>
      </c>
      <c r="C4" s="166" t="s">
        <v>20</v>
      </c>
      <c r="D4" s="167"/>
      <c r="E4" s="165" t="s">
        <v>123</v>
      </c>
      <c r="F4" s="165" t="s">
        <v>19</v>
      </c>
      <c r="G4" s="166" t="s">
        <v>20</v>
      </c>
      <c r="H4" s="167"/>
    </row>
    <row r="5" s="152" customFormat="1" customHeight="1" spans="1:8">
      <c r="A5" s="165"/>
      <c r="B5" s="165"/>
      <c r="C5" s="165" t="s">
        <v>22</v>
      </c>
      <c r="D5" s="168" t="s">
        <v>23</v>
      </c>
      <c r="E5" s="165"/>
      <c r="F5" s="165"/>
      <c r="G5" s="165" t="s">
        <v>22</v>
      </c>
      <c r="H5" s="168" t="s">
        <v>23</v>
      </c>
    </row>
    <row r="6" s="153" customFormat="1" customHeight="1" spans="1:8">
      <c r="A6" s="130" t="s">
        <v>24</v>
      </c>
      <c r="B6" s="139">
        <v>279.22</v>
      </c>
      <c r="C6" s="139">
        <v>375</v>
      </c>
      <c r="D6" s="169">
        <f>IF(OR(VALUE(C6)=0,ISERROR(C6/B6-1)),"",C6/B6-1)</f>
        <v>0.343027003796289</v>
      </c>
      <c r="E6" s="130" t="s">
        <v>124</v>
      </c>
      <c r="F6" s="139">
        <f>SUM(F7:F33)</f>
        <v>536.05</v>
      </c>
      <c r="G6" s="139">
        <f>SUM(G7:G33)</f>
        <v>830.1</v>
      </c>
      <c r="H6" s="169">
        <f>IF(OR(VALUE(G6)=0,ISERROR(G6/F6-1)),"",G6/F6-1)</f>
        <v>0.548549575599291</v>
      </c>
    </row>
    <row r="7" s="153" customFormat="1" customHeight="1" spans="1:8">
      <c r="A7" s="132" t="s">
        <v>26</v>
      </c>
      <c r="B7" s="138"/>
      <c r="C7" s="138"/>
      <c r="D7" s="169" t="str">
        <f t="shared" ref="D7:D38" si="0">IF(OR(VALUE(C7)=0,ISERROR(C7/B7-1)),"",C7/B7-1)</f>
        <v/>
      </c>
      <c r="E7" s="132" t="s">
        <v>125</v>
      </c>
      <c r="F7" s="138">
        <v>11.5</v>
      </c>
      <c r="G7" s="138">
        <v>11.5</v>
      </c>
      <c r="H7" s="169">
        <f t="shared" ref="H7:H38" si="1">IF(OR(VALUE(G7)=0,ISERROR(G7/F7-1)),"",G7/F7-1)</f>
        <v>0</v>
      </c>
    </row>
    <row r="8" s="153" customFormat="1" customHeight="1" spans="1:8">
      <c r="A8" s="132" t="s">
        <v>28</v>
      </c>
      <c r="B8" s="138"/>
      <c r="C8" s="138"/>
      <c r="D8" s="169" t="str">
        <f t="shared" si="0"/>
        <v/>
      </c>
      <c r="E8" s="132" t="s">
        <v>126</v>
      </c>
      <c r="F8" s="138">
        <v>1</v>
      </c>
      <c r="G8" s="138">
        <v>1</v>
      </c>
      <c r="H8" s="169">
        <f t="shared" si="1"/>
        <v>0</v>
      </c>
    </row>
    <row r="9" s="153" customFormat="1" customHeight="1" spans="1:8">
      <c r="A9" s="132" t="s">
        <v>30</v>
      </c>
      <c r="B9" s="138"/>
      <c r="C9" s="138"/>
      <c r="D9" s="169" t="str">
        <f t="shared" si="0"/>
        <v/>
      </c>
      <c r="E9" s="132" t="s">
        <v>127</v>
      </c>
      <c r="F9" s="138">
        <v>449.84</v>
      </c>
      <c r="G9" s="138">
        <v>614.4</v>
      </c>
      <c r="H9" s="169">
        <f t="shared" si="1"/>
        <v>0.365818957851681</v>
      </c>
    </row>
    <row r="10" s="153" customFormat="1" customHeight="1" spans="1:8">
      <c r="A10" s="132" t="s">
        <v>32</v>
      </c>
      <c r="B10" s="138"/>
      <c r="C10" s="138"/>
      <c r="D10" s="169" t="str">
        <f t="shared" si="0"/>
        <v/>
      </c>
      <c r="E10" s="132" t="s">
        <v>128</v>
      </c>
      <c r="F10" s="138"/>
      <c r="G10" s="138"/>
      <c r="H10" s="169" t="str">
        <f t="shared" si="1"/>
        <v/>
      </c>
    </row>
    <row r="11" s="153" customFormat="1" customHeight="1" spans="1:8">
      <c r="A11" s="132" t="s">
        <v>34</v>
      </c>
      <c r="B11" s="138"/>
      <c r="C11" s="138"/>
      <c r="D11" s="169" t="str">
        <f t="shared" si="0"/>
        <v/>
      </c>
      <c r="E11" s="132" t="s">
        <v>129</v>
      </c>
      <c r="F11" s="138"/>
      <c r="G11" s="138"/>
      <c r="H11" s="169" t="str">
        <f t="shared" si="1"/>
        <v/>
      </c>
    </row>
    <row r="12" s="153" customFormat="1" customHeight="1" spans="1:8">
      <c r="A12" s="132" t="s">
        <v>36</v>
      </c>
      <c r="B12" s="138"/>
      <c r="C12" s="138"/>
      <c r="D12" s="169" t="str">
        <f t="shared" si="0"/>
        <v/>
      </c>
      <c r="E12" s="132" t="s">
        <v>130</v>
      </c>
      <c r="F12" s="138">
        <v>15.82</v>
      </c>
      <c r="G12" s="138">
        <v>23.51</v>
      </c>
      <c r="H12" s="169">
        <f t="shared" si="1"/>
        <v>0.486093552465234</v>
      </c>
    </row>
    <row r="13" s="153" customFormat="1" customHeight="1" spans="1:8">
      <c r="A13" s="132" t="s">
        <v>38</v>
      </c>
      <c r="B13" s="138"/>
      <c r="C13" s="138"/>
      <c r="D13" s="169" t="str">
        <f t="shared" si="0"/>
        <v/>
      </c>
      <c r="E13" s="132" t="s">
        <v>131</v>
      </c>
      <c r="F13" s="138"/>
      <c r="G13" s="138"/>
      <c r="H13" s="169" t="str">
        <f t="shared" si="1"/>
        <v/>
      </c>
    </row>
    <row r="14" s="153" customFormat="1" customHeight="1" spans="1:8">
      <c r="A14" s="132" t="s">
        <v>40</v>
      </c>
      <c r="B14" s="138"/>
      <c r="C14" s="138"/>
      <c r="D14" s="169" t="str">
        <f t="shared" si="0"/>
        <v/>
      </c>
      <c r="E14" s="132" t="s">
        <v>132</v>
      </c>
      <c r="F14" s="138"/>
      <c r="G14" s="138"/>
      <c r="H14" s="169" t="str">
        <f t="shared" si="1"/>
        <v/>
      </c>
    </row>
    <row r="15" s="153" customFormat="1" customHeight="1" spans="1:8">
      <c r="A15" s="132" t="s">
        <v>42</v>
      </c>
      <c r="B15" s="138"/>
      <c r="C15" s="138"/>
      <c r="D15" s="169" t="str">
        <f t="shared" si="0"/>
        <v/>
      </c>
      <c r="E15" s="132" t="s">
        <v>133</v>
      </c>
      <c r="F15" s="138"/>
      <c r="G15" s="138"/>
      <c r="H15" s="169" t="str">
        <f t="shared" si="1"/>
        <v/>
      </c>
    </row>
    <row r="16" s="153" customFormat="1" customHeight="1" spans="1:8">
      <c r="A16" s="132" t="s">
        <v>44</v>
      </c>
      <c r="B16" s="138"/>
      <c r="C16" s="138"/>
      <c r="D16" s="169" t="str">
        <f t="shared" si="0"/>
        <v/>
      </c>
      <c r="E16" s="132" t="s">
        <v>134</v>
      </c>
      <c r="F16" s="138"/>
      <c r="G16" s="138"/>
      <c r="H16" s="169" t="str">
        <f t="shared" si="1"/>
        <v/>
      </c>
    </row>
    <row r="17" s="153" customFormat="1" customHeight="1" spans="1:8">
      <c r="A17" s="132" t="s">
        <v>46</v>
      </c>
      <c r="B17" s="138"/>
      <c r="C17" s="138"/>
      <c r="D17" s="169" t="str">
        <f t="shared" si="0"/>
        <v/>
      </c>
      <c r="E17" s="132" t="s">
        <v>135</v>
      </c>
      <c r="F17" s="138"/>
      <c r="G17" s="138"/>
      <c r="H17" s="169" t="str">
        <f t="shared" si="1"/>
        <v/>
      </c>
    </row>
    <row r="18" s="153" customFormat="1" customHeight="1" spans="1:8">
      <c r="A18" s="132" t="s">
        <v>48</v>
      </c>
      <c r="B18" s="138"/>
      <c r="C18" s="138"/>
      <c r="D18" s="169" t="str">
        <f t="shared" si="0"/>
        <v/>
      </c>
      <c r="E18" s="132" t="s">
        <v>136</v>
      </c>
      <c r="F18" s="138"/>
      <c r="G18" s="138"/>
      <c r="H18" s="169" t="str">
        <f t="shared" si="1"/>
        <v/>
      </c>
    </row>
    <row r="19" s="153" customFormat="1" customHeight="1" spans="1:8">
      <c r="A19" s="132" t="s">
        <v>50</v>
      </c>
      <c r="B19" s="138"/>
      <c r="C19" s="138"/>
      <c r="D19" s="169" t="str">
        <f t="shared" si="0"/>
        <v/>
      </c>
      <c r="E19" s="132" t="s">
        <v>137</v>
      </c>
      <c r="F19" s="138"/>
      <c r="G19" s="138"/>
      <c r="H19" s="169" t="str">
        <f t="shared" si="1"/>
        <v/>
      </c>
    </row>
    <row r="20" s="153" customFormat="1" customHeight="1" spans="1:8">
      <c r="A20" s="132" t="s">
        <v>52</v>
      </c>
      <c r="B20" s="138"/>
      <c r="C20" s="138"/>
      <c r="D20" s="169" t="str">
        <f t="shared" si="0"/>
        <v/>
      </c>
      <c r="E20" s="132" t="s">
        <v>138</v>
      </c>
      <c r="F20" s="138">
        <v>1</v>
      </c>
      <c r="G20" s="138">
        <v>1</v>
      </c>
      <c r="H20" s="169">
        <f t="shared" si="1"/>
        <v>0</v>
      </c>
    </row>
    <row r="21" s="153" customFormat="1" customHeight="1" spans="1:8">
      <c r="A21" s="132" t="s">
        <v>54</v>
      </c>
      <c r="B21" s="138"/>
      <c r="C21" s="138"/>
      <c r="D21" s="169" t="str">
        <f t="shared" si="0"/>
        <v/>
      </c>
      <c r="E21" s="132" t="s">
        <v>139</v>
      </c>
      <c r="F21" s="138"/>
      <c r="G21" s="138"/>
      <c r="H21" s="169" t="str">
        <f t="shared" si="1"/>
        <v/>
      </c>
    </row>
    <row r="22" s="153" customFormat="1" customHeight="1" spans="1:8">
      <c r="A22" s="132" t="s">
        <v>56</v>
      </c>
      <c r="B22" s="138"/>
      <c r="C22" s="138"/>
      <c r="D22" s="169" t="str">
        <f t="shared" si="0"/>
        <v/>
      </c>
      <c r="E22" s="132" t="s">
        <v>140</v>
      </c>
      <c r="F22" s="138"/>
      <c r="G22" s="138"/>
      <c r="H22" s="169" t="str">
        <f t="shared" si="1"/>
        <v/>
      </c>
    </row>
    <row r="23" s="153" customFormat="1" customHeight="1" spans="1:8">
      <c r="A23" s="132" t="s">
        <v>58</v>
      </c>
      <c r="B23" s="139">
        <f>SUM(B24:B29)</f>
        <v>0</v>
      </c>
      <c r="C23" s="139">
        <f>SUM(C24:C29)</f>
        <v>0</v>
      </c>
      <c r="D23" s="169" t="str">
        <f t="shared" si="0"/>
        <v/>
      </c>
      <c r="E23" s="132" t="s">
        <v>141</v>
      </c>
      <c r="F23" s="138"/>
      <c r="G23" s="138"/>
      <c r="H23" s="169" t="str">
        <f t="shared" si="1"/>
        <v/>
      </c>
    </row>
    <row r="24" s="153" customFormat="1" customHeight="1" spans="1:8">
      <c r="A24" s="130" t="s">
        <v>60</v>
      </c>
      <c r="B24" s="138">
        <f>SUM(B25:B32)</f>
        <v>0</v>
      </c>
      <c r="C24" s="138"/>
      <c r="D24" s="169" t="str">
        <f t="shared" si="0"/>
        <v/>
      </c>
      <c r="E24" s="132" t="s">
        <v>142</v>
      </c>
      <c r="F24" s="138">
        <v>1.5</v>
      </c>
      <c r="G24" s="138">
        <v>3.6</v>
      </c>
      <c r="H24" s="169">
        <f t="shared" si="1"/>
        <v>1.4</v>
      </c>
    </row>
    <row r="25" s="153" customFormat="1" customHeight="1" spans="1:8">
      <c r="A25" s="132" t="s">
        <v>62</v>
      </c>
      <c r="B25" s="138"/>
      <c r="C25" s="138"/>
      <c r="D25" s="169" t="str">
        <f t="shared" si="0"/>
        <v/>
      </c>
      <c r="E25" s="132" t="s">
        <v>143</v>
      </c>
      <c r="F25" s="138"/>
      <c r="G25" s="138"/>
      <c r="H25" s="169" t="str">
        <f t="shared" si="1"/>
        <v/>
      </c>
    </row>
    <row r="26" s="153" customFormat="1" customHeight="1" spans="1:8">
      <c r="A26" s="132" t="s">
        <v>64</v>
      </c>
      <c r="B26" s="138"/>
      <c r="C26" s="138"/>
      <c r="D26" s="169" t="str">
        <f t="shared" si="0"/>
        <v/>
      </c>
      <c r="E26" s="132" t="s">
        <v>144</v>
      </c>
      <c r="F26" s="138">
        <v>51.7</v>
      </c>
      <c r="G26" s="138">
        <v>171.36</v>
      </c>
      <c r="H26" s="169">
        <f t="shared" si="1"/>
        <v>2.31450676982592</v>
      </c>
    </row>
    <row r="27" s="153" customFormat="1" customHeight="1" spans="1:8">
      <c r="A27" s="132" t="s">
        <v>66</v>
      </c>
      <c r="B27" s="138"/>
      <c r="C27" s="138"/>
      <c r="D27" s="169" t="str">
        <f t="shared" si="0"/>
        <v/>
      </c>
      <c r="E27" s="132" t="s">
        <v>145</v>
      </c>
      <c r="F27" s="138">
        <v>2</v>
      </c>
      <c r="G27" s="138">
        <v>2</v>
      </c>
      <c r="H27" s="169">
        <f t="shared" si="1"/>
        <v>0</v>
      </c>
    </row>
    <row r="28" s="153" customFormat="1" customHeight="1" spans="1:8">
      <c r="A28" s="132" t="s">
        <v>68</v>
      </c>
      <c r="B28" s="138"/>
      <c r="C28" s="138"/>
      <c r="D28" s="169" t="str">
        <f t="shared" si="0"/>
        <v/>
      </c>
      <c r="E28" s="132" t="s">
        <v>146</v>
      </c>
      <c r="F28" s="138"/>
      <c r="G28" s="138"/>
      <c r="H28" s="169" t="str">
        <f t="shared" si="1"/>
        <v/>
      </c>
    </row>
    <row r="29" s="153" customFormat="1" customHeight="1" spans="1:8">
      <c r="A29" s="132" t="s">
        <v>69</v>
      </c>
      <c r="B29" s="138"/>
      <c r="C29" s="138"/>
      <c r="D29" s="169" t="str">
        <f t="shared" si="0"/>
        <v/>
      </c>
      <c r="E29" s="132" t="s">
        <v>147</v>
      </c>
      <c r="F29" s="138"/>
      <c r="G29" s="138"/>
      <c r="H29" s="169" t="str">
        <f t="shared" si="1"/>
        <v/>
      </c>
    </row>
    <row r="30" s="153" customFormat="1" customHeight="1" spans="1:8">
      <c r="A30" s="132" t="s">
        <v>70</v>
      </c>
      <c r="B30" s="138"/>
      <c r="C30" s="138"/>
      <c r="D30" s="169" t="str">
        <f t="shared" si="0"/>
        <v/>
      </c>
      <c r="E30" s="132" t="s">
        <v>148</v>
      </c>
      <c r="F30" s="138">
        <v>1.69</v>
      </c>
      <c r="G30" s="138">
        <v>1.73</v>
      </c>
      <c r="H30" s="169">
        <f t="shared" si="1"/>
        <v>0.0236686390532546</v>
      </c>
    </row>
    <row r="31" s="153" customFormat="1" customHeight="1" spans="1:8">
      <c r="A31" s="132" t="s">
        <v>72</v>
      </c>
      <c r="B31" s="139"/>
      <c r="C31" s="139"/>
      <c r="D31" s="169" t="str">
        <f t="shared" si="0"/>
        <v/>
      </c>
      <c r="E31" s="132" t="s">
        <v>149</v>
      </c>
      <c r="F31" s="170">
        <v>0</v>
      </c>
      <c r="G31" s="138"/>
      <c r="H31" s="169" t="str">
        <f t="shared" si="1"/>
        <v/>
      </c>
    </row>
    <row r="32" s="153" customFormat="1" customHeight="1" spans="1:8">
      <c r="A32" s="132" t="s">
        <v>73</v>
      </c>
      <c r="B32" s="138"/>
      <c r="C32" s="138"/>
      <c r="D32" s="169" t="str">
        <f t="shared" si="0"/>
        <v/>
      </c>
      <c r="E32" s="138" t="s">
        <v>150</v>
      </c>
      <c r="F32" s="170">
        <v>0</v>
      </c>
      <c r="G32" s="138">
        <f>公共预算按经济分类!B33</f>
        <v>0</v>
      </c>
      <c r="H32" s="169" t="str">
        <f t="shared" si="1"/>
        <v/>
      </c>
    </row>
    <row r="33" s="153" customFormat="1" customHeight="1" spans="1:8">
      <c r="A33" s="138"/>
      <c r="B33" s="138"/>
      <c r="C33" s="138"/>
      <c r="D33" s="169" t="str">
        <f t="shared" si="0"/>
        <v/>
      </c>
      <c r="E33" s="138" t="s">
        <v>151</v>
      </c>
      <c r="F33" s="170">
        <v>0</v>
      </c>
      <c r="G33" s="138">
        <f>公共预算按经济分类!B34</f>
        <v>0</v>
      </c>
      <c r="H33" s="169" t="str">
        <f t="shared" si="1"/>
        <v/>
      </c>
    </row>
    <row r="34" s="153" customFormat="1" customHeight="1" spans="1:22">
      <c r="A34" s="138"/>
      <c r="B34" s="138"/>
      <c r="C34" s="138"/>
      <c r="D34" s="169"/>
      <c r="E34" s="139" t="s">
        <v>152</v>
      </c>
      <c r="F34" s="171"/>
      <c r="G34" s="139">
        <v>2</v>
      </c>
      <c r="H34" s="169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</row>
    <row r="35" s="153" customFormat="1" customHeight="1" spans="1:8">
      <c r="A35" s="138"/>
      <c r="B35" s="138"/>
      <c r="C35" s="138"/>
      <c r="D35" s="169"/>
      <c r="E35" s="138" t="s">
        <v>153</v>
      </c>
      <c r="F35" s="170"/>
      <c r="G35" s="138"/>
      <c r="H35" s="169"/>
    </row>
    <row r="36" s="153" customFormat="1" customHeight="1" spans="1:8">
      <c r="A36" s="138"/>
      <c r="B36" s="138"/>
      <c r="C36" s="138"/>
      <c r="D36" s="169"/>
      <c r="E36" s="138" t="s">
        <v>154</v>
      </c>
      <c r="F36" s="170"/>
      <c r="G36" s="138"/>
      <c r="H36" s="169"/>
    </row>
    <row r="37" s="153" customFormat="1" customHeight="1" spans="1:8">
      <c r="A37" s="138"/>
      <c r="B37" s="138"/>
      <c r="C37" s="138"/>
      <c r="D37" s="169"/>
      <c r="E37" s="138" t="s">
        <v>155</v>
      </c>
      <c r="F37" s="170"/>
      <c r="G37" s="138"/>
      <c r="H37" s="169"/>
    </row>
    <row r="38" s="153" customFormat="1" customHeight="1" spans="1:8">
      <c r="A38" s="138"/>
      <c r="B38" s="138"/>
      <c r="C38" s="138"/>
      <c r="D38" s="169"/>
      <c r="E38" s="138" t="s">
        <v>156</v>
      </c>
      <c r="F38" s="170"/>
      <c r="G38" s="138"/>
      <c r="H38" s="169"/>
    </row>
    <row r="39" s="153" customFormat="1" customHeight="1" spans="1:8">
      <c r="A39" s="138"/>
      <c r="B39" s="138"/>
      <c r="C39" s="138"/>
      <c r="D39" s="169"/>
      <c r="E39" s="138" t="s">
        <v>157</v>
      </c>
      <c r="F39" s="170"/>
      <c r="G39" s="138"/>
      <c r="H39" s="169"/>
    </row>
    <row r="40" s="153" customFormat="1" customHeight="1" spans="1:8">
      <c r="A40" s="138"/>
      <c r="B40" s="138"/>
      <c r="C40" s="138"/>
      <c r="D40" s="169"/>
      <c r="E40" s="138" t="s">
        <v>158</v>
      </c>
      <c r="F40" s="170"/>
      <c r="G40" s="138">
        <v>2</v>
      </c>
      <c r="H40" s="169"/>
    </row>
    <row r="41" s="153" customFormat="1" customHeight="1" spans="1:8">
      <c r="A41" s="138"/>
      <c r="B41" s="138"/>
      <c r="C41" s="138"/>
      <c r="D41" s="169"/>
      <c r="E41" s="138" t="s">
        <v>159</v>
      </c>
      <c r="F41" s="170"/>
      <c r="G41" s="138"/>
      <c r="H41" s="169"/>
    </row>
    <row r="42" s="153" customFormat="1" customHeight="1" spans="1:8">
      <c r="A42" s="138"/>
      <c r="B42" s="138"/>
      <c r="C42" s="138"/>
      <c r="D42" s="169"/>
      <c r="E42" s="138" t="s">
        <v>160</v>
      </c>
      <c r="F42" s="170"/>
      <c r="G42" s="138"/>
      <c r="H42" s="169"/>
    </row>
    <row r="43" s="153" customFormat="1" customHeight="1" spans="1:8">
      <c r="A43" s="138"/>
      <c r="B43" s="138"/>
      <c r="C43" s="138"/>
      <c r="D43" s="169"/>
      <c r="E43" s="138" t="s">
        <v>161</v>
      </c>
      <c r="F43" s="170"/>
      <c r="G43" s="138"/>
      <c r="H43" s="169"/>
    </row>
    <row r="44" s="153" customFormat="1" customHeight="1" spans="1:8">
      <c r="A44" s="138"/>
      <c r="B44" s="138"/>
      <c r="C44" s="138"/>
      <c r="D44" s="169"/>
      <c r="E44" s="138" t="s">
        <v>162</v>
      </c>
      <c r="F44" s="170"/>
      <c r="G44" s="138"/>
      <c r="H44" s="169"/>
    </row>
    <row r="45" s="153" customFormat="1" customHeight="1" spans="1:8">
      <c r="A45" s="138"/>
      <c r="B45" s="138"/>
      <c r="C45" s="138"/>
      <c r="D45" s="169"/>
      <c r="E45" s="138" t="s">
        <v>163</v>
      </c>
      <c r="F45" s="170"/>
      <c r="G45" s="138"/>
      <c r="H45" s="169"/>
    </row>
    <row r="46" s="153" customFormat="1" customHeight="1" spans="1:8">
      <c r="A46" s="138"/>
      <c r="B46" s="138"/>
      <c r="C46" s="138"/>
      <c r="D46" s="169" t="str">
        <f>IF(OR(VALUE(C46)=0,ISERROR(C46/B46-1)),"",C46/B46-1)</f>
        <v/>
      </c>
      <c r="E46" s="140" t="s">
        <v>164</v>
      </c>
      <c r="F46" s="139">
        <f>SUM(F47:F52)</f>
        <v>51.3</v>
      </c>
      <c r="G46" s="139">
        <f>SUM(G47:G52)</f>
        <v>44.37</v>
      </c>
      <c r="H46" s="169">
        <f>IF(OR(VALUE(G46)=0,ISERROR(G46/F46-1)),"",G46/F46-1)</f>
        <v>-0.135087719298246</v>
      </c>
    </row>
    <row r="47" s="153" customFormat="1" customHeight="1" spans="1:8">
      <c r="A47" s="138"/>
      <c r="B47" s="138"/>
      <c r="C47" s="138"/>
      <c r="D47" s="169" t="str">
        <f>IF(OR(VALUE(C47)=0,ISERROR(C47/B47-1)),"",C47/B47-1)</f>
        <v/>
      </c>
      <c r="E47" s="142" t="s">
        <v>165</v>
      </c>
      <c r="F47" s="138">
        <v>51.3</v>
      </c>
      <c r="G47" s="138">
        <v>44.37</v>
      </c>
      <c r="H47" s="169">
        <f>IF(OR(VALUE(G47)=0,ISERROR(G47/F47-1)),"",G47/F47-1)</f>
        <v>-0.135087719298246</v>
      </c>
    </row>
    <row r="48" s="153" customFormat="1" customHeight="1" spans="1:8">
      <c r="A48" s="138"/>
      <c r="B48" s="138"/>
      <c r="C48" s="138"/>
      <c r="D48" s="169" t="str">
        <f>IF(OR(VALUE(C48)=0,ISERROR(C48/B48-1)),"",C48/B48-1)</f>
        <v/>
      </c>
      <c r="E48" s="144" t="s">
        <v>166</v>
      </c>
      <c r="F48" s="139">
        <v>0</v>
      </c>
      <c r="G48" s="138">
        <f>公共预算按经济分类!B49</f>
        <v>0</v>
      </c>
      <c r="H48" s="169" t="str">
        <f>IF(OR(VALUE(G48)=0,ISERROR(G48/F48-1)),"",G48/F48-1)</f>
        <v/>
      </c>
    </row>
    <row r="49" s="153" customFormat="1" customHeight="1" spans="1:8">
      <c r="A49" s="172"/>
      <c r="B49" s="172"/>
      <c r="C49" s="172"/>
      <c r="D49" s="169" t="str">
        <f>IF(OR(VALUE(C49)=0,ISERROR(C49/B49-1)),"",C49/B49-1)</f>
        <v/>
      </c>
      <c r="E49" s="142" t="s">
        <v>167</v>
      </c>
      <c r="F49" s="138">
        <v>0</v>
      </c>
      <c r="G49" s="138">
        <f>公共预算按经济分类!B50</f>
        <v>0</v>
      </c>
      <c r="H49" s="169" t="str">
        <f>IF(OR(VALUE(G49)=0,ISERROR(G49/F49-1)),"",G49/F49-1)</f>
        <v/>
      </c>
    </row>
    <row r="50" s="153" customFormat="1" customHeight="1" spans="1:8">
      <c r="A50" s="172"/>
      <c r="B50" s="172"/>
      <c r="C50" s="172"/>
      <c r="D50" s="169"/>
      <c r="E50" s="142" t="s">
        <v>168</v>
      </c>
      <c r="F50" s="138">
        <v>0</v>
      </c>
      <c r="G50" s="138">
        <f>公共预算按经济分类!B51</f>
        <v>0</v>
      </c>
      <c r="H50" s="169" t="str">
        <f>IF(OR(VALUE(G50)=0,ISERROR(G50/F50-1)),"",G50/F50-1)</f>
        <v/>
      </c>
    </row>
    <row r="51" s="153" customFormat="1" customHeight="1" spans="1:8">
      <c r="A51" s="138"/>
      <c r="B51" s="138"/>
      <c r="C51" s="138"/>
      <c r="D51" s="169" t="str">
        <f t="shared" ref="D51:D68" si="2">IF(OR(VALUE(C51)=0,ISERROR(C51/B51-1)),"",C51/B51-1)</f>
        <v/>
      </c>
      <c r="E51" s="142" t="s">
        <v>169</v>
      </c>
      <c r="F51" s="138">
        <v>0</v>
      </c>
      <c r="G51" s="138">
        <f>公共预算按经济分类!B52</f>
        <v>0</v>
      </c>
      <c r="H51" s="169" t="str">
        <f t="shared" ref="H51:H82" si="3">IF(OR(VALUE(G51)=0,ISERROR(G51/F51-1)),"",G51/F51-1)</f>
        <v/>
      </c>
    </row>
    <row r="52" s="153" customFormat="1" customHeight="1" spans="1:8">
      <c r="A52" s="138"/>
      <c r="B52" s="138"/>
      <c r="C52" s="138"/>
      <c r="D52" s="169" t="str">
        <f t="shared" si="2"/>
        <v/>
      </c>
      <c r="E52" s="142" t="s">
        <v>170</v>
      </c>
      <c r="F52" s="138">
        <v>0</v>
      </c>
      <c r="G52" s="138">
        <f>公共预算按经济分类!B53</f>
        <v>0</v>
      </c>
      <c r="H52" s="169" t="str">
        <f t="shared" si="3"/>
        <v/>
      </c>
    </row>
    <row r="53" s="153" customFormat="1" customHeight="1" spans="1:8">
      <c r="A53" s="138"/>
      <c r="B53" s="138"/>
      <c r="C53" s="138"/>
      <c r="D53" s="169" t="str">
        <f t="shared" si="2"/>
        <v/>
      </c>
      <c r="E53" s="140" t="s">
        <v>171</v>
      </c>
      <c r="F53" s="139">
        <f>SUM(F54:F73)</f>
        <v>228.98</v>
      </c>
      <c r="G53" s="139">
        <f>SUM(G54:G73)</f>
        <v>109.42</v>
      </c>
      <c r="H53" s="169">
        <f t="shared" si="3"/>
        <v>-0.522141671761726</v>
      </c>
    </row>
    <row r="54" s="153" customFormat="1" customHeight="1" spans="1:8">
      <c r="A54" s="138"/>
      <c r="B54" s="138"/>
      <c r="C54" s="138"/>
      <c r="D54" s="169" t="str">
        <f t="shared" si="2"/>
        <v/>
      </c>
      <c r="E54" s="142" t="s">
        <v>172</v>
      </c>
      <c r="F54" s="138">
        <v>9.04</v>
      </c>
      <c r="G54" s="138">
        <v>23.41</v>
      </c>
      <c r="H54" s="169">
        <f t="shared" si="3"/>
        <v>1.5896017699115</v>
      </c>
    </row>
    <row r="55" s="153" customFormat="1" customHeight="1" spans="1:8">
      <c r="A55" s="138"/>
      <c r="B55" s="138"/>
      <c r="C55" s="138"/>
      <c r="D55" s="169" t="str">
        <f t="shared" si="2"/>
        <v/>
      </c>
      <c r="E55" s="142" t="s">
        <v>173</v>
      </c>
      <c r="F55" s="138">
        <v>0</v>
      </c>
      <c r="G55" s="138"/>
      <c r="H55" s="169" t="str">
        <f t="shared" si="3"/>
        <v/>
      </c>
    </row>
    <row r="56" s="153" customFormat="1" customHeight="1" spans="1:8">
      <c r="A56" s="138"/>
      <c r="B56" s="138"/>
      <c r="C56" s="138"/>
      <c r="D56" s="169" t="str">
        <f t="shared" si="2"/>
        <v/>
      </c>
      <c r="E56" s="142" t="s">
        <v>174</v>
      </c>
      <c r="F56" s="138">
        <v>0</v>
      </c>
      <c r="G56" s="138"/>
      <c r="H56" s="169" t="str">
        <f t="shared" si="3"/>
        <v/>
      </c>
    </row>
    <row r="57" s="153" customFormat="1" customHeight="1" spans="1:8">
      <c r="A57" s="138"/>
      <c r="B57" s="138"/>
      <c r="C57" s="138"/>
      <c r="D57" s="169" t="str">
        <f t="shared" si="2"/>
        <v/>
      </c>
      <c r="E57" s="142" t="s">
        <v>175</v>
      </c>
      <c r="F57" s="138">
        <v>217.98</v>
      </c>
      <c r="G57" s="138">
        <v>79.33</v>
      </c>
      <c r="H57" s="169">
        <f t="shared" si="3"/>
        <v>-0.636067529131113</v>
      </c>
    </row>
    <row r="58" s="153" customFormat="1" customHeight="1" spans="1:8">
      <c r="A58" s="138"/>
      <c r="B58" s="138"/>
      <c r="C58" s="138"/>
      <c r="D58" s="169" t="str">
        <f t="shared" si="2"/>
        <v/>
      </c>
      <c r="E58" s="142" t="s">
        <v>176</v>
      </c>
      <c r="F58" s="138">
        <v>0</v>
      </c>
      <c r="G58" s="138"/>
      <c r="H58" s="169" t="str">
        <f t="shared" si="3"/>
        <v/>
      </c>
    </row>
    <row r="59" s="153" customFormat="1" customHeight="1" spans="1:8">
      <c r="A59" s="138"/>
      <c r="B59" s="138"/>
      <c r="C59" s="138"/>
      <c r="D59" s="169" t="str">
        <f t="shared" si="2"/>
        <v/>
      </c>
      <c r="E59" s="142" t="s">
        <v>177</v>
      </c>
      <c r="F59" s="138">
        <v>0</v>
      </c>
      <c r="G59" s="138"/>
      <c r="H59" s="169" t="str">
        <f t="shared" si="3"/>
        <v/>
      </c>
    </row>
    <row r="60" s="153" customFormat="1" customHeight="1" spans="1:8">
      <c r="A60" s="138"/>
      <c r="B60" s="138"/>
      <c r="C60" s="138"/>
      <c r="D60" s="169" t="str">
        <f t="shared" si="2"/>
        <v/>
      </c>
      <c r="E60" s="142" t="s">
        <v>178</v>
      </c>
      <c r="F60" s="138">
        <v>0</v>
      </c>
      <c r="G60" s="138">
        <v>2.83</v>
      </c>
      <c r="H60" s="169" t="str">
        <f t="shared" si="3"/>
        <v/>
      </c>
    </row>
    <row r="61" s="153" customFormat="1" customHeight="1" spans="1:8">
      <c r="A61" s="138"/>
      <c r="B61" s="138"/>
      <c r="C61" s="138"/>
      <c r="D61" s="169" t="str">
        <f t="shared" si="2"/>
        <v/>
      </c>
      <c r="E61" s="142" t="s">
        <v>179</v>
      </c>
      <c r="F61" s="138">
        <v>1</v>
      </c>
      <c r="G61" s="138">
        <v>1</v>
      </c>
      <c r="H61" s="169">
        <f t="shared" si="3"/>
        <v>0</v>
      </c>
    </row>
    <row r="62" s="153" customFormat="1" customHeight="1" spans="1:8">
      <c r="A62" s="138"/>
      <c r="B62" s="138"/>
      <c r="C62" s="138"/>
      <c r="D62" s="169" t="str">
        <f t="shared" si="2"/>
        <v/>
      </c>
      <c r="E62" s="142" t="s">
        <v>180</v>
      </c>
      <c r="F62" s="138">
        <v>0</v>
      </c>
      <c r="G62" s="138"/>
      <c r="H62" s="169" t="str">
        <f t="shared" si="3"/>
        <v/>
      </c>
    </row>
    <row r="63" s="153" customFormat="1" customHeight="1" spans="1:8">
      <c r="A63" s="138"/>
      <c r="B63" s="138"/>
      <c r="C63" s="138"/>
      <c r="D63" s="169" t="str">
        <f t="shared" si="2"/>
        <v/>
      </c>
      <c r="E63" s="142" t="s">
        <v>181</v>
      </c>
      <c r="F63" s="138">
        <v>0</v>
      </c>
      <c r="G63" s="138"/>
      <c r="H63" s="169" t="str">
        <f t="shared" si="3"/>
        <v/>
      </c>
    </row>
    <row r="64" s="153" customFormat="1" customHeight="1" spans="1:8">
      <c r="A64" s="138"/>
      <c r="B64" s="138"/>
      <c r="C64" s="138"/>
      <c r="D64" s="169" t="str">
        <f t="shared" si="2"/>
        <v/>
      </c>
      <c r="E64" s="142" t="s">
        <v>182</v>
      </c>
      <c r="F64" s="138">
        <v>0</v>
      </c>
      <c r="G64" s="138"/>
      <c r="H64" s="169" t="str">
        <f t="shared" si="3"/>
        <v/>
      </c>
    </row>
    <row r="65" s="153" customFormat="1" customHeight="1" spans="1:8">
      <c r="A65" s="138"/>
      <c r="B65" s="138"/>
      <c r="C65" s="138"/>
      <c r="D65" s="169" t="str">
        <f t="shared" si="2"/>
        <v/>
      </c>
      <c r="E65" s="142" t="s">
        <v>183</v>
      </c>
      <c r="F65" s="138">
        <v>0</v>
      </c>
      <c r="G65" s="138"/>
      <c r="H65" s="169" t="str">
        <f t="shared" si="3"/>
        <v/>
      </c>
    </row>
    <row r="66" s="153" customFormat="1" customHeight="1" spans="1:8">
      <c r="A66" s="138"/>
      <c r="B66" s="138"/>
      <c r="C66" s="138"/>
      <c r="D66" s="169" t="str">
        <f t="shared" si="2"/>
        <v/>
      </c>
      <c r="E66" s="142" t="s">
        <v>184</v>
      </c>
      <c r="F66" s="138">
        <v>0</v>
      </c>
      <c r="G66" s="138"/>
      <c r="H66" s="169" t="str">
        <f t="shared" si="3"/>
        <v/>
      </c>
    </row>
    <row r="67" s="153" customFormat="1" customHeight="1" spans="1:8">
      <c r="A67" s="138"/>
      <c r="B67" s="138"/>
      <c r="C67" s="138"/>
      <c r="D67" s="169" t="str">
        <f t="shared" si="2"/>
        <v/>
      </c>
      <c r="E67" s="142" t="s">
        <v>185</v>
      </c>
      <c r="F67" s="138">
        <v>0</v>
      </c>
      <c r="G67" s="138"/>
      <c r="H67" s="169" t="str">
        <f t="shared" si="3"/>
        <v/>
      </c>
    </row>
    <row r="68" s="153" customFormat="1" customHeight="1" spans="1:8">
      <c r="A68" s="138"/>
      <c r="B68" s="138"/>
      <c r="C68" s="138"/>
      <c r="D68" s="169" t="str">
        <f t="shared" si="2"/>
        <v/>
      </c>
      <c r="E68" s="142" t="s">
        <v>186</v>
      </c>
      <c r="F68" s="138">
        <v>0</v>
      </c>
      <c r="G68" s="138"/>
      <c r="H68" s="169" t="str">
        <f t="shared" si="3"/>
        <v/>
      </c>
    </row>
    <row r="69" s="153" customFormat="1" customHeight="1" spans="1:8">
      <c r="A69" s="138"/>
      <c r="B69" s="138"/>
      <c r="C69" s="138"/>
      <c r="D69" s="169"/>
      <c r="E69" s="142" t="s">
        <v>187</v>
      </c>
      <c r="F69" s="138">
        <v>0</v>
      </c>
      <c r="G69" s="138"/>
      <c r="H69" s="169" t="str">
        <f t="shared" si="3"/>
        <v/>
      </c>
    </row>
    <row r="70" s="153" customFormat="1" customHeight="1" spans="1:8">
      <c r="A70" s="138"/>
      <c r="B70" s="138"/>
      <c r="C70" s="138"/>
      <c r="D70" s="169"/>
      <c r="E70" s="142" t="s">
        <v>188</v>
      </c>
      <c r="F70" s="138">
        <v>0</v>
      </c>
      <c r="G70" s="138"/>
      <c r="H70" s="169" t="str">
        <f t="shared" si="3"/>
        <v/>
      </c>
    </row>
    <row r="71" s="153" customFormat="1" customHeight="1" spans="1:8">
      <c r="A71" s="138"/>
      <c r="B71" s="138"/>
      <c r="C71" s="138"/>
      <c r="D71" s="169" t="str">
        <f>IF(OR(VALUE(C71)=0,ISERROR(C71/B71-1)),"",C71/B71-1)</f>
        <v/>
      </c>
      <c r="E71" s="142" t="s">
        <v>189</v>
      </c>
      <c r="F71" s="139">
        <v>0</v>
      </c>
      <c r="G71" s="138"/>
      <c r="H71" s="169" t="str">
        <f t="shared" si="3"/>
        <v/>
      </c>
    </row>
    <row r="72" s="153" customFormat="1" customHeight="1" spans="1:8">
      <c r="A72" s="138"/>
      <c r="B72" s="138"/>
      <c r="C72" s="138"/>
      <c r="D72" s="169"/>
      <c r="E72" s="142" t="s">
        <v>190</v>
      </c>
      <c r="F72" s="139">
        <v>0</v>
      </c>
      <c r="G72" s="138"/>
      <c r="H72" s="169" t="str">
        <f t="shared" si="3"/>
        <v/>
      </c>
    </row>
    <row r="73" s="153" customFormat="1" customHeight="1" spans="1:8">
      <c r="A73" s="138"/>
      <c r="B73" s="138"/>
      <c r="C73" s="138"/>
      <c r="D73" s="169" t="str">
        <f>IF(OR(VALUE(C73)=0,ISERROR(C73/B73-1)),"",C73/B73-1)</f>
        <v/>
      </c>
      <c r="E73" s="142" t="s">
        <v>191</v>
      </c>
      <c r="F73" s="138">
        <v>0.96</v>
      </c>
      <c r="G73" s="138">
        <v>2.85</v>
      </c>
      <c r="H73" s="169">
        <f t="shared" si="3"/>
        <v>1.96875</v>
      </c>
    </row>
    <row r="74" s="153" customFormat="1" customHeight="1" spans="1:8">
      <c r="A74" s="138"/>
      <c r="B74" s="138"/>
      <c r="C74" s="138"/>
      <c r="D74" s="169" t="str">
        <f>IF(OR(VALUE(C74)=0,ISERROR(C74/B74-1)),"",C74/B74-1)</f>
        <v/>
      </c>
      <c r="E74" s="140" t="s">
        <v>192</v>
      </c>
      <c r="F74" s="139">
        <f>SUM(F75:F87)</f>
        <v>35.32</v>
      </c>
      <c r="G74" s="139">
        <f>SUM(G75:G87)</f>
        <v>47.02</v>
      </c>
      <c r="H74" s="169">
        <f t="shared" si="3"/>
        <v>0.331257078142695</v>
      </c>
    </row>
    <row r="75" s="153" customFormat="1" customHeight="1" spans="1:8">
      <c r="A75" s="138"/>
      <c r="B75" s="138"/>
      <c r="C75" s="138"/>
      <c r="D75" s="169" t="str">
        <f>IF(OR(VALUE(C75)=0,ISERROR(C75/B75-1)),"",C75/B75-1)</f>
        <v/>
      </c>
      <c r="E75" s="142" t="s">
        <v>193</v>
      </c>
      <c r="F75" s="138">
        <v>0</v>
      </c>
      <c r="G75" s="138">
        <f>公共预算按经济分类!B76</f>
        <v>0</v>
      </c>
      <c r="H75" s="169" t="str">
        <f t="shared" si="3"/>
        <v/>
      </c>
    </row>
    <row r="76" s="153" customFormat="1" customHeight="1" spans="1:8">
      <c r="A76" s="138"/>
      <c r="B76" s="138"/>
      <c r="C76" s="138"/>
      <c r="D76" s="169" t="str">
        <f>IF(OR(VALUE(C76)=0,ISERROR(C76/B76-1)),"",C76/B76-1)</f>
        <v/>
      </c>
      <c r="E76" s="142" t="s">
        <v>194</v>
      </c>
      <c r="F76" s="138">
        <v>0</v>
      </c>
      <c r="G76" s="138">
        <f>公共预算按经济分类!B77</f>
        <v>0</v>
      </c>
      <c r="H76" s="169" t="str">
        <f t="shared" si="3"/>
        <v/>
      </c>
    </row>
    <row r="77" s="153" customFormat="1" customHeight="1" spans="1:8">
      <c r="A77" s="138"/>
      <c r="B77" s="138"/>
      <c r="C77" s="138"/>
      <c r="D77" s="169" t="str">
        <f>IF(OR(VALUE(C77)=0,ISERROR(C77/B77-1)),"",C77/B77-1)</f>
        <v/>
      </c>
      <c r="E77" s="142" t="s">
        <v>195</v>
      </c>
      <c r="F77" s="138">
        <v>0</v>
      </c>
      <c r="G77" s="138">
        <f>公共预算按经济分类!B78</f>
        <v>0</v>
      </c>
      <c r="H77" s="169" t="str">
        <f t="shared" si="3"/>
        <v/>
      </c>
    </row>
    <row r="78" s="153" customFormat="1" customHeight="1" spans="1:8">
      <c r="A78" s="138"/>
      <c r="B78" s="138"/>
      <c r="C78" s="138"/>
      <c r="D78" s="169"/>
      <c r="E78" s="142" t="s">
        <v>196</v>
      </c>
      <c r="F78" s="138">
        <v>0</v>
      </c>
      <c r="G78" s="138">
        <f>公共预算按经济分类!B79</f>
        <v>0</v>
      </c>
      <c r="H78" s="169" t="str">
        <f t="shared" si="3"/>
        <v/>
      </c>
    </row>
    <row r="79" s="153" customFormat="1" customHeight="1" spans="1:8">
      <c r="A79" s="138"/>
      <c r="B79" s="138"/>
      <c r="C79" s="138"/>
      <c r="D79" s="169" t="str">
        <f>IF(OR(VALUE(C79)=0,ISERROR(C79/B79-1)),"",C79/B79-1)</f>
        <v/>
      </c>
      <c r="E79" s="142" t="s">
        <v>197</v>
      </c>
      <c r="F79" s="138">
        <v>0</v>
      </c>
      <c r="G79" s="138">
        <f>公共预算按经济分类!B80</f>
        <v>0</v>
      </c>
      <c r="H79" s="169" t="str">
        <f t="shared" si="3"/>
        <v/>
      </c>
    </row>
    <row r="80" s="153" customFormat="1" customHeight="1" spans="1:8">
      <c r="A80" s="138"/>
      <c r="B80" s="138"/>
      <c r="C80" s="138"/>
      <c r="D80" s="169" t="str">
        <f>IF(OR(VALUE(C80)=0,ISERROR(C80/B80-1)),"",C80/B80-1)</f>
        <v/>
      </c>
      <c r="E80" s="142" t="s">
        <v>198</v>
      </c>
      <c r="F80" s="138">
        <v>35.32</v>
      </c>
      <c r="G80" s="138">
        <v>47.02</v>
      </c>
      <c r="H80" s="174">
        <f t="shared" si="3"/>
        <v>0.331257078142695</v>
      </c>
    </row>
    <row r="81" s="153" customFormat="1" customHeight="1" spans="1:8">
      <c r="A81" s="138"/>
      <c r="B81" s="138"/>
      <c r="C81" s="138"/>
      <c r="D81" s="169"/>
      <c r="E81" s="142" t="s">
        <v>199</v>
      </c>
      <c r="F81" s="138">
        <v>0</v>
      </c>
      <c r="G81" s="138">
        <f>公共预算按经济分类!B82</f>
        <v>0</v>
      </c>
      <c r="H81" s="169" t="str">
        <f t="shared" si="3"/>
        <v/>
      </c>
    </row>
    <row r="82" s="153" customFormat="1" customHeight="1" spans="1:8">
      <c r="A82" s="138"/>
      <c r="B82" s="138"/>
      <c r="C82" s="138"/>
      <c r="D82" s="169"/>
      <c r="E82" s="142" t="s">
        <v>200</v>
      </c>
      <c r="F82" s="138">
        <v>0</v>
      </c>
      <c r="G82" s="138">
        <f>公共预算按经济分类!B83</f>
        <v>0</v>
      </c>
      <c r="H82" s="169" t="str">
        <f t="shared" si="3"/>
        <v/>
      </c>
    </row>
    <row r="83" s="153" customFormat="1" customHeight="1" spans="1:8">
      <c r="A83" s="138"/>
      <c r="B83" s="138"/>
      <c r="C83" s="138"/>
      <c r="D83" s="169"/>
      <c r="E83" s="142" t="s">
        <v>201</v>
      </c>
      <c r="F83" s="138">
        <v>0</v>
      </c>
      <c r="G83" s="138">
        <f>公共预算按经济分类!B84</f>
        <v>0</v>
      </c>
      <c r="H83" s="169" t="str">
        <f t="shared" ref="H83:H114" si="4">IF(OR(VALUE(G83)=0,ISERROR(G83/F83-1)),"",G83/F83-1)</f>
        <v/>
      </c>
    </row>
    <row r="84" s="153" customFormat="1" customHeight="1" spans="1:8">
      <c r="A84" s="138"/>
      <c r="B84" s="138"/>
      <c r="C84" s="138"/>
      <c r="D84" s="169"/>
      <c r="E84" s="142" t="s">
        <v>202</v>
      </c>
      <c r="F84" s="138">
        <v>0</v>
      </c>
      <c r="G84" s="138">
        <f>公共预算按经济分类!B85</f>
        <v>0</v>
      </c>
      <c r="H84" s="169" t="str">
        <f t="shared" si="4"/>
        <v/>
      </c>
    </row>
    <row r="85" s="153" customFormat="1" customHeight="1" spans="1:8">
      <c r="A85" s="138"/>
      <c r="B85" s="138"/>
      <c r="C85" s="138"/>
      <c r="D85" s="169"/>
      <c r="E85" s="142" t="s">
        <v>203</v>
      </c>
      <c r="F85" s="138">
        <v>0</v>
      </c>
      <c r="G85" s="138">
        <f>公共预算按经济分类!B86</f>
        <v>0</v>
      </c>
      <c r="H85" s="169" t="str">
        <f t="shared" si="4"/>
        <v/>
      </c>
    </row>
    <row r="86" s="153" customFormat="1" customHeight="1" spans="1:8">
      <c r="A86" s="138"/>
      <c r="B86" s="138"/>
      <c r="C86" s="138"/>
      <c r="D86" s="169"/>
      <c r="E86" s="142" t="s">
        <v>204</v>
      </c>
      <c r="F86" s="138">
        <v>0</v>
      </c>
      <c r="G86" s="138">
        <f>公共预算按经济分类!B87</f>
        <v>0</v>
      </c>
      <c r="H86" s="169" t="str">
        <f t="shared" si="4"/>
        <v/>
      </c>
    </row>
    <row r="87" s="153" customFormat="1" customHeight="1" spans="1:8">
      <c r="A87" s="138"/>
      <c r="B87" s="138"/>
      <c r="C87" s="138"/>
      <c r="D87" s="169" t="str">
        <f>IF(OR(VALUE(C87)=0,ISERROR(C87/B87-1)),"",C87/B87-1)</f>
        <v/>
      </c>
      <c r="E87" s="142" t="s">
        <v>205</v>
      </c>
      <c r="F87" s="138">
        <v>0</v>
      </c>
      <c r="G87" s="138">
        <f>公共预算按经济分类!B88</f>
        <v>0</v>
      </c>
      <c r="H87" s="169" t="str">
        <f t="shared" si="4"/>
        <v/>
      </c>
    </row>
    <row r="88" s="153" customFormat="1" customHeight="1" spans="1:8">
      <c r="A88" s="138"/>
      <c r="B88" s="138"/>
      <c r="C88" s="138"/>
      <c r="D88" s="169" t="str">
        <f>IF(OR(VALUE(C88)=0,ISERROR(C88/B88-1)),"",C88/B88-1)</f>
        <v/>
      </c>
      <c r="E88" s="140" t="s">
        <v>206</v>
      </c>
      <c r="F88" s="139">
        <f>SUM(F89:F98)</f>
        <v>311.48</v>
      </c>
      <c r="G88" s="139">
        <f>SUM(G89:G98)</f>
        <v>317.75</v>
      </c>
      <c r="H88" s="169">
        <f t="shared" si="4"/>
        <v>0.0201297033517402</v>
      </c>
    </row>
    <row r="89" s="153" customFormat="1" customHeight="1" spans="1:8">
      <c r="A89" s="138"/>
      <c r="B89" s="138"/>
      <c r="C89" s="138"/>
      <c r="D89" s="169" t="str">
        <f>IF(OR(VALUE(C89)=0,ISERROR(C89/B89-1)),"",C89/B89-1)</f>
        <v/>
      </c>
      <c r="E89" s="142" t="s">
        <v>207</v>
      </c>
      <c r="F89" s="138">
        <v>260.34</v>
      </c>
      <c r="G89" s="138">
        <v>266.61</v>
      </c>
      <c r="H89" s="174">
        <f t="shared" si="4"/>
        <v>0.0240838902973037</v>
      </c>
    </row>
    <row r="90" s="153" customFormat="1" customHeight="1" spans="1:8">
      <c r="A90" s="138"/>
      <c r="B90" s="138"/>
      <c r="C90" s="138"/>
      <c r="D90" s="169" t="str">
        <f>IF(OR(VALUE(C90)=0,ISERROR(C90/B90-1)),"",C90/B90-1)</f>
        <v/>
      </c>
      <c r="E90" s="142" t="s">
        <v>208</v>
      </c>
      <c r="F90" s="138">
        <v>0</v>
      </c>
      <c r="G90" s="138"/>
      <c r="H90" s="174" t="str">
        <f t="shared" si="4"/>
        <v/>
      </c>
    </row>
    <row r="91" s="153" customFormat="1" customHeight="1" spans="1:8">
      <c r="A91" s="138"/>
      <c r="B91" s="138"/>
      <c r="C91" s="138"/>
      <c r="D91" s="169" t="str">
        <f>IF(OR(VALUE(C91)=0,ISERROR(C91/B91-1)),"",C91/B91-1)</f>
        <v/>
      </c>
      <c r="E91" s="142" t="s">
        <v>209</v>
      </c>
      <c r="F91" s="138">
        <v>0</v>
      </c>
      <c r="G91" s="138"/>
      <c r="H91" s="174" t="str">
        <f t="shared" si="4"/>
        <v/>
      </c>
    </row>
    <row r="92" s="153" customFormat="1" customHeight="1" spans="1:8">
      <c r="A92" s="138"/>
      <c r="B92" s="138"/>
      <c r="C92" s="138"/>
      <c r="D92" s="169"/>
      <c r="E92" s="142" t="s">
        <v>210</v>
      </c>
      <c r="F92" s="138">
        <v>0</v>
      </c>
      <c r="G92" s="138"/>
      <c r="H92" s="174" t="str">
        <f t="shared" si="4"/>
        <v/>
      </c>
    </row>
    <row r="93" s="153" customFormat="1" customHeight="1" spans="1:8">
      <c r="A93" s="138"/>
      <c r="B93" s="138"/>
      <c r="C93" s="138"/>
      <c r="D93" s="169" t="str">
        <f t="shared" ref="D93:D102" si="5">IF(OR(VALUE(C93)=0,ISERROR(C93/B93-1)),"",C93/B93-1)</f>
        <v/>
      </c>
      <c r="E93" s="142" t="s">
        <v>211</v>
      </c>
      <c r="F93" s="138">
        <v>0</v>
      </c>
      <c r="G93" s="138"/>
      <c r="H93" s="174" t="str">
        <f t="shared" si="4"/>
        <v/>
      </c>
    </row>
    <row r="94" s="153" customFormat="1" customHeight="1" spans="1:8">
      <c r="A94" s="138"/>
      <c r="B94" s="138"/>
      <c r="C94" s="138"/>
      <c r="D94" s="169" t="str">
        <f t="shared" si="5"/>
        <v/>
      </c>
      <c r="E94" s="142" t="s">
        <v>212</v>
      </c>
      <c r="F94" s="138">
        <v>0</v>
      </c>
      <c r="G94" s="138"/>
      <c r="H94" s="174" t="str">
        <f t="shared" si="4"/>
        <v/>
      </c>
    </row>
    <row r="95" s="153" customFormat="1" customHeight="1" spans="1:8">
      <c r="A95" s="138"/>
      <c r="B95" s="138"/>
      <c r="C95" s="138"/>
      <c r="D95" s="169" t="str">
        <f t="shared" si="5"/>
        <v/>
      </c>
      <c r="E95" s="142" t="s">
        <v>213</v>
      </c>
      <c r="F95" s="138">
        <v>51.14</v>
      </c>
      <c r="G95" s="138">
        <v>51.14</v>
      </c>
      <c r="H95" s="174">
        <f t="shared" si="4"/>
        <v>0</v>
      </c>
    </row>
    <row r="96" s="153" customFormat="1" customHeight="1" spans="1:8">
      <c r="A96" s="138"/>
      <c r="B96" s="138"/>
      <c r="C96" s="138"/>
      <c r="D96" s="169" t="str">
        <f t="shared" si="5"/>
        <v/>
      </c>
      <c r="E96" s="142" t="s">
        <v>214</v>
      </c>
      <c r="F96" s="138">
        <v>0</v>
      </c>
      <c r="G96" s="138"/>
      <c r="H96" s="169" t="str">
        <f t="shared" si="4"/>
        <v/>
      </c>
    </row>
    <row r="97" s="153" customFormat="1" customHeight="1" spans="1:8">
      <c r="A97" s="138"/>
      <c r="B97" s="138"/>
      <c r="C97" s="138"/>
      <c r="D97" s="169" t="str">
        <f t="shared" si="5"/>
        <v/>
      </c>
      <c r="E97" s="142" t="s">
        <v>215</v>
      </c>
      <c r="F97" s="139">
        <v>0</v>
      </c>
      <c r="G97" s="138"/>
      <c r="H97" s="169" t="str">
        <f t="shared" si="4"/>
        <v/>
      </c>
    </row>
    <row r="98" s="153" customFormat="1" customHeight="1" spans="1:8">
      <c r="A98" s="138"/>
      <c r="B98" s="138"/>
      <c r="C98" s="138"/>
      <c r="D98" s="169" t="str">
        <f t="shared" si="5"/>
        <v/>
      </c>
      <c r="E98" s="142" t="s">
        <v>216</v>
      </c>
      <c r="F98" s="138">
        <v>0</v>
      </c>
      <c r="G98" s="138"/>
      <c r="H98" s="169" t="str">
        <f t="shared" si="4"/>
        <v/>
      </c>
    </row>
    <row r="99" s="153" customFormat="1" customHeight="1" spans="1:8">
      <c r="A99" s="138"/>
      <c r="B99" s="138"/>
      <c r="C99" s="138"/>
      <c r="D99" s="169" t="str">
        <f t="shared" si="5"/>
        <v/>
      </c>
      <c r="E99" s="140" t="s">
        <v>217</v>
      </c>
      <c r="F99" s="139">
        <f>SUM(F100:F102)</f>
        <v>72.22</v>
      </c>
      <c r="G99" s="139">
        <f>SUM(G100:G102)</f>
        <v>67.77</v>
      </c>
      <c r="H99" s="169">
        <f t="shared" si="4"/>
        <v>-0.0616172805317087</v>
      </c>
    </row>
    <row r="100" s="153" customFormat="1" customHeight="1" spans="1:8">
      <c r="A100" s="138"/>
      <c r="B100" s="138"/>
      <c r="C100" s="138"/>
      <c r="D100" s="169" t="str">
        <f t="shared" si="5"/>
        <v/>
      </c>
      <c r="E100" s="142" t="s">
        <v>218</v>
      </c>
      <c r="F100" s="138">
        <v>0</v>
      </c>
      <c r="G100" s="138">
        <f>公共预算按经济分类!B101</f>
        <v>0</v>
      </c>
      <c r="H100" s="169" t="str">
        <f t="shared" si="4"/>
        <v/>
      </c>
    </row>
    <row r="101" s="153" customFormat="1" customHeight="1" spans="1:8">
      <c r="A101" s="138"/>
      <c r="B101" s="138"/>
      <c r="C101" s="138"/>
      <c r="D101" s="169" t="str">
        <f t="shared" si="5"/>
        <v/>
      </c>
      <c r="E101" s="142" t="s">
        <v>219</v>
      </c>
      <c r="F101" s="138">
        <v>72.22</v>
      </c>
      <c r="G101" s="138">
        <v>67.77</v>
      </c>
      <c r="H101" s="169">
        <f t="shared" si="4"/>
        <v>-0.0616172805317087</v>
      </c>
    </row>
    <row r="102" s="153" customFormat="1" customHeight="1" spans="1:8">
      <c r="A102" s="138"/>
      <c r="B102" s="138"/>
      <c r="C102" s="138"/>
      <c r="D102" s="169" t="str">
        <f t="shared" si="5"/>
        <v/>
      </c>
      <c r="E102" s="144" t="s">
        <v>220</v>
      </c>
      <c r="F102" s="138">
        <v>0</v>
      </c>
      <c r="G102" s="138">
        <f>公共预算按经济分类!B103</f>
        <v>0</v>
      </c>
      <c r="H102" s="169" t="str">
        <f t="shared" si="4"/>
        <v/>
      </c>
    </row>
    <row r="103" s="153" customFormat="1" customHeight="1" spans="1:8">
      <c r="A103" s="138"/>
      <c r="B103" s="138"/>
      <c r="C103" s="138"/>
      <c r="D103" s="169"/>
      <c r="E103" s="149" t="s">
        <v>221</v>
      </c>
      <c r="F103" s="139">
        <v>0</v>
      </c>
      <c r="G103" s="139">
        <f>公共预算按经济分类!B104</f>
        <v>0</v>
      </c>
      <c r="H103" s="169" t="str">
        <f t="shared" si="4"/>
        <v/>
      </c>
    </row>
    <row r="104" s="153" customFormat="1" customHeight="1" spans="1:8">
      <c r="A104" s="138"/>
      <c r="B104" s="138"/>
      <c r="C104" s="138"/>
      <c r="D104" s="169"/>
      <c r="E104" s="144" t="s">
        <v>222</v>
      </c>
      <c r="F104" s="138">
        <v>0</v>
      </c>
      <c r="G104" s="139">
        <f>公共预算按经济分类!B105</f>
        <v>0</v>
      </c>
      <c r="H104" s="169" t="str">
        <f t="shared" si="4"/>
        <v/>
      </c>
    </row>
    <row r="105" s="153" customFormat="1" customHeight="1" spans="1:8">
      <c r="A105" s="138"/>
      <c r="B105" s="138"/>
      <c r="C105" s="138"/>
      <c r="D105" s="169"/>
      <c r="E105" s="144" t="s">
        <v>223</v>
      </c>
      <c r="F105" s="138">
        <v>0</v>
      </c>
      <c r="G105" s="139">
        <f>公共预算按经济分类!B106</f>
        <v>0</v>
      </c>
      <c r="H105" s="169" t="str">
        <f t="shared" si="4"/>
        <v/>
      </c>
    </row>
    <row r="106" s="153" customFormat="1" customHeight="1" spans="1:8">
      <c r="A106" s="138"/>
      <c r="B106" s="138"/>
      <c r="C106" s="138"/>
      <c r="D106" s="169"/>
      <c r="E106" s="144" t="s">
        <v>224</v>
      </c>
      <c r="F106" s="138">
        <v>0</v>
      </c>
      <c r="G106" s="139">
        <f>公共预算按经济分类!B107</f>
        <v>0</v>
      </c>
      <c r="H106" s="169" t="str">
        <f t="shared" si="4"/>
        <v/>
      </c>
    </row>
    <row r="107" s="153" customFormat="1" customHeight="1" spans="1:8">
      <c r="A107" s="138"/>
      <c r="B107" s="138"/>
      <c r="C107" s="138"/>
      <c r="D107" s="169"/>
      <c r="E107" s="144" t="s">
        <v>225</v>
      </c>
      <c r="F107" s="138">
        <v>0</v>
      </c>
      <c r="G107" s="139">
        <f>公共预算按经济分类!B108</f>
        <v>0</v>
      </c>
      <c r="H107" s="169" t="str">
        <f t="shared" si="4"/>
        <v/>
      </c>
    </row>
    <row r="108" s="153" customFormat="1" customHeight="1" spans="1:8">
      <c r="A108" s="138"/>
      <c r="B108" s="138"/>
      <c r="C108" s="138"/>
      <c r="D108" s="169"/>
      <c r="E108" s="144" t="s">
        <v>226</v>
      </c>
      <c r="F108" s="138">
        <v>0</v>
      </c>
      <c r="G108" s="139">
        <f>公共预算按经济分类!B109</f>
        <v>0</v>
      </c>
      <c r="H108" s="169" t="str">
        <f t="shared" si="4"/>
        <v/>
      </c>
    </row>
    <row r="109" s="153" customFormat="1" customHeight="1" spans="1:8">
      <c r="A109" s="138"/>
      <c r="B109" s="138"/>
      <c r="C109" s="138"/>
      <c r="D109" s="169"/>
      <c r="E109" s="144" t="s">
        <v>227</v>
      </c>
      <c r="F109" s="138">
        <v>0</v>
      </c>
      <c r="G109" s="139">
        <f>公共预算按经济分类!B110</f>
        <v>0</v>
      </c>
      <c r="H109" s="169" t="str">
        <f t="shared" si="4"/>
        <v/>
      </c>
    </row>
    <row r="110" s="153" customFormat="1" customHeight="1" spans="1:8">
      <c r="A110" s="138"/>
      <c r="B110" s="138"/>
      <c r="C110" s="138"/>
      <c r="D110" s="169"/>
      <c r="E110" s="144" t="s">
        <v>228</v>
      </c>
      <c r="F110" s="138">
        <v>0</v>
      </c>
      <c r="G110" s="139">
        <f>公共预算按经济分类!B111</f>
        <v>0</v>
      </c>
      <c r="H110" s="169" t="str">
        <f t="shared" si="4"/>
        <v/>
      </c>
    </row>
    <row r="111" s="153" customFormat="1" customHeight="1" spans="1:8">
      <c r="A111" s="138"/>
      <c r="B111" s="138"/>
      <c r="C111" s="138"/>
      <c r="D111" s="169"/>
      <c r="E111" s="144" t="s">
        <v>229</v>
      </c>
      <c r="F111" s="138">
        <v>0</v>
      </c>
      <c r="G111" s="139">
        <f>公共预算按经济分类!B112</f>
        <v>0</v>
      </c>
      <c r="H111" s="169" t="str">
        <f t="shared" si="4"/>
        <v/>
      </c>
    </row>
    <row r="112" s="153" customFormat="1" customHeight="1" spans="1:8">
      <c r="A112" s="175" t="s">
        <v>74</v>
      </c>
      <c r="B112" s="139">
        <f>SUM(B6,B23)</f>
        <v>279.22</v>
      </c>
      <c r="C112" s="139">
        <f>SUM(C6,C23)</f>
        <v>375</v>
      </c>
      <c r="D112" s="169">
        <f t="shared" ref="D112:D144" si="6">IF(OR(VALUE(C112)=0,ISERROR(C112/B112-1)),"",C112/B112-1)</f>
        <v>0.343027003796289</v>
      </c>
      <c r="E112" s="175" t="s">
        <v>75</v>
      </c>
      <c r="F112" s="139">
        <f>F6+F46+F53+F74+F88+F99+F103</f>
        <v>1235.35</v>
      </c>
      <c r="G112" s="139">
        <f>G6+G34+G46+G53+G74+G88+G99+G103</f>
        <v>1418.43</v>
      </c>
      <c r="H112" s="169">
        <f t="shared" si="4"/>
        <v>0.148200914720525</v>
      </c>
    </row>
    <row r="113" s="153" customFormat="1" customHeight="1" spans="1:8">
      <c r="A113" s="176" t="s">
        <v>77</v>
      </c>
      <c r="B113" s="139">
        <f>B114+B115+B136+B139+B140</f>
        <v>956.13</v>
      </c>
      <c r="C113" s="139">
        <f>C114+C115+C136+C139+C140</f>
        <v>1043.43</v>
      </c>
      <c r="D113" s="169">
        <f t="shared" si="6"/>
        <v>0.0913055756016441</v>
      </c>
      <c r="E113" s="177" t="s">
        <v>76</v>
      </c>
      <c r="F113" s="178"/>
      <c r="G113" s="178"/>
      <c r="H113" s="169" t="str">
        <f t="shared" si="4"/>
        <v/>
      </c>
    </row>
    <row r="114" s="153" customFormat="1" customHeight="1" spans="1:8">
      <c r="A114" s="179" t="s">
        <v>79</v>
      </c>
      <c r="B114" s="139"/>
      <c r="C114" s="139"/>
      <c r="D114" s="169" t="str">
        <f t="shared" si="6"/>
        <v/>
      </c>
      <c r="E114" s="177" t="s">
        <v>78</v>
      </c>
      <c r="F114" s="139">
        <f>SUM(F115,F119,F138,F141,F142,)</f>
        <v>0</v>
      </c>
      <c r="G114" s="139">
        <f>SUM(G115,G119,G138,G141,G142,)</f>
        <v>0</v>
      </c>
      <c r="H114" s="169" t="str">
        <f t="shared" si="4"/>
        <v/>
      </c>
    </row>
    <row r="115" s="153" customFormat="1" customHeight="1" spans="1:8">
      <c r="A115" s="179" t="s">
        <v>81</v>
      </c>
      <c r="B115" s="138">
        <f>SUM(B116:B135)</f>
        <v>956.13</v>
      </c>
      <c r="C115" s="138">
        <f>SUM(C116:C135)</f>
        <v>1043.43</v>
      </c>
      <c r="D115" s="169">
        <f t="shared" si="6"/>
        <v>0.0913055756016441</v>
      </c>
      <c r="E115" s="177" t="s">
        <v>80</v>
      </c>
      <c r="F115" s="139">
        <f>SUM(F116:F118)</f>
        <v>0</v>
      </c>
      <c r="G115" s="139">
        <f>SUM(G116:G118)</f>
        <v>0</v>
      </c>
      <c r="H115" s="169" t="str">
        <f t="shared" ref="H115:H144" si="7">IF(OR(VALUE(G115)=0,ISERROR(G115/F115-1)),"",G115/F115-1)</f>
        <v/>
      </c>
    </row>
    <row r="116" s="153" customFormat="1" customHeight="1" spans="1:8">
      <c r="A116" s="180" t="s">
        <v>83</v>
      </c>
      <c r="B116" s="138"/>
      <c r="C116" s="138"/>
      <c r="D116" s="169" t="str">
        <f t="shared" si="6"/>
        <v/>
      </c>
      <c r="E116" s="177" t="s">
        <v>82</v>
      </c>
      <c r="F116" s="138"/>
      <c r="G116" s="138"/>
      <c r="H116" s="169" t="str">
        <f t="shared" si="7"/>
        <v/>
      </c>
    </row>
    <row r="117" s="153" customFormat="1" customHeight="1" spans="1:8">
      <c r="A117" s="180" t="s">
        <v>85</v>
      </c>
      <c r="B117" s="138"/>
      <c r="C117" s="138"/>
      <c r="D117" s="169" t="str">
        <f t="shared" si="6"/>
        <v/>
      </c>
      <c r="E117" s="177" t="s">
        <v>84</v>
      </c>
      <c r="F117" s="138"/>
      <c r="G117" s="138"/>
      <c r="H117" s="169" t="str">
        <f t="shared" si="7"/>
        <v/>
      </c>
    </row>
    <row r="118" s="153" customFormat="1" customHeight="1" spans="1:8">
      <c r="A118" s="181" t="s">
        <v>87</v>
      </c>
      <c r="B118" s="182">
        <v>956.13</v>
      </c>
      <c r="C118" s="182">
        <v>1043.43</v>
      </c>
      <c r="D118" s="169">
        <f t="shared" si="6"/>
        <v>0.0913055756016441</v>
      </c>
      <c r="E118" s="177" t="s">
        <v>230</v>
      </c>
      <c r="F118" s="138"/>
      <c r="G118" s="138"/>
      <c r="H118" s="169" t="str">
        <f t="shared" si="7"/>
        <v/>
      </c>
    </row>
    <row r="119" s="153" customFormat="1" customHeight="1" spans="1:8">
      <c r="A119" s="180" t="s">
        <v>89</v>
      </c>
      <c r="B119" s="139"/>
      <c r="C119" s="139"/>
      <c r="D119" s="169" t="str">
        <f t="shared" si="6"/>
        <v/>
      </c>
      <c r="E119" s="177" t="s">
        <v>86</v>
      </c>
      <c r="F119" s="139">
        <f>SUM(F120)</f>
        <v>0</v>
      </c>
      <c r="G119" s="139">
        <f>SUM(G120)</f>
        <v>0</v>
      </c>
      <c r="H119" s="169" t="str">
        <f t="shared" si="7"/>
        <v/>
      </c>
    </row>
    <row r="120" s="153" customFormat="1" customHeight="1" spans="1:8">
      <c r="A120" s="180" t="s">
        <v>90</v>
      </c>
      <c r="B120" s="138"/>
      <c r="C120" s="138"/>
      <c r="D120" s="169" t="str">
        <f t="shared" si="6"/>
        <v/>
      </c>
      <c r="E120" s="177" t="s">
        <v>88</v>
      </c>
      <c r="F120" s="138"/>
      <c r="G120" s="138"/>
      <c r="H120" s="169" t="str">
        <f t="shared" si="7"/>
        <v/>
      </c>
    </row>
    <row r="121" s="153" customFormat="1" customHeight="1" spans="1:8">
      <c r="A121" s="180" t="s">
        <v>91</v>
      </c>
      <c r="B121" s="138"/>
      <c r="C121" s="138"/>
      <c r="D121" s="169" t="str">
        <f t="shared" si="6"/>
        <v/>
      </c>
      <c r="F121" s="138"/>
      <c r="G121" s="138"/>
      <c r="H121" s="169" t="str">
        <f t="shared" si="7"/>
        <v/>
      </c>
    </row>
    <row r="122" s="153" customFormat="1" customHeight="1" spans="1:8">
      <c r="A122" s="183" t="s">
        <v>92</v>
      </c>
      <c r="B122" s="138"/>
      <c r="C122" s="138"/>
      <c r="D122" s="169" t="str">
        <f t="shared" si="6"/>
        <v/>
      </c>
      <c r="E122" s="138"/>
      <c r="F122" s="138"/>
      <c r="G122" s="138"/>
      <c r="H122" s="169" t="str">
        <f t="shared" si="7"/>
        <v/>
      </c>
    </row>
    <row r="123" s="153" customFormat="1" customHeight="1" spans="1:8">
      <c r="A123" s="180" t="s">
        <v>93</v>
      </c>
      <c r="B123" s="138"/>
      <c r="C123" s="138"/>
      <c r="D123" s="169" t="str">
        <f t="shared" si="6"/>
        <v/>
      </c>
      <c r="E123" s="138"/>
      <c r="F123" s="138"/>
      <c r="G123" s="138"/>
      <c r="H123" s="169" t="str">
        <f t="shared" si="7"/>
        <v/>
      </c>
    </row>
    <row r="124" s="153" customFormat="1" customHeight="1" spans="1:8">
      <c r="A124" s="180" t="s">
        <v>94</v>
      </c>
      <c r="B124" s="138"/>
      <c r="C124" s="138"/>
      <c r="D124" s="169" t="str">
        <f t="shared" si="6"/>
        <v/>
      </c>
      <c r="E124" s="138"/>
      <c r="F124" s="138"/>
      <c r="G124" s="138"/>
      <c r="H124" s="169" t="str">
        <f t="shared" si="7"/>
        <v/>
      </c>
    </row>
    <row r="125" s="153" customFormat="1" customHeight="1" spans="1:8">
      <c r="A125" s="180" t="s">
        <v>95</v>
      </c>
      <c r="B125" s="138"/>
      <c r="C125" s="138"/>
      <c r="D125" s="169" t="str">
        <f t="shared" si="6"/>
        <v/>
      </c>
      <c r="E125" s="138"/>
      <c r="F125" s="138"/>
      <c r="G125" s="138"/>
      <c r="H125" s="169" t="str">
        <f t="shared" si="7"/>
        <v/>
      </c>
    </row>
    <row r="126" s="153" customFormat="1" customHeight="1" spans="1:8">
      <c r="A126" s="180" t="s">
        <v>96</v>
      </c>
      <c r="B126" s="138"/>
      <c r="C126" s="138"/>
      <c r="D126" s="169" t="str">
        <f t="shared" si="6"/>
        <v/>
      </c>
      <c r="E126" s="138"/>
      <c r="F126" s="138"/>
      <c r="G126" s="138"/>
      <c r="H126" s="169" t="str">
        <f t="shared" si="7"/>
        <v/>
      </c>
    </row>
    <row r="127" s="153" customFormat="1" customHeight="1" spans="1:8">
      <c r="A127" s="180" t="s">
        <v>97</v>
      </c>
      <c r="B127" s="138"/>
      <c r="C127" s="138"/>
      <c r="D127" s="169" t="str">
        <f t="shared" si="6"/>
        <v/>
      </c>
      <c r="E127" s="138"/>
      <c r="F127" s="138"/>
      <c r="G127" s="138"/>
      <c r="H127" s="169" t="str">
        <f t="shared" si="7"/>
        <v/>
      </c>
    </row>
    <row r="128" s="153" customFormat="1" customHeight="1" spans="1:8">
      <c r="A128" s="180" t="s">
        <v>98</v>
      </c>
      <c r="B128" s="138"/>
      <c r="C128" s="138"/>
      <c r="D128" s="169" t="str">
        <f t="shared" si="6"/>
        <v/>
      </c>
      <c r="E128" s="138"/>
      <c r="F128" s="138"/>
      <c r="G128" s="138"/>
      <c r="H128" s="169" t="str">
        <f t="shared" si="7"/>
        <v/>
      </c>
    </row>
    <row r="129" s="153" customFormat="1" customHeight="1" spans="1:8">
      <c r="A129" s="180" t="s">
        <v>99</v>
      </c>
      <c r="B129" s="138"/>
      <c r="C129" s="138"/>
      <c r="D129" s="169" t="str">
        <f t="shared" si="6"/>
        <v/>
      </c>
      <c r="E129" s="138"/>
      <c r="F129" s="138"/>
      <c r="G129" s="138"/>
      <c r="H129" s="169" t="str">
        <f t="shared" si="7"/>
        <v/>
      </c>
    </row>
    <row r="130" s="153" customFormat="1" customHeight="1" spans="1:8">
      <c r="A130" s="180" t="s">
        <v>100</v>
      </c>
      <c r="B130" s="138"/>
      <c r="C130" s="138"/>
      <c r="D130" s="169" t="str">
        <f t="shared" si="6"/>
        <v/>
      </c>
      <c r="E130" s="138"/>
      <c r="F130" s="138"/>
      <c r="G130" s="138"/>
      <c r="H130" s="169" t="str">
        <f t="shared" si="7"/>
        <v/>
      </c>
    </row>
    <row r="131" s="153" customFormat="1" customHeight="1" spans="1:8">
      <c r="A131" s="180" t="s">
        <v>101</v>
      </c>
      <c r="B131" s="138"/>
      <c r="C131" s="138"/>
      <c r="D131" s="169" t="str">
        <f t="shared" si="6"/>
        <v/>
      </c>
      <c r="E131" s="138"/>
      <c r="F131" s="138"/>
      <c r="G131" s="138"/>
      <c r="H131" s="169" t="str">
        <f t="shared" si="7"/>
        <v/>
      </c>
    </row>
    <row r="132" s="153" customFormat="1" customHeight="1" spans="1:8">
      <c r="A132" s="180" t="s">
        <v>102</v>
      </c>
      <c r="B132" s="138"/>
      <c r="C132" s="138"/>
      <c r="D132" s="169" t="str">
        <f t="shared" si="6"/>
        <v/>
      </c>
      <c r="E132" s="138"/>
      <c r="F132" s="138"/>
      <c r="G132" s="138"/>
      <c r="H132" s="169" t="str">
        <f t="shared" si="7"/>
        <v/>
      </c>
    </row>
    <row r="133" s="153" customFormat="1" customHeight="1" spans="1:8">
      <c r="A133" s="180" t="s">
        <v>103</v>
      </c>
      <c r="B133" s="138"/>
      <c r="C133" s="138"/>
      <c r="D133" s="169" t="str">
        <f t="shared" si="6"/>
        <v/>
      </c>
      <c r="E133" s="138"/>
      <c r="F133" s="138"/>
      <c r="G133" s="138"/>
      <c r="H133" s="169" t="str">
        <f t="shared" si="7"/>
        <v/>
      </c>
    </row>
    <row r="134" s="153" customFormat="1" customHeight="1" spans="1:8">
      <c r="A134" s="180" t="s">
        <v>104</v>
      </c>
      <c r="B134" s="138"/>
      <c r="C134" s="138"/>
      <c r="D134" s="169" t="str">
        <f t="shared" si="6"/>
        <v/>
      </c>
      <c r="E134" s="138"/>
      <c r="F134" s="138"/>
      <c r="G134" s="138"/>
      <c r="H134" s="169" t="str">
        <f t="shared" si="7"/>
        <v/>
      </c>
    </row>
    <row r="135" s="153" customFormat="1" customHeight="1" spans="1:8">
      <c r="A135" s="183" t="s">
        <v>105</v>
      </c>
      <c r="B135" s="139">
        <f>SUM(B136:B137)</f>
        <v>0</v>
      </c>
      <c r="C135" s="139">
        <f>SUM(C136:C137)</f>
        <v>0</v>
      </c>
      <c r="D135" s="169" t="str">
        <f t="shared" si="6"/>
        <v/>
      </c>
      <c r="E135" s="184"/>
      <c r="F135" s="138"/>
      <c r="G135" s="138"/>
      <c r="H135" s="169" t="str">
        <f t="shared" si="7"/>
        <v/>
      </c>
    </row>
    <row r="136" s="153" customFormat="1" customHeight="1" spans="1:8">
      <c r="A136" s="179" t="s">
        <v>107</v>
      </c>
      <c r="B136" s="138">
        <f>SUM(B137:B138)</f>
        <v>0</v>
      </c>
      <c r="C136" s="138">
        <f>SUM(C137:C138)</f>
        <v>0</v>
      </c>
      <c r="D136" s="169" t="str">
        <f t="shared" si="6"/>
        <v/>
      </c>
      <c r="E136" s="185"/>
      <c r="F136" s="138"/>
      <c r="G136" s="138"/>
      <c r="H136" s="169" t="str">
        <f t="shared" si="7"/>
        <v/>
      </c>
    </row>
    <row r="137" s="153" customFormat="1" customHeight="1" spans="1:8">
      <c r="A137" s="180" t="s">
        <v>109</v>
      </c>
      <c r="B137" s="138"/>
      <c r="C137" s="138"/>
      <c r="D137" s="169" t="str">
        <f t="shared" si="6"/>
        <v/>
      </c>
      <c r="E137" s="185"/>
      <c r="F137" s="138"/>
      <c r="G137" s="138"/>
      <c r="H137" s="169" t="str">
        <f t="shared" si="7"/>
        <v/>
      </c>
    </row>
    <row r="138" s="153" customFormat="1" customHeight="1" spans="1:8">
      <c r="A138" s="180" t="s">
        <v>111</v>
      </c>
      <c r="B138" s="139">
        <f>SUM(B139:B140)</f>
        <v>0</v>
      </c>
      <c r="C138" s="139">
        <f>SUM(C139:C140)</f>
        <v>0</v>
      </c>
      <c r="D138" s="169" t="str">
        <f t="shared" si="6"/>
        <v/>
      </c>
      <c r="E138" s="184" t="s">
        <v>106</v>
      </c>
      <c r="F138" s="138">
        <f>SUM(F139:F140)</f>
        <v>0</v>
      </c>
      <c r="G138" s="138">
        <f>SUM(G139:G140)</f>
        <v>0</v>
      </c>
      <c r="H138" s="169" t="str">
        <f t="shared" si="7"/>
        <v/>
      </c>
    </row>
    <row r="139" s="153" customFormat="1" customHeight="1" spans="1:8">
      <c r="A139" s="186" t="s">
        <v>113</v>
      </c>
      <c r="B139" s="138"/>
      <c r="C139" s="138"/>
      <c r="D139" s="169" t="str">
        <f t="shared" si="6"/>
        <v/>
      </c>
      <c r="E139" s="185" t="s">
        <v>231</v>
      </c>
      <c r="F139" s="138"/>
      <c r="G139" s="138"/>
      <c r="H139" s="169" t="str">
        <f t="shared" si="7"/>
        <v/>
      </c>
    </row>
    <row r="140" s="153" customFormat="1" customHeight="1" spans="1:8">
      <c r="A140" s="179" t="s">
        <v>115</v>
      </c>
      <c r="B140" s="138"/>
      <c r="C140" s="138"/>
      <c r="D140" s="169" t="str">
        <f t="shared" si="6"/>
        <v/>
      </c>
      <c r="E140" s="185" t="s">
        <v>232</v>
      </c>
      <c r="F140" s="138"/>
      <c r="G140" s="138"/>
      <c r="H140" s="169" t="str">
        <f t="shared" si="7"/>
        <v/>
      </c>
    </row>
    <row r="141" s="153" customFormat="1" customHeight="1" spans="1:8">
      <c r="A141" s="179" t="s">
        <v>117</v>
      </c>
      <c r="B141" s="139"/>
      <c r="C141" s="139"/>
      <c r="D141" s="169" t="str">
        <f t="shared" si="6"/>
        <v/>
      </c>
      <c r="E141" s="184" t="s">
        <v>112</v>
      </c>
      <c r="F141" s="138"/>
      <c r="G141" s="138"/>
      <c r="H141" s="169" t="str">
        <f t="shared" si="7"/>
        <v/>
      </c>
    </row>
    <row r="142" s="153" customFormat="1" customHeight="1" spans="1:8">
      <c r="A142" s="184"/>
      <c r="B142" s="138"/>
      <c r="C142" s="138"/>
      <c r="D142" s="169" t="str">
        <f t="shared" si="6"/>
        <v/>
      </c>
      <c r="E142" s="184" t="s">
        <v>114</v>
      </c>
      <c r="F142" s="138"/>
      <c r="G142" s="139"/>
      <c r="H142" s="169" t="str">
        <f t="shared" si="7"/>
        <v/>
      </c>
    </row>
    <row r="143" s="153" customFormat="1" customHeight="1" spans="1:8">
      <c r="A143" s="187" t="s">
        <v>71</v>
      </c>
      <c r="B143" s="138"/>
      <c r="C143" s="138"/>
      <c r="D143" s="169" t="str">
        <f t="shared" si="6"/>
        <v/>
      </c>
      <c r="E143" s="188" t="s">
        <v>116</v>
      </c>
      <c r="F143" s="138"/>
      <c r="G143" s="138"/>
      <c r="H143" s="169" t="str">
        <f t="shared" si="7"/>
        <v/>
      </c>
    </row>
    <row r="144" s="153" customFormat="1" customHeight="1" spans="1:8">
      <c r="A144" s="175" t="s">
        <v>118</v>
      </c>
      <c r="B144" s="139">
        <f>SUM(B31:B113)</f>
        <v>1235.35</v>
      </c>
      <c r="C144" s="139">
        <f>SUM(C31:C113)</f>
        <v>1418.43</v>
      </c>
      <c r="D144" s="169">
        <f t="shared" si="6"/>
        <v>0.148200914720525</v>
      </c>
      <c r="E144" s="175" t="s">
        <v>119</v>
      </c>
      <c r="F144" s="139">
        <f>SUM(F112,F113,F114)</f>
        <v>1235.35</v>
      </c>
      <c r="G144" s="139">
        <f>SUM(G112,G113,G114)</f>
        <v>1418.43</v>
      </c>
      <c r="H144" s="169">
        <f t="shared" si="7"/>
        <v>0.148200914720525</v>
      </c>
    </row>
    <row r="145" s="151" customFormat="1" customHeight="1" spans="4:8">
      <c r="D145" s="189"/>
      <c r="H145" s="189"/>
    </row>
    <row r="146" s="151" customFormat="1" customHeight="1" spans="4:8">
      <c r="D146" s="189"/>
      <c r="H146" s="189"/>
    </row>
    <row r="147" s="151" customFormat="1" customHeight="1" spans="4:8">
      <c r="D147" s="189"/>
      <c r="H147" s="189"/>
    </row>
    <row r="148" s="151" customFormat="1" customHeight="1" spans="4:8">
      <c r="D148" s="189"/>
      <c r="H148" s="189"/>
    </row>
    <row r="149" s="151" customFormat="1" customHeight="1" spans="4:8">
      <c r="D149" s="189"/>
      <c r="H149" s="189"/>
    </row>
    <row r="150" s="151" customFormat="1" customHeight="1" spans="4:8">
      <c r="D150" s="189"/>
      <c r="H150" s="189"/>
    </row>
    <row r="151" s="151" customFormat="1" customHeight="1" spans="4:8">
      <c r="D151" s="189"/>
      <c r="H151" s="189"/>
    </row>
    <row r="152" s="151" customFormat="1" customHeight="1" spans="4:8">
      <c r="D152" s="189"/>
      <c r="H152" s="189"/>
    </row>
    <row r="153" s="151" customFormat="1" customHeight="1" spans="4:8">
      <c r="D153" s="189"/>
      <c r="H153" s="189"/>
    </row>
    <row r="154" s="151" customFormat="1" customHeight="1" spans="4:8">
      <c r="D154" s="189"/>
      <c r="H154" s="189"/>
    </row>
    <row r="155" s="151" customFormat="1" customHeight="1" spans="4:8">
      <c r="D155" s="189"/>
      <c r="H155" s="189"/>
    </row>
    <row r="156" s="151" customFormat="1" customHeight="1" spans="4:8">
      <c r="D156" s="189"/>
      <c r="H156" s="189"/>
    </row>
    <row r="157" s="151" customFormat="1" customHeight="1" spans="4:8">
      <c r="D157" s="189"/>
      <c r="H157" s="189"/>
    </row>
    <row r="158" s="151" customFormat="1" customHeight="1" spans="4:8">
      <c r="D158" s="189"/>
      <c r="H158" s="189"/>
    </row>
    <row r="159" s="151" customFormat="1" customHeight="1" spans="4:8">
      <c r="D159" s="189"/>
      <c r="H159" s="189"/>
    </row>
    <row r="160" s="151" customFormat="1" customHeight="1" spans="4:8">
      <c r="D160" s="189"/>
      <c r="H160" s="189"/>
    </row>
    <row r="161" s="151" customFormat="1" customHeight="1" spans="4:8">
      <c r="D161" s="189"/>
      <c r="H161" s="189"/>
    </row>
    <row r="162" s="151" customFormat="1" customHeight="1" spans="4:8">
      <c r="D162" s="189"/>
      <c r="H162" s="189"/>
    </row>
    <row r="163" s="151" customFormat="1" customHeight="1" spans="4:8">
      <c r="D163" s="189"/>
      <c r="H163" s="189"/>
    </row>
    <row r="164" s="151" customFormat="1" customHeight="1" spans="4:8">
      <c r="D164" s="189"/>
      <c r="H164" s="189"/>
    </row>
    <row r="165" s="151" customFormat="1" customHeight="1" spans="4:8">
      <c r="D165" s="189"/>
      <c r="H165" s="189"/>
    </row>
    <row r="166" s="151" customFormat="1" customHeight="1" spans="4:8">
      <c r="D166" s="189"/>
      <c r="H166" s="189"/>
    </row>
    <row r="167" s="151" customFormat="1" customHeight="1" spans="4:8">
      <c r="D167" s="189"/>
      <c r="H167" s="189"/>
    </row>
    <row r="168" s="151" customFormat="1" customHeight="1" spans="4:8">
      <c r="D168" s="189"/>
      <c r="H168" s="189"/>
    </row>
    <row r="169" s="151" customFormat="1" customHeight="1" spans="4:8">
      <c r="D169" s="189"/>
      <c r="H169" s="189"/>
    </row>
    <row r="170" s="151" customFormat="1" customHeight="1" spans="4:8">
      <c r="D170" s="189"/>
      <c r="H170" s="189"/>
    </row>
    <row r="171" s="151" customFormat="1" customHeight="1" spans="4:8">
      <c r="D171" s="189"/>
      <c r="H171" s="189"/>
    </row>
    <row r="172" s="151" customFormat="1" customHeight="1" spans="4:8">
      <c r="D172" s="189"/>
      <c r="H172" s="189"/>
    </row>
    <row r="173" s="151" customFormat="1" customHeight="1" spans="4:8">
      <c r="D173" s="189"/>
      <c r="H173" s="189"/>
    </row>
    <row r="174" s="151" customFormat="1" customHeight="1" spans="4:8">
      <c r="D174" s="189"/>
      <c r="H174" s="189"/>
    </row>
    <row r="175" s="151" customFormat="1" customHeight="1" spans="4:8">
      <c r="D175" s="189"/>
      <c r="H175" s="189"/>
    </row>
    <row r="176" s="151" customFormat="1" customHeight="1" spans="4:8">
      <c r="D176" s="189"/>
      <c r="H176" s="189"/>
    </row>
    <row r="177" s="151" customFormat="1" customHeight="1" spans="4:8">
      <c r="D177" s="189"/>
      <c r="H177" s="189"/>
    </row>
    <row r="178" s="151" customFormat="1" customHeight="1" spans="4:8">
      <c r="D178" s="189"/>
      <c r="H178" s="189"/>
    </row>
    <row r="179" s="151" customFormat="1" customHeight="1" spans="4:8">
      <c r="D179" s="189"/>
      <c r="H179" s="189"/>
    </row>
    <row r="180" s="151" customFormat="1" customHeight="1" spans="4:8">
      <c r="D180" s="189"/>
      <c r="H180" s="189"/>
    </row>
    <row r="181" s="151" customFormat="1" customHeight="1" spans="4:8">
      <c r="D181" s="189"/>
      <c r="H181" s="189"/>
    </row>
    <row r="182" s="151" customFormat="1" customHeight="1" spans="4:8">
      <c r="D182" s="189"/>
      <c r="H182" s="189"/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13:A141">
    <cfRule type="expression" dxfId="3" priority="1" stopIfTrue="1">
      <formula>"len($A:$A)=3"</formula>
    </cfRule>
  </conditionalFormatting>
  <conditionalFormatting sqref="E12:E23 A142:A143 E141:G142 E136:G137">
    <cfRule type="expression" dxfId="4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12"/>
  <sheetViews>
    <sheetView workbookViewId="0">
      <pane ySplit="5" topLeftCell="A6" activePane="bottomLeft" state="frozen"/>
      <selection/>
      <selection pane="bottomLeft" activeCell="G93" sqref="G93"/>
    </sheetView>
  </sheetViews>
  <sheetFormatPr defaultColWidth="9" defaultRowHeight="14.25"/>
  <cols>
    <col min="1" max="1" width="35.5" style="125" customWidth="1"/>
    <col min="2" max="2" width="8.36666666666667" style="125" customWidth="1"/>
    <col min="3" max="3" width="9.75" style="125" customWidth="1"/>
    <col min="4" max="4" width="8" style="125" customWidth="1"/>
    <col min="5" max="5" width="9.35" style="126" customWidth="1"/>
    <col min="6" max="6" width="9.99166666666667" style="125" customWidth="1"/>
    <col min="7" max="7" width="7.71666666666667" style="125" customWidth="1"/>
    <col min="8" max="8" width="6.625" style="125" customWidth="1"/>
    <col min="9" max="9" width="11.4083333333333" style="125" customWidth="1"/>
    <col min="10" max="10" width="7.175" style="125" customWidth="1"/>
    <col min="11" max="11" width="9.45" style="125" customWidth="1"/>
    <col min="12" max="12" width="6.525" style="125" customWidth="1"/>
    <col min="13" max="16384" width="9" style="125"/>
  </cols>
  <sheetData>
    <row r="1" spans="1:1">
      <c r="A1" s="2" t="s">
        <v>233</v>
      </c>
    </row>
    <row r="2" s="123" customFormat="1" ht="25.5" spans="1:12">
      <c r="A2" s="4" t="s">
        <v>234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27"/>
      <c r="B3" s="128" t="s">
        <v>17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ht="12.75" customHeight="1" spans="1:12">
      <c r="A4" s="129" t="s">
        <v>235</v>
      </c>
      <c r="B4" s="129" t="s">
        <v>236</v>
      </c>
      <c r="C4" s="129" t="s">
        <v>237</v>
      </c>
      <c r="D4" s="129"/>
      <c r="E4" s="129"/>
      <c r="F4" s="129"/>
      <c r="G4" s="129"/>
      <c r="H4" s="129"/>
      <c r="I4" s="129"/>
      <c r="J4" s="129"/>
      <c r="K4" s="129"/>
      <c r="L4" s="129"/>
    </row>
    <row r="5" s="124" customFormat="1" ht="48" spans="1:12">
      <c r="A5" s="129"/>
      <c r="B5" s="129"/>
      <c r="C5" s="110" t="s">
        <v>238</v>
      </c>
      <c r="D5" s="110" t="s">
        <v>239</v>
      </c>
      <c r="E5" s="110" t="s">
        <v>240</v>
      </c>
      <c r="F5" s="110" t="s">
        <v>241</v>
      </c>
      <c r="G5" s="110" t="s">
        <v>242</v>
      </c>
      <c r="H5" s="110" t="s">
        <v>243</v>
      </c>
      <c r="I5" s="110" t="s">
        <v>244</v>
      </c>
      <c r="J5" s="110" t="s">
        <v>245</v>
      </c>
      <c r="K5" s="110" t="s">
        <v>246</v>
      </c>
      <c r="L5" s="110" t="s">
        <v>247</v>
      </c>
    </row>
    <row r="6" s="124" customFormat="1" spans="1:12">
      <c r="A6" s="129" t="s">
        <v>248</v>
      </c>
      <c r="B6" s="129">
        <f>B7+B35+B47+B54+B75+B89+B100+B104</f>
        <v>1418.43</v>
      </c>
      <c r="C6" s="129">
        <f>C7+C35+C48+C54+C75+C89+C100+C104</f>
        <v>1176.12</v>
      </c>
      <c r="D6" s="129">
        <f t="shared" ref="D6:L6" si="0">D7+D35+D48+D54+D75+D89+D100+D104</f>
        <v>259.13</v>
      </c>
      <c r="E6" s="129">
        <f t="shared" si="0"/>
        <v>273.61</v>
      </c>
      <c r="F6" s="129">
        <f t="shared" si="0"/>
        <v>0</v>
      </c>
      <c r="G6" s="129">
        <f t="shared" si="0"/>
        <v>0</v>
      </c>
      <c r="H6" s="129">
        <f t="shared" si="0"/>
        <v>14.3</v>
      </c>
      <c r="I6" s="129">
        <f t="shared" si="0"/>
        <v>0</v>
      </c>
      <c r="J6" s="129">
        <f t="shared" si="0"/>
        <v>0</v>
      </c>
      <c r="K6" s="129">
        <f t="shared" si="0"/>
        <v>0</v>
      </c>
      <c r="L6" s="129">
        <f t="shared" si="0"/>
        <v>0</v>
      </c>
    </row>
    <row r="7" s="124" customFormat="1" ht="12" customHeight="1" spans="1:12">
      <c r="A7" s="130" t="s">
        <v>124</v>
      </c>
      <c r="B7" s="131">
        <f>SUM(C7:L7)</f>
        <v>830.11</v>
      </c>
      <c r="C7" s="131">
        <f>SUM(C8:C34)</f>
        <v>382.86</v>
      </c>
      <c r="D7" s="131">
        <f t="shared" ref="D7:L7" si="1">SUM(D8:D34)</f>
        <v>187.04</v>
      </c>
      <c r="E7" s="131">
        <f t="shared" si="1"/>
        <v>245.91</v>
      </c>
      <c r="F7" s="131">
        <f t="shared" si="1"/>
        <v>0</v>
      </c>
      <c r="G7" s="131">
        <f t="shared" si="1"/>
        <v>0</v>
      </c>
      <c r="H7" s="131">
        <f t="shared" si="1"/>
        <v>14.3</v>
      </c>
      <c r="I7" s="131">
        <f t="shared" si="1"/>
        <v>0</v>
      </c>
      <c r="J7" s="131">
        <f t="shared" si="1"/>
        <v>0</v>
      </c>
      <c r="K7" s="131">
        <f t="shared" si="1"/>
        <v>0</v>
      </c>
      <c r="L7" s="131">
        <f t="shared" si="1"/>
        <v>0</v>
      </c>
    </row>
    <row r="8" s="124" customFormat="1" ht="12" customHeight="1" spans="1:12">
      <c r="A8" s="132" t="s">
        <v>125</v>
      </c>
      <c r="B8" s="131">
        <f>SUM(C8:L8)</f>
        <v>11.5</v>
      </c>
      <c r="C8" s="133"/>
      <c r="D8" s="133">
        <v>11.5</v>
      </c>
      <c r="E8" s="134"/>
      <c r="F8" s="135"/>
      <c r="G8" s="136"/>
      <c r="H8" s="136"/>
      <c r="I8" s="136"/>
      <c r="J8" s="136"/>
      <c r="K8" s="136"/>
      <c r="L8" s="146"/>
    </row>
    <row r="9" s="124" customFormat="1" ht="12" customHeight="1" spans="1:12">
      <c r="A9" s="132" t="s">
        <v>126</v>
      </c>
      <c r="B9" s="131">
        <f t="shared" ref="B9:B40" si="2">SUM(C9:L9)</f>
        <v>1</v>
      </c>
      <c r="C9" s="133"/>
      <c r="D9" s="133">
        <v>1</v>
      </c>
      <c r="E9" s="134"/>
      <c r="F9" s="135"/>
      <c r="G9" s="136"/>
      <c r="H9" s="136"/>
      <c r="I9" s="136"/>
      <c r="J9" s="136"/>
      <c r="K9" s="136"/>
      <c r="L9" s="136"/>
    </row>
    <row r="10" s="124" customFormat="1" ht="12" customHeight="1" spans="1:12">
      <c r="A10" s="132" t="s">
        <v>127</v>
      </c>
      <c r="B10" s="131">
        <f t="shared" si="2"/>
        <v>614.4</v>
      </c>
      <c r="C10" s="133">
        <v>356.42</v>
      </c>
      <c r="D10" s="133">
        <f>65.73+12</f>
        <v>77.73</v>
      </c>
      <c r="E10" s="134">
        <v>180.25</v>
      </c>
      <c r="F10" s="135"/>
      <c r="G10" s="136"/>
      <c r="H10" s="136"/>
      <c r="I10" s="136"/>
      <c r="J10" s="136"/>
      <c r="K10" s="136"/>
      <c r="L10" s="136"/>
    </row>
    <row r="11" s="124" customFormat="1" ht="12" customHeight="1" spans="1:12">
      <c r="A11" s="132" t="s">
        <v>128</v>
      </c>
      <c r="B11" s="131">
        <f t="shared" si="2"/>
        <v>0</v>
      </c>
      <c r="C11" s="133"/>
      <c r="D11" s="133"/>
      <c r="E11" s="134"/>
      <c r="F11" s="135"/>
      <c r="G11" s="136"/>
      <c r="H11" s="136"/>
      <c r="I11" s="136"/>
      <c r="J11" s="136"/>
      <c r="K11" s="136"/>
      <c r="L11" s="136"/>
    </row>
    <row r="12" s="124" customFormat="1" ht="12" customHeight="1" spans="1:12">
      <c r="A12" s="132" t="s">
        <v>129</v>
      </c>
      <c r="B12" s="131">
        <f t="shared" si="2"/>
        <v>0</v>
      </c>
      <c r="C12" s="133"/>
      <c r="D12" s="133"/>
      <c r="E12" s="134"/>
      <c r="F12" s="135"/>
      <c r="G12" s="136"/>
      <c r="H12" s="136"/>
      <c r="I12" s="136"/>
      <c r="J12" s="136"/>
      <c r="K12" s="136"/>
      <c r="L12" s="136"/>
    </row>
    <row r="13" s="124" customFormat="1" ht="12" customHeight="1" spans="1:12">
      <c r="A13" s="132" t="s">
        <v>130</v>
      </c>
      <c r="B13" s="131">
        <f t="shared" si="2"/>
        <v>23.52</v>
      </c>
      <c r="C13" s="133">
        <v>20.81</v>
      </c>
      <c r="D13" s="133">
        <v>2.71</v>
      </c>
      <c r="E13" s="133"/>
      <c r="F13" s="137"/>
      <c r="G13" s="137"/>
      <c r="H13" s="137"/>
      <c r="I13" s="141"/>
      <c r="J13" s="141"/>
      <c r="K13" s="141"/>
      <c r="L13" s="141"/>
    </row>
    <row r="14" s="124" customFormat="1" ht="12" customHeight="1" spans="1:12">
      <c r="A14" s="132" t="s">
        <v>131</v>
      </c>
      <c r="B14" s="131">
        <f t="shared" si="2"/>
        <v>0</v>
      </c>
      <c r="C14" s="133"/>
      <c r="D14" s="133"/>
      <c r="E14" s="133"/>
      <c r="F14" s="137"/>
      <c r="G14" s="137"/>
      <c r="H14" s="137"/>
      <c r="I14" s="141"/>
      <c r="J14" s="141"/>
      <c r="K14" s="141"/>
      <c r="L14" s="141"/>
    </row>
    <row r="15" s="124" customFormat="1" ht="12" customHeight="1" spans="1:12">
      <c r="A15" s="132" t="s">
        <v>132</v>
      </c>
      <c r="B15" s="131">
        <f t="shared" si="2"/>
        <v>0</v>
      </c>
      <c r="C15" s="133"/>
      <c r="D15" s="133"/>
      <c r="E15" s="133"/>
      <c r="F15" s="137"/>
      <c r="G15" s="137"/>
      <c r="H15" s="137"/>
      <c r="I15" s="141"/>
      <c r="J15" s="141"/>
      <c r="K15" s="141"/>
      <c r="L15" s="141"/>
    </row>
    <row r="16" s="124" customFormat="1" ht="12" customHeight="1" spans="1:12">
      <c r="A16" s="132" t="s">
        <v>133</v>
      </c>
      <c r="B16" s="131">
        <f t="shared" si="2"/>
        <v>0</v>
      </c>
      <c r="C16" s="133"/>
      <c r="D16" s="133"/>
      <c r="E16" s="133"/>
      <c r="F16" s="137"/>
      <c r="G16" s="137"/>
      <c r="H16" s="137"/>
      <c r="I16" s="141"/>
      <c r="J16" s="141"/>
      <c r="K16" s="141"/>
      <c r="L16" s="141"/>
    </row>
    <row r="17" s="124" customFormat="1" ht="12" customHeight="1" spans="1:12">
      <c r="A17" s="132" t="s">
        <v>134</v>
      </c>
      <c r="B17" s="131">
        <f t="shared" si="2"/>
        <v>0</v>
      </c>
      <c r="C17" s="133"/>
      <c r="D17" s="133"/>
      <c r="E17" s="133"/>
      <c r="F17" s="137"/>
      <c r="G17" s="137"/>
      <c r="H17" s="137"/>
      <c r="I17" s="141"/>
      <c r="J17" s="141"/>
      <c r="K17" s="141"/>
      <c r="L17" s="141"/>
    </row>
    <row r="18" s="124" customFormat="1" ht="12" customHeight="1" spans="1:12">
      <c r="A18" s="132" t="s">
        <v>135</v>
      </c>
      <c r="B18" s="131">
        <f t="shared" si="2"/>
        <v>0</v>
      </c>
      <c r="C18" s="133"/>
      <c r="D18" s="133"/>
      <c r="E18" s="133"/>
      <c r="F18" s="137"/>
      <c r="G18" s="137"/>
      <c r="H18" s="137"/>
      <c r="I18" s="141"/>
      <c r="J18" s="141"/>
      <c r="K18" s="141"/>
      <c r="L18" s="141"/>
    </row>
    <row r="19" s="124" customFormat="1" ht="12" customHeight="1" spans="1:12">
      <c r="A19" s="132" t="s">
        <v>136</v>
      </c>
      <c r="B19" s="131">
        <f t="shared" si="2"/>
        <v>0</v>
      </c>
      <c r="C19" s="133"/>
      <c r="D19" s="133"/>
      <c r="E19" s="133"/>
      <c r="F19" s="137"/>
      <c r="G19" s="137"/>
      <c r="H19" s="137"/>
      <c r="I19" s="141"/>
      <c r="J19" s="141"/>
      <c r="K19" s="141"/>
      <c r="L19" s="141"/>
    </row>
    <row r="20" s="124" customFormat="1" ht="12" customHeight="1" spans="1:12">
      <c r="A20" s="132" t="s">
        <v>137</v>
      </c>
      <c r="B20" s="131">
        <f t="shared" si="2"/>
        <v>0</v>
      </c>
      <c r="C20" s="133"/>
      <c r="D20" s="133"/>
      <c r="E20" s="133"/>
      <c r="F20" s="137"/>
      <c r="G20" s="137"/>
      <c r="H20" s="137"/>
      <c r="I20" s="141"/>
      <c r="J20" s="141"/>
      <c r="K20" s="141"/>
      <c r="L20" s="141"/>
    </row>
    <row r="21" s="124" customFormat="1" ht="12" customHeight="1" spans="1:12">
      <c r="A21" s="132" t="s">
        <v>138</v>
      </c>
      <c r="B21" s="131">
        <f t="shared" si="2"/>
        <v>1</v>
      </c>
      <c r="C21" s="133"/>
      <c r="D21" s="133">
        <v>1</v>
      </c>
      <c r="E21" s="133"/>
      <c r="F21" s="137"/>
      <c r="G21" s="137"/>
      <c r="H21" s="137"/>
      <c r="I21" s="141"/>
      <c r="J21" s="141"/>
      <c r="K21" s="141"/>
      <c r="L21" s="141"/>
    </row>
    <row r="22" s="124" customFormat="1" ht="12" customHeight="1" spans="1:12">
      <c r="A22" s="132" t="s">
        <v>139</v>
      </c>
      <c r="B22" s="131">
        <f t="shared" si="2"/>
        <v>0</v>
      </c>
      <c r="C22" s="133"/>
      <c r="D22" s="133"/>
      <c r="E22" s="133"/>
      <c r="F22" s="137"/>
      <c r="G22" s="137"/>
      <c r="H22" s="137"/>
      <c r="I22" s="141"/>
      <c r="J22" s="141"/>
      <c r="K22" s="141"/>
      <c r="L22" s="141"/>
    </row>
    <row r="23" s="124" customFormat="1" ht="12" customHeight="1" spans="1:12">
      <c r="A23" s="132" t="s">
        <v>140</v>
      </c>
      <c r="B23" s="131">
        <f t="shared" si="2"/>
        <v>0</v>
      </c>
      <c r="C23" s="133"/>
      <c r="D23" s="133"/>
      <c r="E23" s="133"/>
      <c r="F23" s="137"/>
      <c r="G23" s="137"/>
      <c r="H23" s="137"/>
      <c r="I23" s="141"/>
      <c r="J23" s="141"/>
      <c r="K23" s="141"/>
      <c r="L23" s="141"/>
    </row>
    <row r="24" s="124" customFormat="1" ht="12" customHeight="1" spans="1:12">
      <c r="A24" s="132" t="s">
        <v>141</v>
      </c>
      <c r="B24" s="131">
        <f t="shared" si="2"/>
        <v>0</v>
      </c>
      <c r="C24" s="133"/>
      <c r="D24" s="133"/>
      <c r="E24" s="133"/>
      <c r="F24" s="137"/>
      <c r="G24" s="137"/>
      <c r="H24" s="137"/>
      <c r="I24" s="141"/>
      <c r="J24" s="141"/>
      <c r="K24" s="141"/>
      <c r="L24" s="141"/>
    </row>
    <row r="25" s="124" customFormat="1" ht="11" customHeight="1" spans="1:12">
      <c r="A25" s="132" t="s">
        <v>142</v>
      </c>
      <c r="B25" s="131">
        <f t="shared" si="2"/>
        <v>3.6</v>
      </c>
      <c r="C25" s="133"/>
      <c r="D25" s="133">
        <f>0.9+1.5</f>
        <v>2.4</v>
      </c>
      <c r="E25" s="133">
        <v>1.2</v>
      </c>
      <c r="F25" s="137"/>
      <c r="G25" s="137"/>
      <c r="H25" s="137"/>
      <c r="I25" s="141"/>
      <c r="J25" s="141"/>
      <c r="K25" s="141"/>
      <c r="L25" s="141"/>
    </row>
    <row r="26" s="124" customFormat="1" ht="12" customHeight="1" spans="1:12">
      <c r="A26" s="132" t="s">
        <v>143</v>
      </c>
      <c r="B26" s="131">
        <f t="shared" si="2"/>
        <v>0</v>
      </c>
      <c r="C26" s="133"/>
      <c r="D26" s="133"/>
      <c r="E26" s="133"/>
      <c r="F26" s="137"/>
      <c r="G26" s="137"/>
      <c r="H26" s="137"/>
      <c r="I26" s="141"/>
      <c r="J26" s="141"/>
      <c r="K26" s="141"/>
      <c r="L26" s="141"/>
    </row>
    <row r="27" s="124" customFormat="1" ht="12" customHeight="1" spans="1:12">
      <c r="A27" s="132" t="s">
        <v>144</v>
      </c>
      <c r="B27" s="131">
        <f t="shared" si="2"/>
        <v>171.36</v>
      </c>
      <c r="C27" s="133">
        <v>5.63</v>
      </c>
      <c r="D27" s="133">
        <f>70.1+16.87</f>
        <v>86.97</v>
      </c>
      <c r="E27" s="133">
        <v>64.46</v>
      </c>
      <c r="F27" s="137"/>
      <c r="G27" s="137"/>
      <c r="H27" s="137">
        <f>1.8+12.5</f>
        <v>14.3</v>
      </c>
      <c r="I27" s="141"/>
      <c r="J27" s="141"/>
      <c r="K27" s="141"/>
      <c r="L27" s="141"/>
    </row>
    <row r="28" s="124" customFormat="1" ht="12" customHeight="1" spans="1:12">
      <c r="A28" s="132" t="s">
        <v>145</v>
      </c>
      <c r="B28" s="131">
        <f t="shared" si="2"/>
        <v>2</v>
      </c>
      <c r="C28" s="133"/>
      <c r="D28" s="133">
        <v>2</v>
      </c>
      <c r="E28" s="133"/>
      <c r="F28" s="137"/>
      <c r="G28" s="137"/>
      <c r="H28" s="137"/>
      <c r="I28" s="141"/>
      <c r="J28" s="141"/>
      <c r="K28" s="141"/>
      <c r="L28" s="141"/>
    </row>
    <row r="29" s="124" customFormat="1" ht="12" customHeight="1" spans="1:12">
      <c r="A29" s="132" t="s">
        <v>146</v>
      </c>
      <c r="B29" s="131">
        <f t="shared" si="2"/>
        <v>0</v>
      </c>
      <c r="C29" s="133"/>
      <c r="D29" s="133"/>
      <c r="E29" s="133"/>
      <c r="F29" s="137"/>
      <c r="G29" s="137"/>
      <c r="H29" s="137"/>
      <c r="I29" s="141"/>
      <c r="J29" s="141"/>
      <c r="K29" s="141"/>
      <c r="L29" s="141"/>
    </row>
    <row r="30" s="124" customFormat="1" ht="12" customHeight="1" spans="1:12">
      <c r="A30" s="132" t="s">
        <v>147</v>
      </c>
      <c r="B30" s="131">
        <f t="shared" si="2"/>
        <v>0</v>
      </c>
      <c r="C30" s="133"/>
      <c r="D30" s="133"/>
      <c r="E30" s="133"/>
      <c r="F30" s="137"/>
      <c r="G30" s="137"/>
      <c r="H30" s="137"/>
      <c r="I30" s="141"/>
      <c r="J30" s="141"/>
      <c r="K30" s="141"/>
      <c r="L30" s="141"/>
    </row>
    <row r="31" s="124" customFormat="1" ht="12" customHeight="1" spans="1:12">
      <c r="A31" s="132" t="s">
        <v>148</v>
      </c>
      <c r="B31" s="131">
        <f t="shared" si="2"/>
        <v>1.73</v>
      </c>
      <c r="C31" s="133"/>
      <c r="D31" s="133">
        <f>0.73+1</f>
        <v>1.73</v>
      </c>
      <c r="E31" s="133"/>
      <c r="F31" s="137"/>
      <c r="G31" s="137"/>
      <c r="H31" s="137"/>
      <c r="I31" s="141"/>
      <c r="J31" s="141"/>
      <c r="K31" s="141"/>
      <c r="L31" s="141"/>
    </row>
    <row r="32" s="124" customFormat="1" ht="12" customHeight="1" spans="1:12">
      <c r="A32" s="132" t="s">
        <v>149</v>
      </c>
      <c r="B32" s="131">
        <f t="shared" si="2"/>
        <v>0</v>
      </c>
      <c r="C32" s="133"/>
      <c r="D32" s="133"/>
      <c r="E32" s="133"/>
      <c r="F32" s="137"/>
      <c r="G32" s="137"/>
      <c r="H32" s="137"/>
      <c r="I32" s="141"/>
      <c r="J32" s="141"/>
      <c r="K32" s="141"/>
      <c r="L32" s="141"/>
    </row>
    <row r="33" s="124" customFormat="1" ht="12" customHeight="1" spans="1:12">
      <c r="A33" s="138" t="s">
        <v>150</v>
      </c>
      <c r="B33" s="131">
        <f t="shared" si="2"/>
        <v>0</v>
      </c>
      <c r="C33" s="133"/>
      <c r="D33" s="133"/>
      <c r="E33" s="133"/>
      <c r="F33" s="137"/>
      <c r="G33" s="137"/>
      <c r="H33" s="137"/>
      <c r="I33" s="141"/>
      <c r="J33" s="141"/>
      <c r="K33" s="141"/>
      <c r="L33" s="141"/>
    </row>
    <row r="34" s="124" customFormat="1" ht="12" customHeight="1" spans="1:12">
      <c r="A34" s="138" t="s">
        <v>151</v>
      </c>
      <c r="B34" s="131">
        <f t="shared" si="2"/>
        <v>0</v>
      </c>
      <c r="C34" s="133"/>
      <c r="D34" s="133"/>
      <c r="E34" s="133"/>
      <c r="F34" s="137"/>
      <c r="G34" s="137"/>
      <c r="H34" s="137"/>
      <c r="I34" s="141"/>
      <c r="J34" s="141"/>
      <c r="K34" s="141"/>
      <c r="L34" s="141"/>
    </row>
    <row r="35" s="124" customFormat="1" ht="12" customHeight="1" spans="1:12">
      <c r="A35" s="139" t="s">
        <v>152</v>
      </c>
      <c r="B35" s="131">
        <f>SUM(B36:B46)</f>
        <v>2</v>
      </c>
      <c r="C35" s="131">
        <f t="shared" ref="C35:L35" si="3">SUM(C36:C63)</f>
        <v>284.85</v>
      </c>
      <c r="D35" s="131">
        <f t="shared" si="3"/>
        <v>12.86</v>
      </c>
      <c r="E35" s="131">
        <f t="shared" si="3"/>
        <v>9.02</v>
      </c>
      <c r="F35" s="131">
        <f t="shared" si="3"/>
        <v>0</v>
      </c>
      <c r="G35" s="131">
        <f t="shared" si="3"/>
        <v>0</v>
      </c>
      <c r="H35" s="131">
        <f t="shared" si="3"/>
        <v>0</v>
      </c>
      <c r="I35" s="131">
        <f t="shared" si="3"/>
        <v>0</v>
      </c>
      <c r="J35" s="131">
        <f t="shared" si="3"/>
        <v>0</v>
      </c>
      <c r="K35" s="131">
        <f t="shared" si="3"/>
        <v>0</v>
      </c>
      <c r="L35" s="131">
        <f t="shared" si="3"/>
        <v>0</v>
      </c>
    </row>
    <row r="36" s="124" customFormat="1" ht="12" customHeight="1" spans="1:12">
      <c r="A36" s="138" t="s">
        <v>249</v>
      </c>
      <c r="B36" s="131">
        <f t="shared" ref="B35:B52" si="4">SUM(C36:L36)</f>
        <v>0</v>
      </c>
      <c r="C36" s="133"/>
      <c r="D36" s="133"/>
      <c r="E36" s="133"/>
      <c r="F36" s="137"/>
      <c r="G36" s="137"/>
      <c r="H36" s="137"/>
      <c r="I36" s="141"/>
      <c r="J36" s="141"/>
      <c r="K36" s="141"/>
      <c r="L36" s="141"/>
    </row>
    <row r="37" s="124" customFormat="1" ht="12" customHeight="1" spans="1:12">
      <c r="A37" s="138" t="s">
        <v>250</v>
      </c>
      <c r="B37" s="131">
        <f t="shared" si="4"/>
        <v>0</v>
      </c>
      <c r="C37" s="133"/>
      <c r="D37" s="133"/>
      <c r="E37" s="133"/>
      <c r="F37" s="137"/>
      <c r="G37" s="137"/>
      <c r="H37" s="137"/>
      <c r="I37" s="141"/>
      <c r="J37" s="141"/>
      <c r="K37" s="141"/>
      <c r="L37" s="141"/>
    </row>
    <row r="38" s="124" customFormat="1" ht="12" customHeight="1" spans="1:12">
      <c r="A38" s="138" t="s">
        <v>251</v>
      </c>
      <c r="B38" s="131">
        <f t="shared" si="4"/>
        <v>0</v>
      </c>
      <c r="C38" s="133"/>
      <c r="D38" s="133"/>
      <c r="E38" s="133"/>
      <c r="F38" s="137"/>
      <c r="G38" s="137"/>
      <c r="H38" s="137"/>
      <c r="I38" s="141"/>
      <c r="J38" s="141"/>
      <c r="K38" s="141"/>
      <c r="L38" s="141"/>
    </row>
    <row r="39" s="124" customFormat="1" ht="12" customHeight="1" spans="1:12">
      <c r="A39" s="138" t="s">
        <v>252</v>
      </c>
      <c r="B39" s="131">
        <f t="shared" si="4"/>
        <v>0</v>
      </c>
      <c r="C39" s="133"/>
      <c r="D39" s="133"/>
      <c r="E39" s="133"/>
      <c r="F39" s="137"/>
      <c r="G39" s="137"/>
      <c r="H39" s="137"/>
      <c r="I39" s="141"/>
      <c r="J39" s="141"/>
      <c r="K39" s="141"/>
      <c r="L39" s="141"/>
    </row>
    <row r="40" s="124" customFormat="1" ht="12" customHeight="1" spans="1:12">
      <c r="A40" s="138" t="s">
        <v>253</v>
      </c>
      <c r="B40" s="131">
        <f t="shared" si="4"/>
        <v>0</v>
      </c>
      <c r="C40" s="133"/>
      <c r="D40" s="133"/>
      <c r="E40" s="133"/>
      <c r="F40" s="137"/>
      <c r="G40" s="137"/>
      <c r="H40" s="137"/>
      <c r="I40" s="141"/>
      <c r="J40" s="141"/>
      <c r="K40" s="141"/>
      <c r="L40" s="141"/>
    </row>
    <row r="41" s="124" customFormat="1" ht="12" customHeight="1" spans="1:12">
      <c r="A41" s="138" t="s">
        <v>254</v>
      </c>
      <c r="B41" s="131">
        <f t="shared" si="4"/>
        <v>2</v>
      </c>
      <c r="C41" s="133"/>
      <c r="D41" s="133">
        <v>2</v>
      </c>
      <c r="E41" s="133"/>
      <c r="F41" s="137"/>
      <c r="G41" s="137"/>
      <c r="H41" s="137"/>
      <c r="I41" s="141"/>
      <c r="J41" s="141"/>
      <c r="K41" s="141"/>
      <c r="L41" s="141"/>
    </row>
    <row r="42" s="124" customFormat="1" ht="12" customHeight="1" spans="1:12">
      <c r="A42" s="138" t="s">
        <v>255</v>
      </c>
      <c r="B42" s="131">
        <f t="shared" si="4"/>
        <v>0</v>
      </c>
      <c r="C42" s="133"/>
      <c r="D42" s="133"/>
      <c r="E42" s="133"/>
      <c r="F42" s="137"/>
      <c r="G42" s="137"/>
      <c r="H42" s="137"/>
      <c r="I42" s="141"/>
      <c r="J42" s="141"/>
      <c r="K42" s="141"/>
      <c r="L42" s="141"/>
    </row>
    <row r="43" s="124" customFormat="1" ht="12" customHeight="1" spans="1:12">
      <c r="A43" s="138" t="s">
        <v>256</v>
      </c>
      <c r="B43" s="131">
        <f t="shared" si="4"/>
        <v>0</v>
      </c>
      <c r="C43" s="133"/>
      <c r="D43" s="133"/>
      <c r="E43" s="133"/>
      <c r="F43" s="137"/>
      <c r="G43" s="137"/>
      <c r="H43" s="137"/>
      <c r="I43" s="141"/>
      <c r="J43" s="141"/>
      <c r="K43" s="141"/>
      <c r="L43" s="141"/>
    </row>
    <row r="44" s="124" customFormat="1" ht="12" customHeight="1" spans="1:12">
      <c r="A44" s="138" t="s">
        <v>257</v>
      </c>
      <c r="B44" s="131">
        <f t="shared" si="4"/>
        <v>0</v>
      </c>
      <c r="C44" s="133"/>
      <c r="D44" s="133"/>
      <c r="E44" s="133"/>
      <c r="F44" s="137"/>
      <c r="G44" s="137"/>
      <c r="H44" s="137"/>
      <c r="I44" s="141"/>
      <c r="J44" s="141"/>
      <c r="K44" s="141"/>
      <c r="L44" s="141"/>
    </row>
    <row r="45" s="124" customFormat="1" ht="12" customHeight="1" spans="1:12">
      <c r="A45" s="138" t="s">
        <v>258</v>
      </c>
      <c r="B45" s="131">
        <f t="shared" si="4"/>
        <v>0</v>
      </c>
      <c r="C45" s="133"/>
      <c r="D45" s="133"/>
      <c r="E45" s="133"/>
      <c r="F45" s="137"/>
      <c r="G45" s="137"/>
      <c r="H45" s="137"/>
      <c r="I45" s="141"/>
      <c r="J45" s="141"/>
      <c r="K45" s="141"/>
      <c r="L45" s="141"/>
    </row>
    <row r="46" s="124" customFormat="1" ht="12" customHeight="1" spans="1:12">
      <c r="A46" s="138" t="s">
        <v>259</v>
      </c>
      <c r="B46" s="131">
        <f t="shared" si="4"/>
        <v>0</v>
      </c>
      <c r="C46" s="133"/>
      <c r="D46" s="133"/>
      <c r="E46" s="133"/>
      <c r="F46" s="137"/>
      <c r="G46" s="137"/>
      <c r="H46" s="137"/>
      <c r="I46" s="141"/>
      <c r="J46" s="141"/>
      <c r="K46" s="141"/>
      <c r="L46" s="141"/>
    </row>
    <row r="47" s="124" customFormat="1" ht="12" customHeight="1" spans="1:12">
      <c r="A47" s="140" t="s">
        <v>164</v>
      </c>
      <c r="B47" s="131">
        <f t="shared" si="4"/>
        <v>44.37</v>
      </c>
      <c r="C47" s="141">
        <f>SUM(C48:C53)</f>
        <v>42.43</v>
      </c>
      <c r="D47" s="141">
        <f t="shared" ref="D47:L47" si="5">SUM(D48:D53)</f>
        <v>1.94</v>
      </c>
      <c r="E47" s="141">
        <f t="shared" si="5"/>
        <v>0</v>
      </c>
      <c r="F47" s="141">
        <f t="shared" si="5"/>
        <v>0</v>
      </c>
      <c r="G47" s="141">
        <f t="shared" si="5"/>
        <v>0</v>
      </c>
      <c r="H47" s="141">
        <f t="shared" si="5"/>
        <v>0</v>
      </c>
      <c r="I47" s="141">
        <f t="shared" si="5"/>
        <v>0</v>
      </c>
      <c r="J47" s="141">
        <f t="shared" si="5"/>
        <v>0</v>
      </c>
      <c r="K47" s="141">
        <f t="shared" si="5"/>
        <v>0</v>
      </c>
      <c r="L47" s="141">
        <f t="shared" si="5"/>
        <v>0</v>
      </c>
    </row>
    <row r="48" spans="1:12">
      <c r="A48" s="142" t="s">
        <v>165</v>
      </c>
      <c r="B48" s="131">
        <f t="shared" si="4"/>
        <v>44.37</v>
      </c>
      <c r="C48" s="143">
        <v>42.43</v>
      </c>
      <c r="D48" s="143">
        <v>1.94</v>
      </c>
      <c r="E48" s="143"/>
      <c r="F48" s="143"/>
      <c r="G48" s="143"/>
      <c r="H48" s="143"/>
      <c r="I48" s="143"/>
      <c r="J48" s="143"/>
      <c r="K48" s="143"/>
      <c r="L48" s="143"/>
    </row>
    <row r="49" spans="1:12">
      <c r="A49" s="144" t="s">
        <v>166</v>
      </c>
      <c r="B49" s="131">
        <f t="shared" si="4"/>
        <v>0</v>
      </c>
      <c r="C49" s="133"/>
      <c r="D49" s="133"/>
      <c r="E49" s="133"/>
      <c r="F49" s="137"/>
      <c r="G49" s="143"/>
      <c r="H49" s="143"/>
      <c r="I49" s="143"/>
      <c r="J49" s="143"/>
      <c r="K49" s="143"/>
      <c r="L49" s="143"/>
    </row>
    <row r="50" spans="1:12">
      <c r="A50" s="142" t="s">
        <v>167</v>
      </c>
      <c r="B50" s="131">
        <f t="shared" si="4"/>
        <v>0</v>
      </c>
      <c r="C50" s="133"/>
      <c r="D50" s="133"/>
      <c r="E50" s="133"/>
      <c r="F50" s="137"/>
      <c r="G50" s="143"/>
      <c r="H50" s="143"/>
      <c r="I50" s="143"/>
      <c r="J50" s="143"/>
      <c r="K50" s="143"/>
      <c r="L50" s="143"/>
    </row>
    <row r="51" spans="1:12">
      <c r="A51" s="142" t="s">
        <v>168</v>
      </c>
      <c r="B51" s="131">
        <f t="shared" si="4"/>
        <v>0</v>
      </c>
      <c r="C51" s="133"/>
      <c r="D51" s="133"/>
      <c r="E51" s="133"/>
      <c r="F51" s="137"/>
      <c r="G51" s="143"/>
      <c r="H51" s="143"/>
      <c r="I51" s="143"/>
      <c r="J51" s="143"/>
      <c r="K51" s="143"/>
      <c r="L51" s="143"/>
    </row>
    <row r="52" spans="1:12">
      <c r="A52" s="142" t="s">
        <v>169</v>
      </c>
      <c r="B52" s="131">
        <f t="shared" si="4"/>
        <v>0</v>
      </c>
      <c r="C52" s="133"/>
      <c r="D52" s="133"/>
      <c r="E52" s="133"/>
      <c r="F52" s="137"/>
      <c r="G52" s="143"/>
      <c r="H52" s="143"/>
      <c r="I52" s="143"/>
      <c r="J52" s="143"/>
      <c r="K52" s="143"/>
      <c r="L52" s="143"/>
    </row>
    <row r="53" spans="1:12">
      <c r="A53" s="142" t="s">
        <v>170</v>
      </c>
      <c r="B53" s="131">
        <f t="shared" ref="B53:B95" si="6">SUM(C53:L53)</f>
        <v>0</v>
      </c>
      <c r="C53" s="137"/>
      <c r="D53" s="137"/>
      <c r="E53" s="137"/>
      <c r="F53" s="137"/>
      <c r="G53" s="143"/>
      <c r="H53" s="143"/>
      <c r="I53" s="143"/>
      <c r="J53" s="143"/>
      <c r="K53" s="143"/>
      <c r="L53" s="143"/>
    </row>
    <row r="54" spans="1:12">
      <c r="A54" s="140" t="s">
        <v>171</v>
      </c>
      <c r="B54" s="131">
        <f t="shared" si="6"/>
        <v>109.42</v>
      </c>
      <c r="C54" s="145">
        <f>SUM(C55:C74)</f>
        <v>101.42</v>
      </c>
      <c r="D54" s="145">
        <f t="shared" ref="D54:L54" si="7">SUM(D55:D74)</f>
        <v>3.49</v>
      </c>
      <c r="E54" s="145">
        <f t="shared" si="7"/>
        <v>4.51</v>
      </c>
      <c r="F54" s="145">
        <f t="shared" si="7"/>
        <v>0</v>
      </c>
      <c r="G54" s="145">
        <f t="shared" si="7"/>
        <v>0</v>
      </c>
      <c r="H54" s="145">
        <f t="shared" si="7"/>
        <v>0</v>
      </c>
      <c r="I54" s="145">
        <f t="shared" si="7"/>
        <v>0</v>
      </c>
      <c r="J54" s="145">
        <f t="shared" si="7"/>
        <v>0</v>
      </c>
      <c r="K54" s="145">
        <f t="shared" si="7"/>
        <v>0</v>
      </c>
      <c r="L54" s="145">
        <f t="shared" si="7"/>
        <v>0</v>
      </c>
    </row>
    <row r="55" spans="1:12">
      <c r="A55" s="142" t="s">
        <v>172</v>
      </c>
      <c r="B55" s="131">
        <f t="shared" si="6"/>
        <v>23.41</v>
      </c>
      <c r="C55" s="137">
        <v>22.5</v>
      </c>
      <c r="D55" s="137">
        <v>0.91</v>
      </c>
      <c r="E55" s="137"/>
      <c r="F55" s="137"/>
      <c r="G55" s="137"/>
      <c r="H55" s="137"/>
      <c r="I55" s="137"/>
      <c r="J55" s="137"/>
      <c r="K55" s="143"/>
      <c r="L55" s="143"/>
    </row>
    <row r="56" spans="1:12">
      <c r="A56" s="142" t="s">
        <v>173</v>
      </c>
      <c r="B56" s="131">
        <f t="shared" si="6"/>
        <v>0</v>
      </c>
      <c r="C56" s="133"/>
      <c r="D56" s="133"/>
      <c r="E56" s="133"/>
      <c r="F56" s="133"/>
      <c r="G56" s="137"/>
      <c r="H56" s="137"/>
      <c r="I56" s="137"/>
      <c r="J56" s="137"/>
      <c r="K56" s="143"/>
      <c r="L56" s="143"/>
    </row>
    <row r="57" spans="1:12">
      <c r="A57" s="142" t="s">
        <v>174</v>
      </c>
      <c r="B57" s="131">
        <f t="shared" si="6"/>
        <v>0</v>
      </c>
      <c r="C57" s="133"/>
      <c r="D57" s="133"/>
      <c r="E57" s="133"/>
      <c r="F57" s="133"/>
      <c r="G57" s="137"/>
      <c r="H57" s="137"/>
      <c r="I57" s="137"/>
      <c r="J57" s="137"/>
      <c r="K57" s="143"/>
      <c r="L57" s="143"/>
    </row>
    <row r="58" spans="1:12">
      <c r="A58" s="142" t="s">
        <v>175</v>
      </c>
      <c r="B58" s="131">
        <f t="shared" si="6"/>
        <v>79.33</v>
      </c>
      <c r="C58" s="133">
        <v>76.07</v>
      </c>
      <c r="D58" s="133">
        <v>1.58</v>
      </c>
      <c r="E58" s="133">
        <v>1.68</v>
      </c>
      <c r="F58" s="133"/>
      <c r="G58" s="137"/>
      <c r="H58" s="137"/>
      <c r="I58" s="137"/>
      <c r="J58" s="137"/>
      <c r="K58" s="143"/>
      <c r="L58" s="143"/>
    </row>
    <row r="59" spans="1:12">
      <c r="A59" s="142" t="s">
        <v>176</v>
      </c>
      <c r="B59" s="131">
        <f t="shared" si="6"/>
        <v>0</v>
      </c>
      <c r="C59" s="133"/>
      <c r="D59" s="133"/>
      <c r="E59" s="133"/>
      <c r="F59" s="133"/>
      <c r="G59" s="137"/>
      <c r="H59" s="137"/>
      <c r="I59" s="137"/>
      <c r="J59" s="137"/>
      <c r="K59" s="143"/>
      <c r="L59" s="143"/>
    </row>
    <row r="60" spans="1:12">
      <c r="A60" s="142" t="s">
        <v>177</v>
      </c>
      <c r="B60" s="131">
        <f t="shared" si="6"/>
        <v>0</v>
      </c>
      <c r="C60" s="133"/>
      <c r="D60" s="133"/>
      <c r="E60" s="133"/>
      <c r="F60" s="133"/>
      <c r="G60" s="137"/>
      <c r="H60" s="137"/>
      <c r="I60" s="137"/>
      <c r="J60" s="137"/>
      <c r="K60" s="143"/>
      <c r="L60" s="143"/>
    </row>
    <row r="61" spans="1:12">
      <c r="A61" s="142" t="s">
        <v>178</v>
      </c>
      <c r="B61" s="131">
        <f t="shared" si="6"/>
        <v>2.83</v>
      </c>
      <c r="C61" s="133"/>
      <c r="D61" s="133"/>
      <c r="E61" s="133">
        <v>2.83</v>
      </c>
      <c r="F61" s="133"/>
      <c r="G61" s="137"/>
      <c r="H61" s="137"/>
      <c r="I61" s="137"/>
      <c r="J61" s="137"/>
      <c r="K61" s="143"/>
      <c r="L61" s="143"/>
    </row>
    <row r="62" spans="1:12">
      <c r="A62" s="142" t="s">
        <v>179</v>
      </c>
      <c r="B62" s="131">
        <f t="shared" si="6"/>
        <v>1</v>
      </c>
      <c r="C62" s="133"/>
      <c r="D62" s="133">
        <v>1</v>
      </c>
      <c r="E62" s="133"/>
      <c r="F62" s="133"/>
      <c r="G62" s="137"/>
      <c r="H62" s="137"/>
      <c r="I62" s="137"/>
      <c r="J62" s="137"/>
      <c r="K62" s="143"/>
      <c r="L62" s="143"/>
    </row>
    <row r="63" spans="1:12">
      <c r="A63" s="142" t="s">
        <v>180</v>
      </c>
      <c r="B63" s="131">
        <f t="shared" si="6"/>
        <v>0</v>
      </c>
      <c r="C63" s="133"/>
      <c r="D63" s="133"/>
      <c r="E63" s="133"/>
      <c r="F63" s="133"/>
      <c r="G63" s="137"/>
      <c r="H63" s="137"/>
      <c r="I63" s="137"/>
      <c r="J63" s="137"/>
      <c r="K63" s="143"/>
      <c r="L63" s="143"/>
    </row>
    <row r="64" spans="1:12">
      <c r="A64" s="142" t="s">
        <v>181</v>
      </c>
      <c r="B64" s="131">
        <f t="shared" si="6"/>
        <v>0</v>
      </c>
      <c r="C64" s="133"/>
      <c r="D64" s="133"/>
      <c r="E64" s="133"/>
      <c r="F64" s="133"/>
      <c r="G64" s="137"/>
      <c r="H64" s="137"/>
      <c r="I64" s="137"/>
      <c r="J64" s="137"/>
      <c r="K64" s="143"/>
      <c r="L64" s="143"/>
    </row>
    <row r="65" spans="1:12">
      <c r="A65" s="142" t="s">
        <v>182</v>
      </c>
      <c r="B65" s="131">
        <f t="shared" si="6"/>
        <v>0</v>
      </c>
      <c r="C65" s="133"/>
      <c r="D65" s="133"/>
      <c r="E65" s="133"/>
      <c r="F65" s="133"/>
      <c r="G65" s="137"/>
      <c r="H65" s="137"/>
      <c r="I65" s="137"/>
      <c r="J65" s="137"/>
      <c r="K65" s="143"/>
      <c r="L65" s="143"/>
    </row>
    <row r="66" spans="1:12">
      <c r="A66" s="142" t="s">
        <v>183</v>
      </c>
      <c r="B66" s="131">
        <f t="shared" si="6"/>
        <v>0</v>
      </c>
      <c r="C66" s="133"/>
      <c r="D66" s="133"/>
      <c r="E66" s="133"/>
      <c r="F66" s="133"/>
      <c r="G66" s="137"/>
      <c r="H66" s="137"/>
      <c r="I66" s="137"/>
      <c r="J66" s="137"/>
      <c r="K66" s="143"/>
      <c r="L66" s="143"/>
    </row>
    <row r="67" spans="1:12">
      <c r="A67" s="142" t="s">
        <v>184</v>
      </c>
      <c r="B67" s="131">
        <f t="shared" si="6"/>
        <v>0</v>
      </c>
      <c r="C67" s="133"/>
      <c r="D67" s="133"/>
      <c r="E67" s="133"/>
      <c r="F67" s="133"/>
      <c r="G67" s="137"/>
      <c r="H67" s="137"/>
      <c r="I67" s="137"/>
      <c r="J67" s="137"/>
      <c r="K67" s="143"/>
      <c r="L67" s="143"/>
    </row>
    <row r="68" spans="1:12">
      <c r="A68" s="142" t="s">
        <v>185</v>
      </c>
      <c r="B68" s="131">
        <f t="shared" si="6"/>
        <v>0</v>
      </c>
      <c r="C68" s="133"/>
      <c r="D68" s="133"/>
      <c r="E68" s="133"/>
      <c r="F68" s="133"/>
      <c r="G68" s="137"/>
      <c r="H68" s="137"/>
      <c r="I68" s="137"/>
      <c r="J68" s="137"/>
      <c r="K68" s="143"/>
      <c r="L68" s="143"/>
    </row>
    <row r="69" spans="1:12">
      <c r="A69" s="142" t="s">
        <v>186</v>
      </c>
      <c r="B69" s="131">
        <f t="shared" si="6"/>
        <v>0</v>
      </c>
      <c r="C69" s="133"/>
      <c r="D69" s="133"/>
      <c r="E69" s="133"/>
      <c r="F69" s="133"/>
      <c r="G69" s="137"/>
      <c r="H69" s="137"/>
      <c r="I69" s="137"/>
      <c r="J69" s="137"/>
      <c r="K69" s="143"/>
      <c r="L69" s="143"/>
    </row>
    <row r="70" spans="1:12">
      <c r="A70" s="142" t="s">
        <v>187</v>
      </c>
      <c r="B70" s="131">
        <f t="shared" si="6"/>
        <v>0</v>
      </c>
      <c r="C70" s="137"/>
      <c r="D70" s="137"/>
      <c r="E70" s="137"/>
      <c r="F70" s="137"/>
      <c r="G70" s="137"/>
      <c r="H70" s="137"/>
      <c r="I70" s="137"/>
      <c r="J70" s="137"/>
      <c r="K70" s="143"/>
      <c r="L70" s="143"/>
    </row>
    <row r="71" spans="1:12">
      <c r="A71" s="142" t="s">
        <v>188</v>
      </c>
      <c r="B71" s="131">
        <f t="shared" si="6"/>
        <v>0</v>
      </c>
      <c r="C71" s="137"/>
      <c r="D71" s="137"/>
      <c r="E71" s="137"/>
      <c r="F71" s="137"/>
      <c r="G71" s="137"/>
      <c r="H71" s="137"/>
      <c r="I71" s="137"/>
      <c r="J71" s="137"/>
      <c r="K71" s="143"/>
      <c r="L71" s="143"/>
    </row>
    <row r="72" spans="1:12">
      <c r="A72" s="142" t="s">
        <v>189</v>
      </c>
      <c r="B72" s="131">
        <f t="shared" si="6"/>
        <v>0</v>
      </c>
      <c r="C72" s="143"/>
      <c r="D72" s="143"/>
      <c r="E72" s="143"/>
      <c r="F72" s="143"/>
      <c r="G72" s="143"/>
      <c r="H72" s="143"/>
      <c r="I72" s="143"/>
      <c r="J72" s="143"/>
      <c r="K72" s="143"/>
      <c r="L72" s="143"/>
    </row>
    <row r="73" spans="1:12">
      <c r="A73" s="142" t="s">
        <v>190</v>
      </c>
      <c r="B73" s="131">
        <f t="shared" si="6"/>
        <v>0</v>
      </c>
      <c r="C73" s="143"/>
      <c r="D73" s="143"/>
      <c r="E73" s="143"/>
      <c r="F73" s="143"/>
      <c r="G73" s="143"/>
      <c r="H73" s="143"/>
      <c r="I73" s="143"/>
      <c r="J73" s="143"/>
      <c r="K73" s="143"/>
      <c r="L73" s="143"/>
    </row>
    <row r="74" spans="1:12">
      <c r="A74" s="142" t="s">
        <v>191</v>
      </c>
      <c r="B74" s="131">
        <f t="shared" si="6"/>
        <v>2.85</v>
      </c>
      <c r="C74" s="137">
        <v>2.85</v>
      </c>
      <c r="D74" s="137"/>
      <c r="E74" s="137"/>
      <c r="F74" s="143"/>
      <c r="G74" s="143"/>
      <c r="H74" s="143"/>
      <c r="I74" s="143"/>
      <c r="J74" s="143"/>
      <c r="K74" s="143"/>
      <c r="L74" s="143"/>
    </row>
    <row r="75" spans="1:12">
      <c r="A75" s="140" t="s">
        <v>192</v>
      </c>
      <c r="B75" s="131">
        <f t="shared" si="6"/>
        <v>47.01</v>
      </c>
      <c r="C75" s="141">
        <f>SUM(C76:C88)</f>
        <v>31.33</v>
      </c>
      <c r="D75" s="141">
        <f t="shared" ref="D75:L75" si="8">SUM(D76:D88)</f>
        <v>3.9</v>
      </c>
      <c r="E75" s="141">
        <f t="shared" si="8"/>
        <v>11.78</v>
      </c>
      <c r="F75" s="141">
        <f t="shared" si="8"/>
        <v>0</v>
      </c>
      <c r="G75" s="141">
        <f t="shared" si="8"/>
        <v>0</v>
      </c>
      <c r="H75" s="141">
        <f t="shared" si="8"/>
        <v>0</v>
      </c>
      <c r="I75" s="141">
        <f t="shared" si="8"/>
        <v>0</v>
      </c>
      <c r="J75" s="141">
        <f t="shared" si="8"/>
        <v>0</v>
      </c>
      <c r="K75" s="141">
        <f t="shared" si="8"/>
        <v>0</v>
      </c>
      <c r="L75" s="141">
        <f t="shared" si="8"/>
        <v>0</v>
      </c>
    </row>
    <row r="76" spans="1:12">
      <c r="A76" s="142" t="s">
        <v>193</v>
      </c>
      <c r="B76" s="131">
        <f t="shared" si="6"/>
        <v>0</v>
      </c>
      <c r="C76" s="137"/>
      <c r="D76" s="137"/>
      <c r="E76" s="137"/>
      <c r="F76" s="143"/>
      <c r="G76" s="143"/>
      <c r="H76" s="143"/>
      <c r="I76" s="143"/>
      <c r="J76" s="143"/>
      <c r="K76" s="143"/>
      <c r="L76" s="143"/>
    </row>
    <row r="77" spans="1:12">
      <c r="A77" s="142" t="s">
        <v>194</v>
      </c>
      <c r="B77" s="131">
        <f t="shared" si="6"/>
        <v>0</v>
      </c>
      <c r="C77" s="137"/>
      <c r="D77" s="137"/>
      <c r="E77" s="137"/>
      <c r="F77" s="143"/>
      <c r="G77" s="143"/>
      <c r="H77" s="143"/>
      <c r="I77" s="143"/>
      <c r="J77" s="143"/>
      <c r="K77" s="143"/>
      <c r="L77" s="143"/>
    </row>
    <row r="78" spans="1:12">
      <c r="A78" s="142" t="s">
        <v>195</v>
      </c>
      <c r="B78" s="131">
        <f t="shared" si="6"/>
        <v>0</v>
      </c>
      <c r="C78" s="137"/>
      <c r="D78" s="137"/>
      <c r="E78" s="137"/>
      <c r="F78" s="143"/>
      <c r="G78" s="143"/>
      <c r="H78" s="143"/>
      <c r="I78" s="143"/>
      <c r="J78" s="143"/>
      <c r="K78" s="143"/>
      <c r="L78" s="143"/>
    </row>
    <row r="79" spans="1:12">
      <c r="A79" s="142" t="s">
        <v>196</v>
      </c>
      <c r="B79" s="131">
        <f t="shared" si="6"/>
        <v>0</v>
      </c>
      <c r="C79" s="133"/>
      <c r="D79" s="133"/>
      <c r="E79" s="133"/>
      <c r="F79" s="147"/>
      <c r="G79" s="143"/>
      <c r="H79" s="143"/>
      <c r="I79" s="143"/>
      <c r="J79" s="143"/>
      <c r="K79" s="143"/>
      <c r="L79" s="143"/>
    </row>
    <row r="80" spans="1:12">
      <c r="A80" s="142" t="s">
        <v>197</v>
      </c>
      <c r="B80" s="131">
        <f t="shared" si="6"/>
        <v>0</v>
      </c>
      <c r="C80" s="133"/>
      <c r="D80" s="133"/>
      <c r="E80" s="133"/>
      <c r="F80" s="147"/>
      <c r="G80" s="143"/>
      <c r="H80" s="143"/>
      <c r="I80" s="143"/>
      <c r="J80" s="143"/>
      <c r="K80" s="143"/>
      <c r="L80" s="143"/>
    </row>
    <row r="81" spans="1:12">
      <c r="A81" s="142" t="s">
        <v>198</v>
      </c>
      <c r="B81" s="131">
        <f t="shared" si="6"/>
        <v>47.01</v>
      </c>
      <c r="C81" s="133">
        <v>31.33</v>
      </c>
      <c r="D81" s="133">
        <v>3.9</v>
      </c>
      <c r="E81" s="133">
        <v>11.78</v>
      </c>
      <c r="F81" s="147"/>
      <c r="G81" s="143"/>
      <c r="H81" s="143"/>
      <c r="I81" s="143"/>
      <c r="J81" s="143"/>
      <c r="K81" s="143"/>
      <c r="L81" s="143"/>
    </row>
    <row r="82" spans="1:12">
      <c r="A82" s="142" t="s">
        <v>199</v>
      </c>
      <c r="B82" s="131">
        <f t="shared" si="6"/>
        <v>0</v>
      </c>
      <c r="C82" s="143"/>
      <c r="D82" s="143"/>
      <c r="E82" s="143"/>
      <c r="F82" s="143"/>
      <c r="G82" s="143"/>
      <c r="H82" s="143"/>
      <c r="I82" s="143"/>
      <c r="J82" s="143"/>
      <c r="K82" s="143"/>
      <c r="L82" s="143"/>
    </row>
    <row r="83" spans="1:12">
      <c r="A83" s="142" t="s">
        <v>200</v>
      </c>
      <c r="B83" s="131">
        <f t="shared" si="6"/>
        <v>0</v>
      </c>
      <c r="C83" s="136"/>
      <c r="D83" s="136"/>
      <c r="E83" s="136"/>
      <c r="F83" s="136"/>
      <c r="G83" s="143"/>
      <c r="H83" s="143"/>
      <c r="I83" s="143"/>
      <c r="J83" s="143"/>
      <c r="K83" s="143"/>
      <c r="L83" s="143"/>
    </row>
    <row r="84" spans="1:12">
      <c r="A84" s="142" t="s">
        <v>201</v>
      </c>
      <c r="B84" s="131">
        <f t="shared" si="6"/>
        <v>0</v>
      </c>
      <c r="C84" s="136"/>
      <c r="D84" s="136"/>
      <c r="E84" s="136"/>
      <c r="F84" s="136"/>
      <c r="G84" s="143"/>
      <c r="H84" s="143"/>
      <c r="I84" s="143"/>
      <c r="J84" s="143"/>
      <c r="K84" s="143"/>
      <c r="L84" s="143"/>
    </row>
    <row r="85" spans="1:12">
      <c r="A85" s="142" t="s">
        <v>202</v>
      </c>
      <c r="B85" s="131">
        <f t="shared" si="6"/>
        <v>0</v>
      </c>
      <c r="C85" s="136"/>
      <c r="D85" s="136"/>
      <c r="E85" s="136"/>
      <c r="F85" s="136"/>
      <c r="G85" s="143"/>
      <c r="H85" s="143"/>
      <c r="I85" s="143"/>
      <c r="J85" s="143"/>
      <c r="K85" s="143"/>
      <c r="L85" s="143"/>
    </row>
    <row r="86" spans="1:12">
      <c r="A86" s="142" t="s">
        <v>203</v>
      </c>
      <c r="B86" s="131">
        <f t="shared" si="6"/>
        <v>0</v>
      </c>
      <c r="C86" s="136"/>
      <c r="D86" s="136"/>
      <c r="E86" s="136"/>
      <c r="F86" s="136"/>
      <c r="G86" s="143"/>
      <c r="H86" s="143"/>
      <c r="I86" s="143"/>
      <c r="J86" s="143"/>
      <c r="K86" s="143"/>
      <c r="L86" s="143"/>
    </row>
    <row r="87" spans="1:12">
      <c r="A87" s="142" t="s">
        <v>204</v>
      </c>
      <c r="B87" s="131">
        <f t="shared" si="6"/>
        <v>0</v>
      </c>
      <c r="C87" s="146"/>
      <c r="D87" s="146"/>
      <c r="E87" s="146"/>
      <c r="F87" s="146"/>
      <c r="G87" s="147"/>
      <c r="H87" s="147"/>
      <c r="I87" s="147"/>
      <c r="J87" s="143"/>
      <c r="K87" s="143"/>
      <c r="L87" s="143"/>
    </row>
    <row r="88" spans="1:12">
      <c r="A88" s="142" t="s">
        <v>205</v>
      </c>
      <c r="B88" s="131">
        <f t="shared" si="6"/>
        <v>0</v>
      </c>
      <c r="C88" s="146"/>
      <c r="D88" s="146"/>
      <c r="E88" s="146"/>
      <c r="F88" s="146"/>
      <c r="G88" s="147"/>
      <c r="H88" s="147"/>
      <c r="I88" s="147"/>
      <c r="J88" s="143"/>
      <c r="K88" s="143"/>
      <c r="L88" s="143"/>
    </row>
    <row r="89" spans="1:12">
      <c r="A89" s="140" t="s">
        <v>206</v>
      </c>
      <c r="B89" s="131">
        <f t="shared" si="6"/>
        <v>317.75</v>
      </c>
      <c r="C89" s="148">
        <f>SUM(C90:C99)</f>
        <v>265.46</v>
      </c>
      <c r="D89" s="148">
        <f t="shared" ref="D89:L89" si="9">SUM(D90:D99)</f>
        <v>49.9</v>
      </c>
      <c r="E89" s="148">
        <f t="shared" si="9"/>
        <v>2.39</v>
      </c>
      <c r="F89" s="148">
        <f t="shared" si="9"/>
        <v>0</v>
      </c>
      <c r="G89" s="148">
        <f t="shared" si="9"/>
        <v>0</v>
      </c>
      <c r="H89" s="148">
        <f t="shared" si="9"/>
        <v>0</v>
      </c>
      <c r="I89" s="148">
        <f t="shared" si="9"/>
        <v>0</v>
      </c>
      <c r="J89" s="148">
        <f t="shared" si="9"/>
        <v>0</v>
      </c>
      <c r="K89" s="148">
        <f t="shared" si="9"/>
        <v>0</v>
      </c>
      <c r="L89" s="148">
        <f t="shared" si="9"/>
        <v>0</v>
      </c>
    </row>
    <row r="90" spans="1:12">
      <c r="A90" s="142" t="s">
        <v>207</v>
      </c>
      <c r="B90" s="131">
        <f t="shared" si="6"/>
        <v>266.61</v>
      </c>
      <c r="C90" s="136">
        <v>220.34</v>
      </c>
      <c r="D90" s="136">
        <f>9.34+34.54</f>
        <v>43.88</v>
      </c>
      <c r="E90" s="136">
        <v>2.39</v>
      </c>
      <c r="F90" s="136"/>
      <c r="G90" s="143"/>
      <c r="H90" s="143"/>
      <c r="I90" s="143"/>
      <c r="J90" s="143"/>
      <c r="K90" s="143"/>
      <c r="L90" s="143"/>
    </row>
    <row r="91" spans="1:12">
      <c r="A91" s="142" t="s">
        <v>208</v>
      </c>
      <c r="B91" s="131">
        <f t="shared" si="6"/>
        <v>0</v>
      </c>
      <c r="C91" s="143"/>
      <c r="D91" s="143"/>
      <c r="E91" s="143"/>
      <c r="F91" s="143"/>
      <c r="G91" s="143"/>
      <c r="H91" s="143"/>
      <c r="I91" s="143"/>
      <c r="J91" s="143"/>
      <c r="K91" s="143"/>
      <c r="L91" s="143"/>
    </row>
    <row r="92" spans="1:12">
      <c r="A92" s="142" t="s">
        <v>209</v>
      </c>
      <c r="B92" s="131">
        <f t="shared" si="6"/>
        <v>0</v>
      </c>
      <c r="C92" s="135"/>
      <c r="D92" s="135"/>
      <c r="E92" s="135"/>
      <c r="F92" s="135"/>
      <c r="G92" s="135"/>
      <c r="H92" s="135"/>
      <c r="I92" s="135"/>
      <c r="J92" s="135"/>
      <c r="K92" s="135"/>
      <c r="L92" s="135"/>
    </row>
    <row r="93" spans="1:12">
      <c r="A93" s="142" t="s">
        <v>210</v>
      </c>
      <c r="B93" s="131">
        <f t="shared" si="6"/>
        <v>0</v>
      </c>
      <c r="C93" s="136"/>
      <c r="D93" s="136"/>
      <c r="E93" s="136"/>
      <c r="F93" s="136"/>
      <c r="G93" s="143"/>
      <c r="H93" s="143"/>
      <c r="I93" s="143"/>
      <c r="J93" s="143"/>
      <c r="K93" s="143"/>
      <c r="L93" s="143"/>
    </row>
    <row r="94" spans="1:12">
      <c r="A94" s="142" t="s">
        <v>211</v>
      </c>
      <c r="B94" s="131">
        <f t="shared" si="6"/>
        <v>0</v>
      </c>
      <c r="C94" s="146"/>
      <c r="D94" s="136"/>
      <c r="E94" s="125"/>
      <c r="F94" s="136"/>
      <c r="G94" s="143"/>
      <c r="H94" s="143"/>
      <c r="I94" s="143"/>
      <c r="J94" s="143"/>
      <c r="K94" s="143"/>
      <c r="L94" s="143"/>
    </row>
    <row r="95" spans="1:12">
      <c r="A95" s="142" t="s">
        <v>212</v>
      </c>
      <c r="B95" s="131">
        <f t="shared" si="6"/>
        <v>0</v>
      </c>
      <c r="C95" s="136"/>
      <c r="D95" s="136"/>
      <c r="E95" s="136"/>
      <c r="F95" s="136"/>
      <c r="G95" s="143"/>
      <c r="H95" s="143"/>
      <c r="I95" s="143"/>
      <c r="J95" s="143"/>
      <c r="K95" s="143"/>
      <c r="L95" s="143"/>
    </row>
    <row r="96" spans="1:12">
      <c r="A96" s="142" t="s">
        <v>213</v>
      </c>
      <c r="B96" s="131">
        <f t="shared" ref="B96:B112" si="10">SUM(C96:L96)</f>
        <v>51.14</v>
      </c>
      <c r="C96" s="143">
        <v>45.12</v>
      </c>
      <c r="D96" s="143">
        <f>4.02+2</f>
        <v>6.02</v>
      </c>
      <c r="E96" s="147"/>
      <c r="F96" s="143"/>
      <c r="G96" s="143"/>
      <c r="H96" s="143"/>
      <c r="I96" s="143"/>
      <c r="J96" s="143"/>
      <c r="K96" s="143"/>
      <c r="L96" s="143"/>
    </row>
    <row r="97" spans="1:12">
      <c r="A97" s="142" t="s">
        <v>214</v>
      </c>
      <c r="B97" s="131">
        <f t="shared" si="10"/>
        <v>0</v>
      </c>
      <c r="C97" s="143"/>
      <c r="D97" s="143"/>
      <c r="E97" s="143"/>
      <c r="F97" s="143"/>
      <c r="G97" s="143"/>
      <c r="H97" s="143"/>
      <c r="I97" s="143"/>
      <c r="J97" s="143"/>
      <c r="K97" s="143"/>
      <c r="L97" s="143"/>
    </row>
    <row r="98" spans="1:12">
      <c r="A98" s="142" t="s">
        <v>215</v>
      </c>
      <c r="B98" s="131">
        <f t="shared" si="10"/>
        <v>0</v>
      </c>
      <c r="C98" s="143"/>
      <c r="D98" s="143"/>
      <c r="E98" s="147"/>
      <c r="F98" s="143"/>
      <c r="G98" s="143"/>
      <c r="H98" s="143"/>
      <c r="I98" s="143"/>
      <c r="J98" s="143"/>
      <c r="K98" s="143"/>
      <c r="L98" s="143"/>
    </row>
    <row r="99" spans="1:12">
      <c r="A99" s="142" t="s">
        <v>216</v>
      </c>
      <c r="B99" s="131">
        <f t="shared" si="10"/>
        <v>0</v>
      </c>
      <c r="C99" s="143"/>
      <c r="D99" s="143"/>
      <c r="E99" s="147"/>
      <c r="F99" s="143"/>
      <c r="G99" s="143"/>
      <c r="H99" s="143"/>
      <c r="I99" s="143"/>
      <c r="J99" s="143"/>
      <c r="K99" s="143"/>
      <c r="L99" s="143"/>
    </row>
    <row r="100" spans="1:12">
      <c r="A100" s="140" t="s">
        <v>217</v>
      </c>
      <c r="B100" s="131">
        <f t="shared" si="10"/>
        <v>67.77</v>
      </c>
      <c r="C100" s="145">
        <f>SUM(C101:C103)</f>
        <v>67.77</v>
      </c>
      <c r="D100" s="145">
        <f t="shared" ref="D100:L100" si="11">SUM(D101:D103)</f>
        <v>0</v>
      </c>
      <c r="E100" s="145">
        <f t="shared" si="11"/>
        <v>0</v>
      </c>
      <c r="F100" s="145">
        <f t="shared" si="11"/>
        <v>0</v>
      </c>
      <c r="G100" s="145">
        <f t="shared" si="11"/>
        <v>0</v>
      </c>
      <c r="H100" s="145">
        <f t="shared" si="11"/>
        <v>0</v>
      </c>
      <c r="I100" s="145">
        <f t="shared" si="11"/>
        <v>0</v>
      </c>
      <c r="J100" s="145">
        <f t="shared" si="11"/>
        <v>0</v>
      </c>
      <c r="K100" s="145">
        <f t="shared" si="11"/>
        <v>0</v>
      </c>
      <c r="L100" s="145">
        <f t="shared" si="11"/>
        <v>0</v>
      </c>
    </row>
    <row r="101" spans="1:12">
      <c r="A101" s="142" t="s">
        <v>218</v>
      </c>
      <c r="B101" s="131">
        <f t="shared" si="10"/>
        <v>0</v>
      </c>
      <c r="C101" s="143"/>
      <c r="D101" s="143"/>
      <c r="E101" s="147"/>
      <c r="F101" s="143"/>
      <c r="G101" s="143"/>
      <c r="H101" s="143"/>
      <c r="I101" s="143"/>
      <c r="J101" s="143"/>
      <c r="K101" s="143"/>
      <c r="L101" s="143"/>
    </row>
    <row r="102" spans="1:12">
      <c r="A102" s="142" t="s">
        <v>219</v>
      </c>
      <c r="B102" s="131">
        <f t="shared" si="10"/>
        <v>67.77</v>
      </c>
      <c r="C102" s="143">
        <v>67.77</v>
      </c>
      <c r="D102" s="143"/>
      <c r="E102" s="147"/>
      <c r="F102" s="143"/>
      <c r="G102" s="143"/>
      <c r="H102" s="143"/>
      <c r="I102" s="143"/>
      <c r="J102" s="143"/>
      <c r="K102" s="143"/>
      <c r="L102" s="143"/>
    </row>
    <row r="103" spans="1:12">
      <c r="A103" s="144" t="s">
        <v>220</v>
      </c>
      <c r="B103" s="131">
        <f t="shared" si="10"/>
        <v>0</v>
      </c>
      <c r="C103" s="143"/>
      <c r="D103" s="143"/>
      <c r="E103" s="147"/>
      <c r="F103" s="143"/>
      <c r="G103" s="143"/>
      <c r="H103" s="143"/>
      <c r="I103" s="143"/>
      <c r="J103" s="143"/>
      <c r="K103" s="143"/>
      <c r="L103" s="143"/>
    </row>
    <row r="104" spans="1:12">
      <c r="A104" s="149" t="s">
        <v>221</v>
      </c>
      <c r="B104" s="131">
        <f t="shared" si="10"/>
        <v>0</v>
      </c>
      <c r="C104" s="145">
        <f>SUM(C105:C112)</f>
        <v>0</v>
      </c>
      <c r="D104" s="145">
        <f t="shared" ref="D104:L104" si="12">SUM(D105:D112)</f>
        <v>0</v>
      </c>
      <c r="E104" s="145">
        <f t="shared" si="12"/>
        <v>0</v>
      </c>
      <c r="F104" s="145">
        <f t="shared" si="12"/>
        <v>0</v>
      </c>
      <c r="G104" s="145">
        <f t="shared" si="12"/>
        <v>0</v>
      </c>
      <c r="H104" s="145">
        <f t="shared" si="12"/>
        <v>0</v>
      </c>
      <c r="I104" s="145">
        <f t="shared" si="12"/>
        <v>0</v>
      </c>
      <c r="J104" s="145">
        <f t="shared" si="12"/>
        <v>0</v>
      </c>
      <c r="K104" s="145">
        <f t="shared" si="12"/>
        <v>0</v>
      </c>
      <c r="L104" s="145">
        <f t="shared" si="12"/>
        <v>0</v>
      </c>
    </row>
    <row r="105" spans="1:12">
      <c r="A105" s="144" t="s">
        <v>222</v>
      </c>
      <c r="B105" s="131">
        <f t="shared" si="10"/>
        <v>0</v>
      </c>
      <c r="C105" s="143"/>
      <c r="D105" s="143"/>
      <c r="E105" s="147"/>
      <c r="F105" s="143"/>
      <c r="G105" s="143"/>
      <c r="H105" s="143"/>
      <c r="I105" s="143"/>
      <c r="J105" s="143"/>
      <c r="K105" s="143"/>
      <c r="L105" s="143"/>
    </row>
    <row r="106" spans="1:12">
      <c r="A106" s="144" t="s">
        <v>223</v>
      </c>
      <c r="B106" s="131">
        <f t="shared" si="10"/>
        <v>0</v>
      </c>
      <c r="C106" s="143"/>
      <c r="D106" s="143"/>
      <c r="E106" s="147"/>
      <c r="F106" s="143"/>
      <c r="G106" s="143"/>
      <c r="H106" s="143"/>
      <c r="I106" s="143"/>
      <c r="J106" s="143"/>
      <c r="K106" s="143"/>
      <c r="L106" s="143"/>
    </row>
    <row r="107" spans="1:12">
      <c r="A107" s="144" t="s">
        <v>224</v>
      </c>
      <c r="B107" s="131">
        <f t="shared" si="10"/>
        <v>0</v>
      </c>
      <c r="C107" s="143"/>
      <c r="D107" s="143"/>
      <c r="E107" s="147"/>
      <c r="F107" s="143"/>
      <c r="G107" s="143"/>
      <c r="H107" s="143"/>
      <c r="I107" s="143"/>
      <c r="J107" s="143"/>
      <c r="K107" s="143"/>
      <c r="L107" s="143"/>
    </row>
    <row r="108" spans="1:12">
      <c r="A108" s="144" t="s">
        <v>225</v>
      </c>
      <c r="B108" s="131">
        <f t="shared" si="10"/>
        <v>0</v>
      </c>
      <c r="C108" s="143"/>
      <c r="D108" s="143"/>
      <c r="E108" s="147"/>
      <c r="F108" s="143"/>
      <c r="G108" s="143"/>
      <c r="H108" s="143"/>
      <c r="I108" s="143"/>
      <c r="J108" s="143"/>
      <c r="K108" s="143"/>
      <c r="L108" s="143"/>
    </row>
    <row r="109" spans="1:12">
      <c r="A109" s="144" t="s">
        <v>226</v>
      </c>
      <c r="B109" s="131">
        <f t="shared" si="10"/>
        <v>0</v>
      </c>
      <c r="C109" s="143"/>
      <c r="D109" s="143"/>
      <c r="E109" s="147"/>
      <c r="F109" s="143"/>
      <c r="G109" s="143"/>
      <c r="H109" s="143"/>
      <c r="I109" s="143"/>
      <c r="J109" s="143"/>
      <c r="K109" s="143"/>
      <c r="L109" s="143"/>
    </row>
    <row r="110" spans="1:12">
      <c r="A110" s="144" t="s">
        <v>227</v>
      </c>
      <c r="B110" s="131">
        <f t="shared" si="10"/>
        <v>0</v>
      </c>
      <c r="C110" s="143"/>
      <c r="D110" s="143"/>
      <c r="E110" s="147"/>
      <c r="F110" s="143"/>
      <c r="G110" s="143"/>
      <c r="H110" s="143"/>
      <c r="I110" s="143"/>
      <c r="J110" s="143"/>
      <c r="K110" s="143"/>
      <c r="L110" s="143"/>
    </row>
    <row r="111" spans="1:12">
      <c r="A111" s="144" t="s">
        <v>228</v>
      </c>
      <c r="B111" s="131">
        <f t="shared" si="10"/>
        <v>0</v>
      </c>
      <c r="C111" s="143"/>
      <c r="D111" s="143"/>
      <c r="E111" s="147"/>
      <c r="F111" s="143"/>
      <c r="G111" s="143"/>
      <c r="H111" s="143"/>
      <c r="I111" s="143"/>
      <c r="J111" s="143"/>
      <c r="K111" s="143"/>
      <c r="L111" s="143"/>
    </row>
    <row r="112" spans="1:12">
      <c r="A112" s="144" t="s">
        <v>229</v>
      </c>
      <c r="B112" s="131">
        <f t="shared" si="10"/>
        <v>0</v>
      </c>
      <c r="C112" s="143"/>
      <c r="D112" s="143"/>
      <c r="E112" s="147"/>
      <c r="F112" s="143"/>
      <c r="G112" s="143"/>
      <c r="H112" s="143"/>
      <c r="I112" s="143"/>
      <c r="J112" s="143"/>
      <c r="K112" s="143"/>
      <c r="L112" s="143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5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3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47"/>
  <sheetViews>
    <sheetView workbookViewId="0">
      <pane ySplit="5" topLeftCell="A6" activePane="bottomLeft" state="frozen"/>
      <selection/>
      <selection pane="bottomLeft" activeCell="L12" sqref="L12"/>
    </sheetView>
  </sheetViews>
  <sheetFormatPr defaultColWidth="9" defaultRowHeight="14.25"/>
  <cols>
    <col min="1" max="1" width="9.375" customWidth="1"/>
    <col min="2" max="2" width="31.875" style="100" customWidth="1"/>
    <col min="3" max="3" width="13.25" customWidth="1"/>
    <col min="4" max="4" width="12.625" customWidth="1"/>
    <col min="5" max="5" width="14.625" customWidth="1"/>
    <col min="6" max="6" width="18.625" customWidth="1"/>
    <col min="7" max="8" width="10.25" customWidth="1"/>
    <col min="9" max="9" width="10.25" style="101" customWidth="1"/>
    <col min="10" max="13" width="10.25" customWidth="1"/>
  </cols>
  <sheetData>
    <row r="1" ht="18" customHeight="1" spans="1:13">
      <c r="A1" s="2" t="s">
        <v>260</v>
      </c>
      <c r="B1" s="102"/>
      <c r="C1" s="2"/>
      <c r="D1" s="2"/>
      <c r="E1" s="2"/>
      <c r="F1" s="2"/>
      <c r="G1" s="2"/>
      <c r="H1" s="2"/>
      <c r="I1" s="121"/>
      <c r="J1" s="2"/>
      <c r="K1" s="2"/>
      <c r="L1" s="2"/>
      <c r="M1" s="2"/>
    </row>
    <row r="2" ht="17.25" customHeight="1" spans="1:13">
      <c r="A2" s="4" t="s">
        <v>261</v>
      </c>
      <c r="B2" s="103"/>
      <c r="C2" s="4"/>
      <c r="D2" s="4"/>
      <c r="E2" s="4"/>
      <c r="F2" s="4"/>
      <c r="G2" s="4"/>
      <c r="H2" s="4"/>
      <c r="I2" s="122"/>
      <c r="J2" s="4"/>
      <c r="K2" s="4"/>
      <c r="L2" s="4"/>
      <c r="M2" s="4"/>
    </row>
    <row r="3" ht="16.5" customHeight="1" spans="1:12">
      <c r="A3" s="104" t="s">
        <v>262</v>
      </c>
      <c r="B3" s="105"/>
      <c r="C3" s="106"/>
      <c r="D3" s="106"/>
      <c r="E3" s="106"/>
      <c r="F3" s="106"/>
      <c r="L3" t="s">
        <v>263</v>
      </c>
    </row>
    <row r="4" ht="21.75" customHeight="1" spans="1:13">
      <c r="A4" s="107" t="s">
        <v>264</v>
      </c>
      <c r="B4" s="108" t="s">
        <v>265</v>
      </c>
      <c r="C4" s="107" t="s">
        <v>266</v>
      </c>
      <c r="D4" s="107"/>
      <c r="E4" s="107"/>
      <c r="F4" s="107"/>
      <c r="G4" s="107"/>
      <c r="H4" s="107"/>
      <c r="I4" s="112"/>
      <c r="J4" s="107"/>
      <c r="K4" s="107"/>
      <c r="L4" s="107"/>
      <c r="M4" s="107"/>
    </row>
    <row r="5" ht="36" spans="1:13">
      <c r="A5" s="107"/>
      <c r="B5" s="108"/>
      <c r="C5" s="109" t="s">
        <v>267</v>
      </c>
      <c r="D5" s="110" t="s">
        <v>238</v>
      </c>
      <c r="E5" s="110" t="s">
        <v>239</v>
      </c>
      <c r="F5" s="110" t="s">
        <v>240</v>
      </c>
      <c r="G5" s="110" t="s">
        <v>241</v>
      </c>
      <c r="H5" s="110" t="s">
        <v>242</v>
      </c>
      <c r="I5" s="110" t="s">
        <v>243</v>
      </c>
      <c r="J5" s="110" t="s">
        <v>244</v>
      </c>
      <c r="K5" s="110" t="s">
        <v>245</v>
      </c>
      <c r="L5" s="110" t="s">
        <v>246</v>
      </c>
      <c r="M5" s="110" t="s">
        <v>247</v>
      </c>
    </row>
    <row r="6" ht="24.95" customHeight="1" spans="1:13">
      <c r="A6" s="107" t="s">
        <v>248</v>
      </c>
      <c r="B6" s="108"/>
      <c r="C6" s="111">
        <f>C7+C24</f>
        <v>1418.43</v>
      </c>
      <c r="D6" s="112">
        <f>D7+D24</f>
        <v>891.27</v>
      </c>
      <c r="E6" s="112">
        <f>E7+E24</f>
        <v>248.28</v>
      </c>
      <c r="F6" s="112">
        <f>F7+F24</f>
        <v>264.58</v>
      </c>
      <c r="G6" s="112">
        <f t="shared" ref="G6:M6" si="0">G7+G24</f>
        <v>0</v>
      </c>
      <c r="H6" s="112">
        <f t="shared" si="0"/>
        <v>0</v>
      </c>
      <c r="I6" s="112">
        <f t="shared" si="0"/>
        <v>14.3</v>
      </c>
      <c r="J6" s="112">
        <f t="shared" si="0"/>
        <v>0</v>
      </c>
      <c r="K6" s="112">
        <f t="shared" si="0"/>
        <v>0</v>
      </c>
      <c r="L6" s="112">
        <f t="shared" si="0"/>
        <v>0</v>
      </c>
      <c r="M6" s="112">
        <f t="shared" si="0"/>
        <v>0</v>
      </c>
    </row>
    <row r="7" ht="24.95" customHeight="1" spans="1:13">
      <c r="A7" s="113"/>
      <c r="B7" s="114" t="s">
        <v>268</v>
      </c>
      <c r="C7" s="111">
        <f>SUM(D7:M7)</f>
        <v>1317.13</v>
      </c>
      <c r="D7" s="112">
        <f>SUM(D8:D23)</f>
        <v>891.27</v>
      </c>
      <c r="E7" s="112">
        <f>SUM(E8:E23)</f>
        <v>161.87</v>
      </c>
      <c r="F7" s="112">
        <f t="shared" ref="E7:M7" si="1">SUM(F8:F23)</f>
        <v>262.19</v>
      </c>
      <c r="G7" s="112">
        <f t="shared" si="1"/>
        <v>0</v>
      </c>
      <c r="H7" s="112">
        <f t="shared" si="1"/>
        <v>0</v>
      </c>
      <c r="I7" s="112">
        <f t="shared" si="1"/>
        <v>1.8</v>
      </c>
      <c r="J7" s="112">
        <f t="shared" si="1"/>
        <v>0</v>
      </c>
      <c r="K7" s="112">
        <f t="shared" si="1"/>
        <v>0</v>
      </c>
      <c r="L7" s="112">
        <f t="shared" si="1"/>
        <v>0</v>
      </c>
      <c r="M7" s="112">
        <f t="shared" si="1"/>
        <v>0</v>
      </c>
    </row>
    <row r="8" ht="24.95" customHeight="1" spans="1:13">
      <c r="A8" s="113"/>
      <c r="B8" s="115" t="s">
        <v>269</v>
      </c>
      <c r="C8" s="112">
        <f>SUM(D8:M8)</f>
        <v>861.87</v>
      </c>
      <c r="D8" s="116">
        <v>833.55</v>
      </c>
      <c r="E8" s="116">
        <v>28.32</v>
      </c>
      <c r="F8" s="116"/>
      <c r="G8" s="117"/>
      <c r="H8" s="117"/>
      <c r="I8" s="120"/>
      <c r="J8" s="117"/>
      <c r="K8" s="117"/>
      <c r="L8" s="117"/>
      <c r="M8" s="117"/>
    </row>
    <row r="9" ht="24.95" customHeight="1" spans="1:13">
      <c r="A9" s="113"/>
      <c r="B9" s="115" t="s">
        <v>270</v>
      </c>
      <c r="C9" s="112">
        <f>SUM(D9:M9)</f>
        <v>25.95</v>
      </c>
      <c r="D9" s="116"/>
      <c r="E9" s="116">
        <f>23.79+2.16</f>
        <v>25.95</v>
      </c>
      <c r="F9" s="116"/>
      <c r="G9" s="117"/>
      <c r="H9" s="117"/>
      <c r="I9" s="120"/>
      <c r="J9" s="117"/>
      <c r="K9" s="117"/>
      <c r="L9" s="117"/>
      <c r="M9" s="117"/>
    </row>
    <row r="10" ht="24.95" customHeight="1" spans="1:13">
      <c r="A10" s="113"/>
      <c r="B10" s="115" t="s">
        <v>271</v>
      </c>
      <c r="C10" s="112">
        <f>SUM(D10:M10)</f>
        <v>0</v>
      </c>
      <c r="E10" s="116"/>
      <c r="F10" s="116"/>
      <c r="G10" s="117"/>
      <c r="H10" s="117"/>
      <c r="I10" s="120"/>
      <c r="J10" s="117"/>
      <c r="K10" s="117"/>
      <c r="L10" s="117"/>
      <c r="M10" s="117"/>
    </row>
    <row r="11" ht="24.95" customHeight="1" spans="1:13">
      <c r="A11" s="113"/>
      <c r="B11" s="115" t="s">
        <v>272</v>
      </c>
      <c r="C11" s="112">
        <f>SUM(D11:M11)</f>
        <v>1.14</v>
      </c>
      <c r="D11" s="116"/>
      <c r="E11" s="116">
        <v>1.14</v>
      </c>
      <c r="F11" s="116"/>
      <c r="G11" s="117"/>
      <c r="H11" s="117"/>
      <c r="I11" s="120"/>
      <c r="J11" s="117"/>
      <c r="K11" s="117"/>
      <c r="L11" s="117"/>
      <c r="M11" s="117"/>
    </row>
    <row r="12" ht="24.95" customHeight="1" spans="1:13">
      <c r="A12" s="113"/>
      <c r="B12" s="115" t="s">
        <v>273</v>
      </c>
      <c r="C12" s="112">
        <f>SUM(D12:M12)</f>
        <v>316.63</v>
      </c>
      <c r="D12" s="116">
        <v>57.72</v>
      </c>
      <c r="E12" s="116"/>
      <c r="F12" s="116">
        <v>258.91</v>
      </c>
      <c r="G12" s="117"/>
      <c r="H12" s="117"/>
      <c r="I12" s="120"/>
      <c r="J12" s="117"/>
      <c r="K12" s="117"/>
      <c r="L12" s="117"/>
      <c r="M12" s="117"/>
    </row>
    <row r="13" ht="24.95" customHeight="1" spans="1:13">
      <c r="A13" s="113"/>
      <c r="B13" s="115" t="s">
        <v>274</v>
      </c>
      <c r="C13" s="112">
        <f t="shared" ref="C13:C23" si="2">SUM(D13:M13)</f>
        <v>21.71</v>
      </c>
      <c r="D13" s="116"/>
      <c r="E13" s="116">
        <v>21.71</v>
      </c>
      <c r="F13" s="116"/>
      <c r="G13" s="117"/>
      <c r="H13" s="117"/>
      <c r="I13" s="120"/>
      <c r="J13" s="117"/>
      <c r="K13" s="117"/>
      <c r="L13" s="117"/>
      <c r="M13" s="117"/>
    </row>
    <row r="14" ht="24.95" customHeight="1" spans="1:13">
      <c r="A14" s="113"/>
      <c r="B14" s="115" t="s">
        <v>275</v>
      </c>
      <c r="C14" s="112">
        <f t="shared" si="2"/>
        <v>24.3</v>
      </c>
      <c r="D14" s="116"/>
      <c r="E14" s="116">
        <v>24.3</v>
      </c>
      <c r="F14" s="116"/>
      <c r="G14" s="117"/>
      <c r="H14" s="117"/>
      <c r="I14" s="120"/>
      <c r="J14" s="117"/>
      <c r="K14" s="117"/>
      <c r="L14" s="117"/>
      <c r="M14" s="117"/>
    </row>
    <row r="15" ht="24.95" customHeight="1" spans="1:13">
      <c r="A15" s="113"/>
      <c r="B15" s="115" t="s">
        <v>276</v>
      </c>
      <c r="C15" s="112">
        <f t="shared" si="2"/>
        <v>8</v>
      </c>
      <c r="D15" s="116"/>
      <c r="E15" s="116">
        <v>8</v>
      </c>
      <c r="F15" s="116"/>
      <c r="G15" s="117"/>
      <c r="H15" s="117"/>
      <c r="I15" s="120"/>
      <c r="J15" s="117"/>
      <c r="K15" s="117"/>
      <c r="L15" s="117"/>
      <c r="M15" s="117"/>
    </row>
    <row r="16" ht="24.95" customHeight="1" spans="1:13">
      <c r="A16" s="113"/>
      <c r="B16" s="115" t="s">
        <v>277</v>
      </c>
      <c r="C16" s="112">
        <f t="shared" si="2"/>
        <v>40</v>
      </c>
      <c r="D16" s="116"/>
      <c r="E16" s="116">
        <v>37.8</v>
      </c>
      <c r="F16" s="116">
        <v>0.4</v>
      </c>
      <c r="G16" s="117"/>
      <c r="H16" s="117"/>
      <c r="I16" s="120">
        <v>1.8</v>
      </c>
      <c r="J16" s="117"/>
      <c r="K16" s="117"/>
      <c r="L16" s="117"/>
      <c r="M16" s="117"/>
    </row>
    <row r="17" ht="24.95" customHeight="1" spans="1:13">
      <c r="A17" s="113"/>
      <c r="B17" s="115" t="s">
        <v>278</v>
      </c>
      <c r="C17" s="112">
        <f t="shared" si="2"/>
        <v>2.1</v>
      </c>
      <c r="D17" s="116"/>
      <c r="E17" s="116">
        <v>0.9</v>
      </c>
      <c r="F17" s="116">
        <v>1.2</v>
      </c>
      <c r="G17" s="117"/>
      <c r="H17" s="117"/>
      <c r="I17" s="120"/>
      <c r="J17" s="117"/>
      <c r="K17" s="117"/>
      <c r="L17" s="117"/>
      <c r="M17" s="117"/>
    </row>
    <row r="18" ht="24.95" customHeight="1" spans="1:13">
      <c r="A18" s="113"/>
      <c r="B18" s="115" t="s">
        <v>279</v>
      </c>
      <c r="C18" s="112">
        <f t="shared" si="2"/>
        <v>4.02</v>
      </c>
      <c r="D18" s="116"/>
      <c r="E18" s="116">
        <v>4.02</v>
      </c>
      <c r="F18" s="116"/>
      <c r="G18" s="117"/>
      <c r="H18" s="117"/>
      <c r="I18" s="120"/>
      <c r="J18" s="117"/>
      <c r="K18" s="117"/>
      <c r="L18" s="117"/>
      <c r="M18" s="117"/>
    </row>
    <row r="19" ht="24.95" customHeight="1" spans="1:13">
      <c r="A19" s="113"/>
      <c r="B19" s="115" t="s">
        <v>280</v>
      </c>
      <c r="C19" s="112">
        <f t="shared" si="2"/>
        <v>0.23</v>
      </c>
      <c r="D19" s="116"/>
      <c r="E19" s="116">
        <v>0.23</v>
      </c>
      <c r="F19" s="116"/>
      <c r="G19" s="117"/>
      <c r="H19" s="117"/>
      <c r="I19" s="120"/>
      <c r="J19" s="117"/>
      <c r="K19" s="117"/>
      <c r="L19" s="117"/>
      <c r="M19" s="117"/>
    </row>
    <row r="20" ht="24.95" customHeight="1" spans="1:13">
      <c r="A20" s="113"/>
      <c r="B20" s="115" t="s">
        <v>281</v>
      </c>
      <c r="C20" s="112">
        <f t="shared" si="2"/>
        <v>0.5</v>
      </c>
      <c r="D20" s="116"/>
      <c r="E20" s="116">
        <v>0.5</v>
      </c>
      <c r="F20" s="116"/>
      <c r="G20" s="117"/>
      <c r="H20" s="117"/>
      <c r="I20" s="120"/>
      <c r="J20" s="117"/>
      <c r="K20" s="117"/>
      <c r="L20" s="117"/>
      <c r="M20" s="117"/>
    </row>
    <row r="21" ht="24.95" customHeight="1" spans="1:13">
      <c r="A21" s="113"/>
      <c r="B21" s="115" t="s">
        <v>282</v>
      </c>
      <c r="C21" s="112">
        <f t="shared" si="2"/>
        <v>1.68</v>
      </c>
      <c r="D21" s="116"/>
      <c r="E21" s="116"/>
      <c r="F21" s="116">
        <v>1.68</v>
      </c>
      <c r="G21" s="117"/>
      <c r="H21" s="117"/>
      <c r="I21" s="120"/>
      <c r="J21" s="117"/>
      <c r="K21" s="117"/>
      <c r="L21" s="117"/>
      <c r="M21" s="117"/>
    </row>
    <row r="22" ht="24.95" customHeight="1" spans="1:13">
      <c r="A22" s="113"/>
      <c r="B22" s="115" t="s">
        <v>283</v>
      </c>
      <c r="C22" s="112">
        <f t="shared" si="2"/>
        <v>0.5</v>
      </c>
      <c r="D22" s="116"/>
      <c r="E22" s="116">
        <v>0.5</v>
      </c>
      <c r="F22" s="116"/>
      <c r="G22" s="117"/>
      <c r="H22" s="117"/>
      <c r="I22" s="120"/>
      <c r="J22" s="117"/>
      <c r="K22" s="117"/>
      <c r="L22" s="117"/>
      <c r="M22" s="117"/>
    </row>
    <row r="23" ht="24.95" customHeight="1" spans="1:13">
      <c r="A23" s="113"/>
      <c r="B23" s="115" t="s">
        <v>284</v>
      </c>
      <c r="C23" s="112">
        <f t="shared" si="2"/>
        <v>8.5</v>
      </c>
      <c r="D23" s="116"/>
      <c r="E23" s="116">
        <v>8.5</v>
      </c>
      <c r="F23" s="116"/>
      <c r="G23" s="117"/>
      <c r="H23" s="117"/>
      <c r="I23" s="120"/>
      <c r="J23" s="117"/>
      <c r="K23" s="117"/>
      <c r="L23" s="117"/>
      <c r="M23" s="117"/>
    </row>
    <row r="24" ht="24.95" customHeight="1" spans="1:13">
      <c r="A24" s="113"/>
      <c r="B24" s="114" t="s">
        <v>285</v>
      </c>
      <c r="C24" s="112">
        <f t="shared" ref="C24:C39" si="3">SUM(D24:M24)</f>
        <v>101.3</v>
      </c>
      <c r="D24" s="112">
        <f>SUM(D25:D39)</f>
        <v>0</v>
      </c>
      <c r="E24" s="112">
        <f>SUM(E25:E47)</f>
        <v>86.41</v>
      </c>
      <c r="F24" s="112">
        <f t="shared" ref="F24:M24" si="4">SUM(F25:F47)</f>
        <v>2.39</v>
      </c>
      <c r="G24" s="112">
        <f t="shared" si="4"/>
        <v>0</v>
      </c>
      <c r="H24" s="112">
        <f t="shared" si="4"/>
        <v>0</v>
      </c>
      <c r="I24" s="112">
        <f t="shared" si="4"/>
        <v>12.5</v>
      </c>
      <c r="J24" s="112">
        <f t="shared" si="4"/>
        <v>0</v>
      </c>
      <c r="K24" s="112">
        <f t="shared" si="4"/>
        <v>0</v>
      </c>
      <c r="L24" s="112">
        <f t="shared" si="4"/>
        <v>0</v>
      </c>
      <c r="M24" s="112">
        <f t="shared" si="4"/>
        <v>0</v>
      </c>
    </row>
    <row r="25" ht="24.95" customHeight="1" spans="1:13">
      <c r="A25" s="113"/>
      <c r="B25" s="115" t="s">
        <v>286</v>
      </c>
      <c r="C25" s="112">
        <f t="shared" si="3"/>
        <v>5.5</v>
      </c>
      <c r="D25" s="116"/>
      <c r="E25" s="116">
        <v>5.5</v>
      </c>
      <c r="F25" s="116"/>
      <c r="G25" s="118"/>
      <c r="H25" s="118"/>
      <c r="I25" s="120"/>
      <c r="J25" s="118"/>
      <c r="K25" s="118"/>
      <c r="L25" s="118"/>
      <c r="M25" s="118"/>
    </row>
    <row r="26" ht="24.95" customHeight="1" spans="1:13">
      <c r="A26" s="113"/>
      <c r="B26" s="115" t="s">
        <v>287</v>
      </c>
      <c r="C26" s="112">
        <f t="shared" si="3"/>
        <v>1</v>
      </c>
      <c r="D26" s="116"/>
      <c r="E26" s="116">
        <v>1</v>
      </c>
      <c r="F26" s="116"/>
      <c r="G26" s="118"/>
      <c r="H26" s="118"/>
      <c r="I26" s="120"/>
      <c r="J26" s="118"/>
      <c r="K26" s="118"/>
      <c r="L26" s="118"/>
      <c r="M26" s="118"/>
    </row>
    <row r="27" ht="24.95" customHeight="1" spans="1:13">
      <c r="A27" s="113"/>
      <c r="B27" s="115" t="s">
        <v>288</v>
      </c>
      <c r="C27" s="112">
        <f t="shared" si="3"/>
        <v>5</v>
      </c>
      <c r="D27" s="116"/>
      <c r="E27" s="116">
        <v>5</v>
      </c>
      <c r="F27" s="116"/>
      <c r="G27" s="118"/>
      <c r="H27" s="118"/>
      <c r="I27" s="120"/>
      <c r="J27" s="118"/>
      <c r="K27" s="118"/>
      <c r="L27" s="118"/>
      <c r="M27" s="118"/>
    </row>
    <row r="28" ht="24.95" customHeight="1" spans="1:13">
      <c r="A28" s="113"/>
      <c r="B28" s="115" t="s">
        <v>289</v>
      </c>
      <c r="C28" s="112">
        <f t="shared" si="3"/>
        <v>1</v>
      </c>
      <c r="D28" s="116"/>
      <c r="E28" s="116">
        <v>1</v>
      </c>
      <c r="F28" s="116"/>
      <c r="G28" s="118"/>
      <c r="H28" s="118"/>
      <c r="I28" s="120"/>
      <c r="J28" s="118"/>
      <c r="K28" s="118"/>
      <c r="L28" s="118"/>
      <c r="M28" s="118"/>
    </row>
    <row r="29" ht="24.95" customHeight="1" spans="1:13">
      <c r="A29" s="113"/>
      <c r="B29" s="115" t="s">
        <v>290</v>
      </c>
      <c r="C29" s="112">
        <f t="shared" si="3"/>
        <v>1</v>
      </c>
      <c r="D29" s="116"/>
      <c r="E29" s="116">
        <v>1</v>
      </c>
      <c r="F29" s="116"/>
      <c r="G29" s="118"/>
      <c r="H29" s="118"/>
      <c r="I29" s="120"/>
      <c r="J29" s="118"/>
      <c r="K29" s="118"/>
      <c r="L29" s="118"/>
      <c r="M29" s="118"/>
    </row>
    <row r="30" ht="24.95" customHeight="1" spans="1:13">
      <c r="A30" s="113"/>
      <c r="B30" s="115" t="s">
        <v>291</v>
      </c>
      <c r="C30" s="112">
        <f t="shared" si="3"/>
        <v>2</v>
      </c>
      <c r="D30" s="116"/>
      <c r="E30" s="116">
        <v>2</v>
      </c>
      <c r="F30" s="116"/>
      <c r="G30" s="118"/>
      <c r="H30" s="118"/>
      <c r="I30" s="120"/>
      <c r="J30" s="118"/>
      <c r="K30" s="118"/>
      <c r="L30" s="118"/>
      <c r="M30" s="118"/>
    </row>
    <row r="31" ht="24.95" customHeight="1" spans="1:13">
      <c r="A31" s="113"/>
      <c r="B31" s="115" t="s">
        <v>292</v>
      </c>
      <c r="C31" s="112">
        <f t="shared" si="3"/>
        <v>1</v>
      </c>
      <c r="D31" s="116"/>
      <c r="E31" s="116">
        <v>1</v>
      </c>
      <c r="F31" s="116"/>
      <c r="G31" s="118"/>
      <c r="H31" s="118"/>
      <c r="I31" s="120"/>
      <c r="J31" s="118"/>
      <c r="K31" s="118"/>
      <c r="L31" s="118"/>
      <c r="M31" s="118"/>
    </row>
    <row r="32" ht="24.95" customHeight="1" spans="1:13">
      <c r="A32" s="113"/>
      <c r="B32" s="115" t="s">
        <v>293</v>
      </c>
      <c r="C32" s="112">
        <f t="shared" si="3"/>
        <v>1</v>
      </c>
      <c r="D32" s="116"/>
      <c r="E32" s="116">
        <v>1</v>
      </c>
      <c r="F32" s="116"/>
      <c r="G32" s="118"/>
      <c r="H32" s="118"/>
      <c r="I32" s="120"/>
      <c r="J32" s="118"/>
      <c r="K32" s="118"/>
      <c r="L32" s="118"/>
      <c r="M32" s="118"/>
    </row>
    <row r="33" ht="24.95" customHeight="1" spans="1:13">
      <c r="A33" s="117"/>
      <c r="B33" s="119" t="s">
        <v>294</v>
      </c>
      <c r="C33" s="112">
        <f t="shared" si="3"/>
        <v>2</v>
      </c>
      <c r="D33" s="118"/>
      <c r="E33" s="120">
        <v>2</v>
      </c>
      <c r="F33" s="118"/>
      <c r="G33" s="118"/>
      <c r="H33" s="118"/>
      <c r="I33" s="120"/>
      <c r="J33" s="118"/>
      <c r="K33" s="118"/>
      <c r="L33" s="118"/>
      <c r="M33" s="118"/>
    </row>
    <row r="34" ht="24.95" customHeight="1" spans="1:13">
      <c r="A34" s="117"/>
      <c r="B34" s="119" t="s">
        <v>295</v>
      </c>
      <c r="C34" s="112">
        <f t="shared" si="3"/>
        <v>0.5</v>
      </c>
      <c r="D34" s="118"/>
      <c r="E34" s="120">
        <v>0.5</v>
      </c>
      <c r="F34" s="118"/>
      <c r="G34" s="118"/>
      <c r="H34" s="118"/>
      <c r="I34" s="120"/>
      <c r="J34" s="118"/>
      <c r="K34" s="118"/>
      <c r="L34" s="118"/>
      <c r="M34" s="118"/>
    </row>
    <row r="35" ht="24.95" customHeight="1" spans="1:13">
      <c r="A35" s="117"/>
      <c r="B35" s="119" t="s">
        <v>296</v>
      </c>
      <c r="C35" s="112">
        <f t="shared" si="3"/>
        <v>1</v>
      </c>
      <c r="D35" s="118"/>
      <c r="E35" s="120">
        <v>1</v>
      </c>
      <c r="F35" s="118"/>
      <c r="G35" s="118"/>
      <c r="H35" s="118"/>
      <c r="I35" s="120"/>
      <c r="J35" s="118"/>
      <c r="K35" s="118"/>
      <c r="L35" s="118"/>
      <c r="M35" s="118"/>
    </row>
    <row r="36" ht="24.95" customHeight="1" spans="1:13">
      <c r="A36" s="117"/>
      <c r="B36" s="119" t="s">
        <v>297</v>
      </c>
      <c r="C36" s="112">
        <f t="shared" si="3"/>
        <v>1.3</v>
      </c>
      <c r="D36" s="118"/>
      <c r="E36" s="120">
        <v>1.3</v>
      </c>
      <c r="F36" s="118"/>
      <c r="G36" s="118"/>
      <c r="H36" s="118"/>
      <c r="I36" s="120"/>
      <c r="J36" s="118"/>
      <c r="K36" s="118"/>
      <c r="L36" s="118"/>
      <c r="M36" s="118"/>
    </row>
    <row r="37" ht="24.95" customHeight="1" spans="1:13">
      <c r="A37" s="117"/>
      <c r="B37" s="119" t="s">
        <v>298</v>
      </c>
      <c r="C37" s="112">
        <f t="shared" si="3"/>
        <v>20</v>
      </c>
      <c r="D37" s="118"/>
      <c r="E37" s="120">
        <v>7.5</v>
      </c>
      <c r="F37" s="118"/>
      <c r="G37" s="118"/>
      <c r="H37" s="118"/>
      <c r="I37" s="120">
        <v>12.5</v>
      </c>
      <c r="J37" s="118"/>
      <c r="K37" s="118"/>
      <c r="L37" s="118"/>
      <c r="M37" s="118"/>
    </row>
    <row r="38" ht="24.95" customHeight="1" spans="1:13">
      <c r="A38" s="117"/>
      <c r="B38" s="119" t="s">
        <v>299</v>
      </c>
      <c r="C38" s="112">
        <f t="shared" si="3"/>
        <v>1</v>
      </c>
      <c r="D38" s="118"/>
      <c r="E38" s="120">
        <v>1</v>
      </c>
      <c r="F38" s="118"/>
      <c r="G38" s="118"/>
      <c r="H38" s="118"/>
      <c r="I38" s="120"/>
      <c r="J38" s="118"/>
      <c r="K38" s="118"/>
      <c r="L38" s="118"/>
      <c r="M38" s="118"/>
    </row>
    <row r="39" ht="24.95" customHeight="1" spans="1:13">
      <c r="A39" s="117"/>
      <c r="B39" s="119" t="s">
        <v>300</v>
      </c>
      <c r="C39" s="112">
        <f t="shared" si="3"/>
        <v>9.37</v>
      </c>
      <c r="D39" s="118"/>
      <c r="E39" s="120">
        <v>9.37</v>
      </c>
      <c r="F39" s="118"/>
      <c r="G39" s="118"/>
      <c r="H39" s="118"/>
      <c r="I39" s="120"/>
      <c r="J39" s="118"/>
      <c r="K39" s="118"/>
      <c r="L39" s="118"/>
      <c r="M39" s="118"/>
    </row>
    <row r="40" ht="25" customHeight="1" spans="1:13">
      <c r="A40" s="117"/>
      <c r="B40" s="119" t="s">
        <v>301</v>
      </c>
      <c r="C40" s="112">
        <f t="shared" ref="C40:C49" si="5">SUM(D40:M40)</f>
        <v>8.23</v>
      </c>
      <c r="D40" s="118"/>
      <c r="E40" s="118">
        <v>5.84</v>
      </c>
      <c r="F40" s="118">
        <v>2.39</v>
      </c>
      <c r="G40" s="118"/>
      <c r="H40" s="118"/>
      <c r="I40" s="120"/>
      <c r="J40" s="118"/>
      <c r="K40" s="118"/>
      <c r="L40" s="118"/>
      <c r="M40" s="118"/>
    </row>
    <row r="41" ht="25" customHeight="1" spans="1:13">
      <c r="A41" s="117"/>
      <c r="B41" s="119" t="s">
        <v>302</v>
      </c>
      <c r="C41" s="112">
        <f t="shared" si="5"/>
        <v>5.8</v>
      </c>
      <c r="D41" s="118"/>
      <c r="E41" s="118">
        <v>5.8</v>
      </c>
      <c r="F41" s="118"/>
      <c r="G41" s="118"/>
      <c r="H41" s="118"/>
      <c r="I41" s="120"/>
      <c r="J41" s="118"/>
      <c r="K41" s="118"/>
      <c r="L41" s="118"/>
      <c r="M41" s="118"/>
    </row>
    <row r="42" ht="25" customHeight="1" spans="1:13">
      <c r="A42" s="117"/>
      <c r="B42" s="119" t="s">
        <v>303</v>
      </c>
      <c r="C42" s="112">
        <f t="shared" si="5"/>
        <v>1</v>
      </c>
      <c r="D42" s="118"/>
      <c r="E42" s="118">
        <v>1</v>
      </c>
      <c r="F42" s="118"/>
      <c r="G42" s="118"/>
      <c r="H42" s="118"/>
      <c r="I42" s="120"/>
      <c r="J42" s="118"/>
      <c r="K42" s="118"/>
      <c r="L42" s="118"/>
      <c r="M42" s="118"/>
    </row>
    <row r="43" ht="25" customHeight="1" spans="1:13">
      <c r="A43" s="117"/>
      <c r="B43" s="119" t="s">
        <v>304</v>
      </c>
      <c r="C43" s="112">
        <f t="shared" si="5"/>
        <v>10</v>
      </c>
      <c r="D43" s="118"/>
      <c r="E43" s="118">
        <v>10</v>
      </c>
      <c r="F43" s="118"/>
      <c r="G43" s="118"/>
      <c r="H43" s="118"/>
      <c r="I43" s="120"/>
      <c r="J43" s="118"/>
      <c r="K43" s="118"/>
      <c r="L43" s="118"/>
      <c r="M43" s="118"/>
    </row>
    <row r="44" ht="25" customHeight="1" spans="1:13">
      <c r="A44" s="117"/>
      <c r="B44" s="119" t="s">
        <v>305</v>
      </c>
      <c r="C44" s="112">
        <f t="shared" si="5"/>
        <v>1</v>
      </c>
      <c r="D44" s="118"/>
      <c r="E44" s="118">
        <v>1</v>
      </c>
      <c r="F44" s="118"/>
      <c r="G44" s="118"/>
      <c r="H44" s="118"/>
      <c r="I44" s="120"/>
      <c r="J44" s="118"/>
      <c r="K44" s="118"/>
      <c r="L44" s="118"/>
      <c r="M44" s="118"/>
    </row>
    <row r="45" ht="25" customHeight="1" spans="1:13">
      <c r="A45" s="117"/>
      <c r="B45" s="119" t="s">
        <v>306</v>
      </c>
      <c r="C45" s="112">
        <f t="shared" si="5"/>
        <v>11.4</v>
      </c>
      <c r="D45" s="118"/>
      <c r="E45" s="118">
        <v>11.4</v>
      </c>
      <c r="F45" s="118"/>
      <c r="G45" s="118"/>
      <c r="H45" s="118"/>
      <c r="I45" s="120"/>
      <c r="J45" s="118"/>
      <c r="K45" s="118"/>
      <c r="L45" s="118"/>
      <c r="M45" s="118"/>
    </row>
    <row r="46" ht="25" customHeight="1" spans="1:13">
      <c r="A46" s="117"/>
      <c r="B46" s="119" t="s">
        <v>307</v>
      </c>
      <c r="C46" s="112">
        <f t="shared" si="5"/>
        <v>9.2</v>
      </c>
      <c r="D46" s="118"/>
      <c r="E46" s="118">
        <v>9.2</v>
      </c>
      <c r="F46" s="118"/>
      <c r="G46" s="118"/>
      <c r="H46" s="118"/>
      <c r="I46" s="120"/>
      <c r="J46" s="118"/>
      <c r="K46" s="118"/>
      <c r="L46" s="118"/>
      <c r="M46" s="118"/>
    </row>
    <row r="47" ht="25" customHeight="1" spans="1:13">
      <c r="A47" s="117"/>
      <c r="B47" s="119" t="s">
        <v>308</v>
      </c>
      <c r="C47" s="112">
        <f t="shared" si="5"/>
        <v>2</v>
      </c>
      <c r="D47" s="118"/>
      <c r="E47" s="118">
        <v>2</v>
      </c>
      <c r="F47" s="118"/>
      <c r="G47" s="118"/>
      <c r="H47" s="118"/>
      <c r="I47" s="120"/>
      <c r="J47" s="118"/>
      <c r="K47" s="118"/>
      <c r="L47" s="118"/>
      <c r="M47" s="118"/>
    </row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54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E31" sqref="E31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" customHeight="1" spans="1:1">
      <c r="A1" s="2" t="s">
        <v>309</v>
      </c>
    </row>
    <row r="2" ht="59.25" customHeight="1" spans="1:8">
      <c r="A2" s="4" t="s">
        <v>310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18</v>
      </c>
      <c r="B4" s="45" t="s">
        <v>311</v>
      </c>
      <c r="C4" s="75" t="s">
        <v>20</v>
      </c>
      <c r="D4" s="75"/>
      <c r="E4" s="76" t="s">
        <v>21</v>
      </c>
      <c r="F4" s="45" t="s">
        <v>19</v>
      </c>
      <c r="G4" s="75" t="s">
        <v>20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312</v>
      </c>
      <c r="B6" s="80"/>
      <c r="C6" s="80"/>
      <c r="D6" s="47" t="str">
        <f t="shared" ref="D6:D9" si="0">IF(OR(VALUE(C6)=0,ISERROR(C6/B6-1)),"",C6/B6-1)</f>
        <v/>
      </c>
      <c r="E6" s="81" t="s">
        <v>313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314</v>
      </c>
      <c r="B7" s="80"/>
      <c r="C7" s="80"/>
      <c r="D7" s="47" t="str">
        <f t="shared" si="0"/>
        <v/>
      </c>
      <c r="E7" s="81" t="s">
        <v>315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316</v>
      </c>
      <c r="B8" s="80"/>
      <c r="C8" s="80"/>
      <c r="D8" s="47" t="str">
        <f t="shared" si="0"/>
        <v/>
      </c>
      <c r="E8" s="81" t="s">
        <v>317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318</v>
      </c>
      <c r="B9" s="80"/>
      <c r="C9" s="80"/>
      <c r="D9" s="47" t="str">
        <f t="shared" si="0"/>
        <v/>
      </c>
      <c r="E9" s="82" t="s">
        <v>319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320</v>
      </c>
      <c r="B10" s="80"/>
      <c r="C10" s="80"/>
      <c r="D10" s="47"/>
      <c r="E10" s="82" t="s">
        <v>321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322</v>
      </c>
      <c r="B11" s="80"/>
      <c r="C11" s="80"/>
      <c r="D11" s="47" t="str">
        <f t="shared" ref="D11:D15" si="2">IF(OR(VALUE(C11)=0,ISERROR(C11/B11-1)),"",C11/B11-1)</f>
        <v/>
      </c>
      <c r="E11" s="83" t="s">
        <v>323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324</v>
      </c>
      <c r="B12" s="80"/>
      <c r="C12" s="80"/>
      <c r="D12" s="47" t="str">
        <f t="shared" si="2"/>
        <v/>
      </c>
      <c r="E12" s="82" t="s">
        <v>325</v>
      </c>
      <c r="F12" s="85"/>
      <c r="G12" s="85"/>
      <c r="H12" s="47" t="str">
        <f t="shared" si="1"/>
        <v/>
      </c>
    </row>
    <row r="13" s="66" customFormat="1" ht="28.5" spans="1:8">
      <c r="A13" s="79" t="s">
        <v>326</v>
      </c>
      <c r="B13" s="80"/>
      <c r="C13" s="80"/>
      <c r="D13" s="47" t="str">
        <f t="shared" si="2"/>
        <v/>
      </c>
      <c r="E13" s="82" t="s">
        <v>327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328</v>
      </c>
      <c r="B14" s="80"/>
      <c r="C14" s="80"/>
      <c r="D14" s="47" t="str">
        <f t="shared" si="2"/>
        <v/>
      </c>
      <c r="E14" s="82" t="s">
        <v>329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330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331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332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333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334</v>
      </c>
      <c r="B20" s="93"/>
      <c r="C20" s="93"/>
      <c r="D20" s="60" t="str">
        <f t="shared" si="4"/>
        <v/>
      </c>
      <c r="E20" s="94" t="s">
        <v>335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336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337</v>
      </c>
      <c r="B23" s="95"/>
      <c r="C23" s="95"/>
      <c r="D23" s="60" t="str">
        <f t="shared" si="4"/>
        <v/>
      </c>
      <c r="E23" s="96" t="s">
        <v>338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71</v>
      </c>
      <c r="B24" s="80"/>
      <c r="C24" s="80"/>
      <c r="D24" s="60" t="str">
        <f t="shared" si="4"/>
        <v/>
      </c>
      <c r="E24" s="94" t="s">
        <v>71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118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119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6" priority="2" stopIfTrue="1">
      <formula>"len($A:$A)=3"</formula>
    </cfRule>
    <cfRule type="expression" dxfId="7" priority="4" stopIfTrue="1">
      <formula>"len($A:$A)=3"</formula>
    </cfRule>
  </conditionalFormatting>
  <conditionalFormatting sqref="D6:D26 D49 H49 H6:H26">
    <cfRule type="cellIs" dxfId="8" priority="5" stopIfTrue="1" operator="lessThan">
      <formula>0</formula>
    </cfRule>
  </conditionalFormatting>
  <conditionalFormatting sqref="D6:D26 H6:H26">
    <cfRule type="cellIs" dxfId="9" priority="1" stopIfTrue="1" operator="lessThan">
      <formula>0</formula>
    </cfRule>
  </conditionalFormatting>
  <conditionalFormatting sqref="H7:H18 D22:D23 H22:H26 D26 D7:D18">
    <cfRule type="cellIs" dxfId="10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7"/>
  <sheetViews>
    <sheetView workbookViewId="0">
      <selection activeCell="E11" sqref="E11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339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340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18</v>
      </c>
      <c r="B4" s="39" t="s">
        <v>341</v>
      </c>
      <c r="C4" s="40" t="s">
        <v>342</v>
      </c>
      <c r="D4" s="41"/>
      <c r="E4" s="38" t="s">
        <v>21</v>
      </c>
      <c r="F4" s="39" t="s">
        <v>341</v>
      </c>
      <c r="G4" s="40" t="s">
        <v>342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343</v>
      </c>
      <c r="B6" s="44"/>
      <c r="C6" s="44"/>
      <c r="D6" s="47" t="str">
        <f t="shared" ref="D6:D12" si="0">IF(OR(VALUE(C6)=0,ISERROR(C6/B6-1)),"",C6/B6-1)</f>
        <v/>
      </c>
      <c r="E6" s="48" t="s">
        <v>39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344</v>
      </c>
      <c r="B7" s="50"/>
      <c r="C7" s="50"/>
      <c r="D7" s="47" t="str">
        <f t="shared" si="0"/>
        <v/>
      </c>
      <c r="E7" s="48" t="s">
        <v>345</v>
      </c>
      <c r="F7" s="51"/>
      <c r="G7" s="52"/>
      <c r="H7" s="47" t="str">
        <f t="shared" si="1"/>
        <v/>
      </c>
    </row>
    <row r="8" ht="18.95" customHeight="1" spans="1:8">
      <c r="A8" s="50" t="s">
        <v>346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347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348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349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350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351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352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353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354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355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23 E19">
    <cfRule type="expression" dxfId="11" priority="3" stopIfTrue="1">
      <formula>"len($A:$A)=3"</formula>
    </cfRule>
  </conditionalFormatting>
  <conditionalFormatting sqref="D5:D21 H5:H21">
    <cfRule type="cellIs" dxfId="12" priority="2" stopIfTrue="1" operator="lessThan">
      <formula>0</formula>
    </cfRule>
  </conditionalFormatting>
  <conditionalFormatting sqref="H6:H14 D6:D14 D22:D23 H18:H23 D18:D19">
    <cfRule type="cellIs" dxfId="13" priority="1" stopIfTrue="1" operator="lessThan">
      <formula>0</formula>
    </cfRule>
    <cfRule type="cellIs" dxfId="14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showGridLines="0" showZeros="0" tabSelected="1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O18" sqref="O18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356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357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358</v>
      </c>
      <c r="B4" s="9" t="s">
        <v>359</v>
      </c>
      <c r="C4" s="10" t="s">
        <v>360</v>
      </c>
      <c r="D4" s="11" t="s">
        <v>361</v>
      </c>
      <c r="E4" s="9" t="s">
        <v>362</v>
      </c>
      <c r="F4" s="9" t="s">
        <v>363</v>
      </c>
      <c r="G4" s="12" t="s">
        <v>364</v>
      </c>
      <c r="H4" s="13" t="s">
        <v>365</v>
      </c>
      <c r="I4" s="13" t="s">
        <v>366</v>
      </c>
      <c r="J4" s="28" t="s">
        <v>367</v>
      </c>
      <c r="K4" s="28" t="s">
        <v>368</v>
      </c>
    </row>
    <row r="5" ht="26.25" customHeight="1" spans="1:11">
      <c r="A5" s="14" t="s">
        <v>369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370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371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372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373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374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375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376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377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378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379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380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381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382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383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384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H20: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一般公共预算收支（草案）</vt:lpstr>
      <vt:lpstr>公共预算草案功能分类表  </vt:lpstr>
      <vt:lpstr>公共预算按经济分类</vt:lpstr>
      <vt:lpstr>财政预算支出明细表附表</vt:lpstr>
      <vt:lpstr>基金预算（草案）</vt:lpstr>
      <vt:lpstr>国有资本经营预算（草案）</vt:lpstr>
      <vt:lpstr>社保基金（预算）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revision>1</cp:revision>
  <dcterms:created xsi:type="dcterms:W3CDTF">1996-12-17T01:32:00Z</dcterms:created>
  <cp:lastPrinted>2017-01-10T07:02:00Z</cp:lastPrinted>
  <dcterms:modified xsi:type="dcterms:W3CDTF">2021-02-18T01:37:29Z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