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tabRatio="819" firstSheet="6" activeTab="9"/>
  </bookViews>
  <sheets>
    <sheet name="1-1梁河县一般公共预算收入情况表" sheetId="28" r:id="rId1"/>
    <sheet name="1-2梁河县一般公共预算支出情况表" sheetId="29" r:id="rId2"/>
    <sheet name="1-3梁河县本级一般公共预算收入情况表" sheetId="31" r:id="rId3"/>
    <sheet name="1-4梁河县本级一般公共预算支出情况表（公开到项级）" sheetId="33" r:id="rId4"/>
    <sheet name="1-5梁河县本级一般公共预算基本支出情况表（公开到款级）" sheetId="132" r:id="rId5"/>
    <sheet name="1-62023年一般公共预算支出表（州、市对下转移支付项目）" sheetId="35" r:id="rId6"/>
    <sheet name="1-7梁河县分地区税收返还和转移支付预算表" sheetId="36" r:id="rId7"/>
    <sheet name="1-8梁河县“三公”经费预算财政拨款情况统计表" sheetId="131" r:id="rId8"/>
    <sheet name="2-1梁河县政府性基金预算收入情况表" sheetId="54" r:id="rId9"/>
    <sheet name="2-2梁河县政府性基金预算支出情况表" sheetId="55" r:id="rId10"/>
    <sheet name="2-3梁河县本级政府性基金预算收入情况表" sheetId="56" r:id="rId11"/>
    <sheet name="2-4梁河县本级政府性基金预算支出情况表（公开到项级）" sheetId="57" r:id="rId12"/>
    <sheet name="2-5梁河县本级政府性基金支出表（州、市对下转移支付）" sheetId="58" r:id="rId13"/>
    <sheet name="3-1梁河县国有资本经营收入预算情况表" sheetId="108" r:id="rId14"/>
    <sheet name="3-2梁河县国有资本经营支出预算情况表" sheetId="109" r:id="rId15"/>
    <sheet name="3-3梁河县本级国有资本经营收入预算情况表" sheetId="110" r:id="rId16"/>
    <sheet name="3-4梁河县本级国有资本经营支出预算情况表（公开到项级）" sheetId="111" r:id="rId17"/>
    <sheet name="3-5 梁河县国有资本经营预算转移支付表 （分地区）" sheetId="129" r:id="rId18"/>
    <sheet name="3-6 梁河县国有资本经营预算转移支付表（分项目）" sheetId="130" r:id="rId19"/>
    <sheet name="4-1梁河县社会保险基金收入预算情况表" sheetId="113" r:id="rId20"/>
    <sheet name="4-2梁河县社会保险基金支出预算情况表" sheetId="114" r:id="rId21"/>
    <sheet name="4-3梁河县本级社会保险基金收入预算情况表" sheetId="117" r:id="rId22"/>
    <sheet name="4-4梁河县本级社会保险基金支出预算情况表" sheetId="118" r:id="rId23"/>
    <sheet name="5-1 2022年地方政府债务限额及余额预算情况表" sheetId="119" r:id="rId24"/>
    <sheet name="5-2  梁河县2022年地方政府一般债务余额情况表" sheetId="120" r:id="rId25"/>
    <sheet name="5-3  梁河县本级2022年地方政府一般债务余额情况表" sheetId="121" r:id="rId26"/>
    <sheet name="5-4 梁河县2022年地方政府专项债务余额情况表" sheetId="122" r:id="rId27"/>
    <sheet name="5-5 梁河县本级2022年地方政府专项债务余额情况表（本级）" sheetId="123" r:id="rId28"/>
    <sheet name="5-6 梁河县地方政府债券发行及还本付息情况表" sheetId="124" r:id="rId29"/>
    <sheet name="5-7 梁河县2023年地方政府债务限额提前下达情况表" sheetId="125" r:id="rId30"/>
    <sheet name="5-8 梁河县2023年年初新增地方政府债券资金安排表" sheetId="126" r:id="rId31"/>
    <sheet name="6-1重大政策和重点项目绩效目标表" sheetId="127" r:id="rId32"/>
    <sheet name="6-2重点工作情况解释说明汇总表" sheetId="128" r:id="rId33"/>
  </sheets>
  <externalReferences>
    <externalReference r:id="rId34"/>
    <externalReference r:id="rId35"/>
  </externalReferences>
  <definedNames>
    <definedName name="_xlnm._FilterDatabase" localSheetId="5" hidden="1">'1-62023年一般公共预算支出表（州、市对下转移支付项目）'!$A$3:$D$25</definedName>
    <definedName name="_xlnm._FilterDatabase" localSheetId="8" hidden="1">'2-1梁河县政府性基金预算收入情况表'!$A$3:$E$37</definedName>
    <definedName name="_xlnm._FilterDatabase" localSheetId="9" hidden="1">'2-2梁河县政府性基金预算支出情况表'!$A$3:$E$269</definedName>
    <definedName name="_xlnm._FilterDatabase" localSheetId="10" hidden="1">'2-3梁河县本级政府性基金预算收入情况表'!$A$3:$E$37</definedName>
    <definedName name="_xlnm._FilterDatabase" localSheetId="11" hidden="1">'2-4梁河县本级政府性基金预算支出情况表（公开到项级）'!$A$3:$E$271</definedName>
    <definedName name="_xlnm._FilterDatabase" localSheetId="13" hidden="1">'3-1梁河县国有资本经营收入预算情况表'!$A$3:$D$41</definedName>
    <definedName name="_xlnm._FilterDatabase" localSheetId="14" hidden="1">'3-2梁河县国有资本经营支出预算情况表'!$A$4:$D$28</definedName>
    <definedName name="_xlnm._FilterDatabase" localSheetId="15" hidden="1">'3-3梁河县本级国有资本经营收入预算情况表'!$A$3:$D$35</definedName>
    <definedName name="_xlnm._FilterDatabase" localSheetId="16" hidden="1">'3-4梁河县本级国有资本经营支出预算情况表（公开到项级）'!$A$4:$D$21</definedName>
    <definedName name="_xlnm._FilterDatabase" localSheetId="19" hidden="1">'4-1梁河县社会保险基金收入预算情况表'!$A$3:$G$39</definedName>
    <definedName name="_xlnm._FilterDatabase" localSheetId="20" hidden="1">'4-2梁河县社会保险基金支出预算情况表'!$A$3:$D$23</definedName>
    <definedName name="_xlnm._FilterDatabase" localSheetId="21" hidden="1">'4-3梁河县本级社会保险基金收入预算情况表'!$A$3:$G$39</definedName>
    <definedName name="_xlnm._FilterDatabase" localSheetId="22" hidden="1">'4-4梁河县本级社会保险基金支出预算情况表'!$A$3:$D$23</definedName>
    <definedName name="_xlnm._FilterDatabase" localSheetId="4" hidden="1">'1-5梁河县本级一般公共预算基本支出情况表（公开到款级）'!$A$3:$B$33</definedName>
    <definedName name="_xlnm._FilterDatabase" localSheetId="1" hidden="1">'1-2梁河县一般公共预算支出情况表'!$A$3:$E$38</definedName>
    <definedName name="_xlnm._FilterDatabase" localSheetId="2" hidden="1">'1-3梁河县本级一般公共预算收入情况表'!$A$3:$E$40</definedName>
    <definedName name="_xlnm._FilterDatabase" localSheetId="3" hidden="1">'1-4梁河县本级一般公共预算支出情况表（公开到项级）'!$A$3:$E$1328</definedName>
    <definedName name="_xlnm._FilterDatabase" localSheetId="0" hidden="1">'1-1梁河县一般公共预算收入情况表'!$A$4:$E$40</definedName>
    <definedName name="_xlnm._FilterDatabase" localSheetId="12" hidden="1">'2-5梁河县本级政府性基金支出表（州、市对下转移支付）'!$A$3:$D$15</definedName>
    <definedName name="_lst_r_地方财政预算表2015年全省汇总_10_科目编码名称">[2]_ESList!$A$1:$A$27</definedName>
    <definedName name="_xlnm.Print_Area" localSheetId="0">'1-1梁河县一般公共预算收入情况表'!$B$1:$E$40</definedName>
    <definedName name="_xlnm.Print_Area" localSheetId="1">'1-2梁河县一般公共预算支出情况表'!$B$1:$E$38</definedName>
    <definedName name="_xlnm.Print_Area" localSheetId="2">'1-3梁河县本级一般公共预算收入情况表'!$B$1:$E$40</definedName>
    <definedName name="_xlnm.Print_Area" localSheetId="3">'1-4梁河县本级一般公共预算支出情况表（公开到项级）'!$B$1:$E$1328</definedName>
    <definedName name="_xlnm.Print_Area" localSheetId="5">'1-62023年一般公共预算支出表（州、市对下转移支付项目）'!$A$1:$D$25</definedName>
    <definedName name="_xlnm.Print_Area" localSheetId="6">'1-7梁河县分地区税收返还和转移支付预算表'!$A$1:$D$14</definedName>
    <definedName name="_xlnm.Print_Area" localSheetId="8">'2-1梁河县政府性基金预算收入情况表'!$B$1:$E$37</definedName>
    <definedName name="_xlnm.Print_Area" localSheetId="9">'2-2梁河县政府性基金预算支出情况表'!$B$1:$E$269</definedName>
    <definedName name="_xlnm.Print_Area" localSheetId="10">'2-3梁河县本级政府性基金预算收入情况表'!$B$1:$E$37</definedName>
    <definedName name="_xlnm.Print_Area" localSheetId="11">'2-4梁河县本级政府性基金预算支出情况表（公开到项级）'!$B$1:$E$271</definedName>
    <definedName name="_xlnm.Print_Area" localSheetId="12">'2-5梁河县本级政府性基金支出表（州、市对下转移支付）'!$A$1:$D$15</definedName>
    <definedName name="_xlnm.Print_Titles" localSheetId="0">'1-1梁河县一般公共预算收入情况表'!$2:$4</definedName>
    <definedName name="_xlnm.Print_Titles" localSheetId="1">'1-2梁河县一般公共预算支出情况表'!$1:$3</definedName>
    <definedName name="_xlnm.Print_Titles" localSheetId="2">'1-3梁河县本级一般公共预算收入情况表'!$1:$3</definedName>
    <definedName name="_xlnm.Print_Titles" localSheetId="3">'1-4梁河县本级一般公共预算支出情况表（公开到项级）'!$1:$3</definedName>
    <definedName name="_xlnm.Print_Titles" localSheetId="5">'1-62023年一般公共预算支出表（州、市对下转移支付项目）'!$1:$3</definedName>
    <definedName name="_xlnm.Print_Titles" localSheetId="6">'1-7梁河县分地区税收返还和转移支付预算表'!$1:$3</definedName>
    <definedName name="_xlnm.Print_Titles" localSheetId="8">'2-1梁河县政府性基金预算收入情况表'!$1:$3</definedName>
    <definedName name="_xlnm.Print_Titles" localSheetId="9">'2-2梁河县政府性基金预算支出情况表'!$1:$3</definedName>
    <definedName name="_xlnm.Print_Titles" localSheetId="10">'2-3梁河县本级政府性基金预算收入情况表'!$1:$3</definedName>
    <definedName name="_xlnm.Print_Titles" localSheetId="11">'2-4梁河县本级政府性基金预算支出情况表（公开到项级）'!$1:$3</definedName>
    <definedName name="_xlnm.Print_Titles" localSheetId="12">'2-5梁河县本级政府性基金支出表（州、市对下转移支付）'!$1:$3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'3-1梁河县国有资本经营收入预算情况表'!$A$1:$D$41</definedName>
    <definedName name="_xlnm.Print_Titles" localSheetId="13">'3-1梁河县国有资本经营收入预算情况表'!$1:$3</definedName>
    <definedName name="专项收入年初预算数" localSheetId="13">#REF!</definedName>
    <definedName name="专项收入全年预计数" localSheetId="13">#REF!</definedName>
    <definedName name="_xlnm.Print_Area" localSheetId="14">'3-2梁河县国有资本经营支出预算情况表'!$A$1:$D$28</definedName>
    <definedName name="_xlnm.Print_Titles" localSheetId="14">'3-2梁河县国有资本经营支出预算情况表'!$1:$3</definedName>
    <definedName name="专项收入年初预算数" localSheetId="14">#REF!</definedName>
    <definedName name="专项收入全年预计数" localSheetId="14">#REF!</definedName>
    <definedName name="_xlnm.Print_Area" localSheetId="15">'3-3梁河县本级国有资本经营收入预算情况表'!$A$1:$D$35</definedName>
    <definedName name="_xlnm.Print_Titles" localSheetId="15">'3-3梁河县本级国有资本经营收入预算情况表'!$1:$3</definedName>
    <definedName name="专项收入年初预算数" localSheetId="15">#REF!</definedName>
    <definedName name="专项收入全年预计数" localSheetId="15">#REF!</definedName>
    <definedName name="_xlnm.Print_Area" localSheetId="16">'3-4梁河县本级国有资本经营支出预算情况表（公开到项级）'!$A$1:$D$21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'4-1梁河县社会保险基金收入预算情况表'!$A$1:$D$39</definedName>
    <definedName name="_xlnm.Print_Titles" localSheetId="19">'4-1梁河县社会保险基金收入预算情况表'!$1:$3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'4-2梁河县社会保险基金支出预算情况表'!$A$1:$D$23</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'4-3梁河县本级社会保险基金收入预算情况表'!$A$1:$D$39</definedName>
    <definedName name="_xlnm.Print_Titles" localSheetId="21">'4-3梁河县本级社会保险基金收入预算情况表'!$1:$3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'4-4梁河县本级社会保险基金支出预算情况表'!$A$1:$D$23</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'1-5梁河县本级一般公共预算基本支出情况表（公开到款级）'!$A$1:$B$33</definedName>
    <definedName name="_xlnm.Print_Titles" localSheetId="4">'1-5梁河县本级一般公共预算基本支出情况表（公开到款级）'!$1:$3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<sst xmlns="http://schemas.openxmlformats.org/spreadsheetml/2006/main" count="5206" uniqueCount="3463">
  <si>
    <t>附件1</t>
  </si>
  <si>
    <t>1-1  2023年梁河县一般公共预算收入情况表</t>
  </si>
  <si>
    <t>单位：万元</t>
  </si>
  <si>
    <t>科目编码</t>
  </si>
  <si>
    <t>项目</t>
  </si>
  <si>
    <t>2022年执行数</t>
  </si>
  <si>
    <t>2023年预算数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</si>
  <si>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</si>
  <si>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</si>
  <si>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</si>
  <si>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</si>
  <si>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</si>
  <si>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</si>
  <si>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</si>
  <si>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</si>
  <si>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</si>
  <si>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</si>
  <si>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</si>
  <si>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</si>
  <si>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</si>
  <si>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</si>
  <si>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</si>
  <si>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</si>
  <si>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</si>
  <si>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</si>
  <si>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</si>
  <si>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</si>
  <si>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</si>
  <si>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</si>
  <si>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</si>
  <si>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</si>
  <si>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</si>
  <si>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</si>
  <si>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</si>
  <si>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</si>
  <si>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</si>
  <si>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</si>
  <si>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</si>
  <si>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</si>
  <si>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</si>
  <si>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</si>
  <si>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</si>
  <si>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</si>
  <si>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</si>
  <si>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</si>
  <si>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</si>
  <si>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</si>
  <si>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</si>
  <si>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</si>
  <si>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</si>
  <si>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</si>
  <si>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</si>
  <si>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</si>
  <si>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</si>
  <si>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</si>
  <si>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</si>
  <si>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</si>
  <si>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</si>
  <si>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</si>
  <si>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</si>
  <si>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</si>
  <si>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</si>
  <si>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</si>
  <si>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</si>
  <si>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</si>
  <si>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</si>
  <si>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</si>
  <si>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</si>
  <si>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2023年梁河县一般公共预算支出情况表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</si>
  <si>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</si>
  <si>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</si>
  <si>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</si>
  <si>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</si>
  <si>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</si>
  <si>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</si>
  <si>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</si>
  <si>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</si>
  <si>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</si>
  <si>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</si>
  <si>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</si>
  <si>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</si>
  <si>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</si>
  <si>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</si>
  <si>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</si>
  <si>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</si>
  <si>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</si>
  <si>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</si>
  <si>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</si>
  <si>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</si>
  <si>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</si>
  <si>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</si>
  <si>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</si>
  <si>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</si>
  <si>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</si>
  <si>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</si>
  <si>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</si>
  <si>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</si>
  <si>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</si>
  <si>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</si>
  <si>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</si>
  <si>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</si>
  <si>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</si>
  <si>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</si>
  <si>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</si>
  <si>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</si>
  <si>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</si>
  <si>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</si>
  <si>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</si>
  <si>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</si>
  <si>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</si>
  <si>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</si>
  <si>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</si>
  <si>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</si>
  <si>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</si>
  <si>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</si>
  <si>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</si>
  <si>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</si>
  <si>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</si>
  <si>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</si>
  <si>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</si>
  <si>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</si>
  <si>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</si>
  <si>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</si>
  <si>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</si>
  <si>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</si>
  <si>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</si>
  <si>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</si>
  <si>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</si>
  <si>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2023年梁河县本级一般公共预算收入情况表</t>
  </si>
  <si>
    <t>2022年预算数</t>
  </si>
  <si>
    <t>比上年预算数增长%</t>
  </si>
  <si>
    <r>
      <rPr>
        <sz val="14"/>
        <rFont val="宋体"/>
        <charset val="134"/>
      </rPr>
      <t>10199</t>
    </r>
  </si>
  <si>
    <t>县本级一般公共预算收入</t>
  </si>
  <si>
    <t xml:space="preserve">   上解收入</t>
  </si>
  <si>
    <t>1-4 2023年梁河县本级一般公共预算支出情况表</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</si>
  <si>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</si>
  <si>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</si>
  <si>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</si>
  <si>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</si>
  <si>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</si>
  <si>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</si>
  <si>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</si>
  <si>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</si>
  <si>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</si>
  <si>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</si>
  <si>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</si>
  <si>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</si>
  <si>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</si>
  <si>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</si>
  <si>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</si>
  <si>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</si>
  <si>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</si>
  <si>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</si>
  <si>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</si>
  <si>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</si>
  <si>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</si>
  <si>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</si>
  <si>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</si>
  <si>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</si>
  <si>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</si>
  <si>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</si>
  <si>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</si>
  <si>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</si>
  <si>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</si>
  <si>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</si>
  <si>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</si>
  <si>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</si>
  <si>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</si>
  <si>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</si>
  <si>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</si>
  <si>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</si>
  <si>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</si>
  <si>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</si>
  <si>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</si>
  <si>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</si>
  <si>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</si>
  <si>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</si>
  <si>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</si>
  <si>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</si>
  <si>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</si>
  <si>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</si>
  <si>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</si>
  <si>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</si>
  <si>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</si>
  <si>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</si>
  <si>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</si>
  <si>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</si>
  <si>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</si>
  <si>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</si>
  <si>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</si>
  <si>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</si>
  <si>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</si>
  <si>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</si>
  <si>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</si>
  <si>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</si>
  <si>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</si>
  <si>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</si>
  <si>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</si>
  <si>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</si>
  <si>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</si>
  <si>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</si>
  <si>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</si>
  <si>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</si>
  <si>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</si>
  <si>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</si>
  <si>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</si>
  <si>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</si>
  <si>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</si>
  <si>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</si>
  <si>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</si>
  <si>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</si>
  <si>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</si>
  <si>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</si>
  <si>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</si>
  <si>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</si>
  <si>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</si>
  <si>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</si>
  <si>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</si>
  <si>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</si>
  <si>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</si>
  <si>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</si>
  <si>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</si>
  <si>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</si>
  <si>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</si>
  <si>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</si>
  <si>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</si>
  <si>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</si>
  <si>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</si>
  <si>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</si>
  <si>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</si>
  <si>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</si>
  <si>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</si>
  <si>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</si>
  <si>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</si>
  <si>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</si>
  <si>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</si>
  <si>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</si>
  <si>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</si>
  <si>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</si>
  <si>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</si>
  <si>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</si>
  <si>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</si>
  <si>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</si>
  <si>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</si>
  <si>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</si>
  <si>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</si>
  <si>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</si>
  <si>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</si>
  <si>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</si>
  <si>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</si>
  <si>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</si>
  <si>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</si>
  <si>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</si>
  <si>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</si>
  <si>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</si>
  <si>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</si>
  <si>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</si>
  <si>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</si>
  <si>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</si>
  <si>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</si>
  <si>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</si>
  <si>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</si>
  <si>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</si>
  <si>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</si>
  <si>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</si>
  <si>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</si>
  <si>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</si>
  <si>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</si>
  <si>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</si>
  <si>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</si>
  <si>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</si>
  <si>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</si>
  <si>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</si>
  <si>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</si>
  <si>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</si>
  <si>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</si>
  <si>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</si>
  <si>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</si>
  <si>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</si>
  <si>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</si>
  <si>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</si>
  <si>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</si>
  <si>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</si>
  <si>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</si>
  <si>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</si>
  <si>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</si>
  <si>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</si>
  <si>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</si>
  <si>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</si>
  <si>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</si>
  <si>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</si>
  <si>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</si>
  <si>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</si>
  <si>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</si>
  <si>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</si>
  <si>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</si>
  <si>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</si>
  <si>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</si>
  <si>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</si>
  <si>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</si>
  <si>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</si>
  <si>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</si>
  <si>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</si>
  <si>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</si>
  <si>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</si>
  <si>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</si>
  <si>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</si>
  <si>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</si>
  <si>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</si>
  <si>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</si>
  <si>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</si>
  <si>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</si>
  <si>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</si>
  <si>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</si>
  <si>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</si>
  <si>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</si>
  <si>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</si>
  <si>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</si>
  <si>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</si>
  <si>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</si>
  <si>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</si>
  <si>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</si>
  <si>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</si>
  <si>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</si>
  <si>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</si>
  <si>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</si>
  <si>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</si>
  <si>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</si>
  <si>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</si>
  <si>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</si>
  <si>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</si>
  <si>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</si>
  <si>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</si>
  <si>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</si>
  <si>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</si>
  <si>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</si>
  <si>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</si>
  <si>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</si>
  <si>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</si>
  <si>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</si>
  <si>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</si>
  <si>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</si>
  <si>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</si>
  <si>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</si>
  <si>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</si>
  <si>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</si>
  <si>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</si>
  <si>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</si>
  <si>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</si>
  <si>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</si>
  <si>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</si>
  <si>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</si>
  <si>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</si>
  <si>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</si>
  <si>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</si>
  <si>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</si>
  <si>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</si>
  <si>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</si>
  <si>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</si>
  <si>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</si>
  <si>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</si>
  <si>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</si>
  <si>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</si>
  <si>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</si>
  <si>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</si>
  <si>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</si>
  <si>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</si>
  <si>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</si>
  <si>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</si>
  <si>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</si>
  <si>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</si>
  <si>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</si>
  <si>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</si>
  <si>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</si>
  <si>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</si>
  <si>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</si>
  <si>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</si>
  <si>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</si>
  <si>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</si>
  <si>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</si>
  <si>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</si>
  <si>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</si>
  <si>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</si>
  <si>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</si>
  <si>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</si>
  <si>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</si>
  <si>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</si>
  <si>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</si>
  <si>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</si>
  <si>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</si>
  <si>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</si>
  <si>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</si>
  <si>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</si>
  <si>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</si>
  <si>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</si>
  <si>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</si>
  <si>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</si>
  <si>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</si>
  <si>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</si>
  <si>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</si>
  <si>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</si>
  <si>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</si>
  <si>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</si>
  <si>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</si>
  <si>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</si>
  <si>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</si>
  <si>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</si>
  <si>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</si>
  <si>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</si>
  <si>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</si>
  <si>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</si>
  <si>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</si>
  <si>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</si>
  <si>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</si>
  <si>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</si>
  <si>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</si>
  <si>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</si>
  <si>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</si>
  <si>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</si>
  <si>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</si>
  <si>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</si>
  <si>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</si>
  <si>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</si>
  <si>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</si>
  <si>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</si>
  <si>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</si>
  <si>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</si>
  <si>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</si>
  <si>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</si>
  <si>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</si>
  <si>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</si>
  <si>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</si>
  <si>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</si>
  <si>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</si>
  <si>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</si>
  <si>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</si>
  <si>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</si>
  <si>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</si>
  <si>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</si>
  <si>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</si>
  <si>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</si>
  <si>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</si>
  <si>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</si>
  <si>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</si>
  <si>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</si>
  <si>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</si>
  <si>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</si>
  <si>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</si>
  <si>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</si>
  <si>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</si>
  <si>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</si>
  <si>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</si>
  <si>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</si>
  <si>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</si>
  <si>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</si>
  <si>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</si>
  <si>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</si>
  <si>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</si>
  <si>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</si>
  <si>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</si>
  <si>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</si>
  <si>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</si>
  <si>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</si>
  <si>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</si>
  <si>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</si>
  <si>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</si>
  <si>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</si>
  <si>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</si>
  <si>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</si>
  <si>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</si>
  <si>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</si>
  <si>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</si>
  <si>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</si>
  <si>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</si>
  <si>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</si>
  <si>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</si>
  <si>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</si>
  <si>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</si>
  <si>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</si>
  <si>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</si>
  <si>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</si>
  <si>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</si>
  <si>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</si>
  <si>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</si>
  <si>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</si>
  <si>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</si>
  <si>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</si>
  <si>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</si>
  <si>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</si>
  <si>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</si>
  <si>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</si>
  <si>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</si>
  <si>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</si>
  <si>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</si>
  <si>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</si>
  <si>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</si>
  <si>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</si>
  <si>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</si>
  <si>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</si>
  <si>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</si>
  <si>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</si>
  <si>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</si>
  <si>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</si>
  <si>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</si>
  <si>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</si>
  <si>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</si>
  <si>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</si>
  <si>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</si>
  <si>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</si>
  <si>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</si>
  <si>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</si>
  <si>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</si>
  <si>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</si>
  <si>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</si>
  <si>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</si>
  <si>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</si>
  <si>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</si>
  <si>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</si>
  <si>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</si>
  <si>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</si>
  <si>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</si>
  <si>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</si>
  <si>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</si>
  <si>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</si>
  <si>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</si>
  <si>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</si>
  <si>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</si>
  <si>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</si>
  <si>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</si>
  <si>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</si>
  <si>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</si>
  <si>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</si>
  <si>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</si>
  <si>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</si>
  <si>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</si>
  <si>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</si>
  <si>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</si>
  <si>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</si>
  <si>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</si>
  <si>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</si>
  <si>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</si>
  <si>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</si>
  <si>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</si>
  <si>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</si>
  <si>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</si>
  <si>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</si>
  <si>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</si>
  <si>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</si>
  <si>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</si>
  <si>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</si>
  <si>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</si>
  <si>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</si>
  <si>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</si>
  <si>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</si>
  <si>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</si>
  <si>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</si>
  <si>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</si>
  <si>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</si>
  <si>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</si>
  <si>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</si>
  <si>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</si>
  <si>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</si>
  <si>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</si>
  <si>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</si>
  <si>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</si>
  <si>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</si>
  <si>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</si>
  <si>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</si>
  <si>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</si>
  <si>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</si>
  <si>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</si>
  <si>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</si>
  <si>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</si>
  <si>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</si>
  <si>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</si>
  <si>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</si>
  <si>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</si>
  <si>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</si>
  <si>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</si>
  <si>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</si>
  <si>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</si>
  <si>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</si>
  <si>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</si>
  <si>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</si>
  <si>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</si>
  <si>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</si>
  <si>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</si>
  <si>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</si>
  <si>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</si>
  <si>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</si>
  <si>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</si>
  <si>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</si>
  <si>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</si>
  <si>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</si>
  <si>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</si>
  <si>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</si>
  <si>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</si>
  <si>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</si>
  <si>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</si>
  <si>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</si>
  <si>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</si>
  <si>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</si>
  <si>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</si>
  <si>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</si>
  <si>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</si>
  <si>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</si>
  <si>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</si>
  <si>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</si>
  <si>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</si>
  <si>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</si>
  <si>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</si>
  <si>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</si>
  <si>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</si>
  <si>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</si>
  <si>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</si>
  <si>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</si>
  <si>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</si>
  <si>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</si>
  <si>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</si>
  <si>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</si>
  <si>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</si>
  <si>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</si>
  <si>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</si>
  <si>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</si>
  <si>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</si>
  <si>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</si>
  <si>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</si>
  <si>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</si>
  <si>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</si>
  <si>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</si>
  <si>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</si>
  <si>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</si>
  <si>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</si>
  <si>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</si>
  <si>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</si>
  <si>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</si>
  <si>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</si>
  <si>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</si>
  <si>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</si>
  <si>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</si>
  <si>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</si>
  <si>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</si>
  <si>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</si>
  <si>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</si>
  <si>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</si>
  <si>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</si>
  <si>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</si>
  <si>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</si>
  <si>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</si>
  <si>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</si>
  <si>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</si>
  <si>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</si>
  <si>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</si>
  <si>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</si>
  <si>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</si>
  <si>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</si>
  <si>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</si>
  <si>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</si>
  <si>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</si>
  <si>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</si>
  <si>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</si>
  <si>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</si>
  <si>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</si>
  <si>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</si>
  <si>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</si>
  <si>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</si>
  <si>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</si>
  <si>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</si>
  <si>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</si>
  <si>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</si>
  <si>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</si>
  <si>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</si>
  <si>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</si>
  <si>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</si>
  <si>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</si>
  <si>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</si>
  <si>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</si>
  <si>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</si>
  <si>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</si>
  <si>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</si>
  <si>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</si>
  <si>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</si>
  <si>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</si>
  <si>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</si>
  <si>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</si>
  <si>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</si>
  <si>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</si>
  <si>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</si>
  <si>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</si>
  <si>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</si>
  <si>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</si>
  <si>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</si>
  <si>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</si>
  <si>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</si>
  <si>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</si>
  <si>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</si>
  <si>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</si>
  <si>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</si>
  <si>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</si>
  <si>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</si>
  <si>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</si>
  <si>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</si>
  <si>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</si>
  <si>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</si>
  <si>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</si>
  <si>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</si>
  <si>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</si>
  <si>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</si>
  <si>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</si>
  <si>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</si>
  <si>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</si>
  <si>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</si>
  <si>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</si>
  <si>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</si>
  <si>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</si>
  <si>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</si>
  <si>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</si>
  <si>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</si>
  <si>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</si>
  <si>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</si>
  <si>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</si>
  <si>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</si>
  <si>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</si>
  <si>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</si>
  <si>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</si>
  <si>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</si>
  <si>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</si>
  <si>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</si>
  <si>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</si>
  <si>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</si>
  <si>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</si>
  <si>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</si>
  <si>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</si>
  <si>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</si>
  <si>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</si>
  <si>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</si>
  <si>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</si>
  <si>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</si>
  <si>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</si>
  <si>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</si>
  <si>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</si>
  <si>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</si>
  <si>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</si>
  <si>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</si>
  <si>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</si>
  <si>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</si>
  <si>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</si>
  <si>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</si>
  <si>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</si>
  <si>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</si>
  <si>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</si>
  <si>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</si>
  <si>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</si>
  <si>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</si>
  <si>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</si>
  <si>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</si>
  <si>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</si>
  <si>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</si>
  <si>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</si>
  <si>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</si>
  <si>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</si>
  <si>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</si>
  <si>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</si>
  <si>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</si>
  <si>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</si>
  <si>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</si>
  <si>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</si>
  <si>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</si>
  <si>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</si>
  <si>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</si>
  <si>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</si>
  <si>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</si>
  <si>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</si>
  <si>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</si>
  <si>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</si>
  <si>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</si>
  <si>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</si>
  <si>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</si>
  <si>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</si>
  <si>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</si>
  <si>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</si>
  <si>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</si>
  <si>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</si>
  <si>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</si>
  <si>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</si>
  <si>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</si>
  <si>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</si>
  <si>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</si>
  <si>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</si>
  <si>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</si>
  <si>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</si>
  <si>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</si>
  <si>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</si>
  <si>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</si>
  <si>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</si>
  <si>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</si>
  <si>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</si>
  <si>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</si>
  <si>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</si>
  <si>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</si>
  <si>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</si>
  <si>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</si>
  <si>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</si>
  <si>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</si>
  <si>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</si>
  <si>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</si>
  <si>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</si>
  <si>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</si>
  <si>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</si>
  <si>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</si>
  <si>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</si>
  <si>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</si>
  <si>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</si>
  <si>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</si>
  <si>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</si>
  <si>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</si>
  <si>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</si>
  <si>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</si>
  <si>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</si>
  <si>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</si>
  <si>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</si>
  <si>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</si>
  <si>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</si>
  <si>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</si>
  <si>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</si>
  <si>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</si>
  <si>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</si>
  <si>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</si>
  <si>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</si>
  <si>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</si>
  <si>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</si>
  <si>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</si>
  <si>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</si>
  <si>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</si>
  <si>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</si>
  <si>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</si>
  <si>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</si>
  <si>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</si>
  <si>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</si>
  <si>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</si>
  <si>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</si>
  <si>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</si>
  <si>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</si>
  <si>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</si>
  <si>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</si>
  <si>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</si>
  <si>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</si>
  <si>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</si>
  <si>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</si>
  <si>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</si>
  <si>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</si>
  <si>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</si>
  <si>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</si>
  <si>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</si>
  <si>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</si>
  <si>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</si>
  <si>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</si>
  <si>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</si>
  <si>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</si>
  <si>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</si>
  <si>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</si>
  <si>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</si>
  <si>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</si>
  <si>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</si>
  <si>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</si>
  <si>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</si>
  <si>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</si>
  <si>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</si>
  <si>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</si>
  <si>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</si>
  <si>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</si>
  <si>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</si>
  <si>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</si>
  <si>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</si>
  <si>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</si>
  <si>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</si>
  <si>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</si>
  <si>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</si>
  <si>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</si>
  <si>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</si>
  <si>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</si>
  <si>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</si>
  <si>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</si>
  <si>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</si>
  <si>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</si>
  <si>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</si>
  <si>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</si>
  <si>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</si>
  <si>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</si>
  <si>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</si>
  <si>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</si>
  <si>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</si>
  <si>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</si>
  <si>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</si>
  <si>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</si>
  <si>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</si>
  <si>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</si>
  <si>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</si>
  <si>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</si>
  <si>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</si>
  <si>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</si>
  <si>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</si>
  <si>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</si>
  <si>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</si>
  <si>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</si>
  <si>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</si>
  <si>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</si>
  <si>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</si>
  <si>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</si>
  <si>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</si>
  <si>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</si>
  <si>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</si>
  <si>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</si>
  <si>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</si>
  <si>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</si>
  <si>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</si>
  <si>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</si>
  <si>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</si>
  <si>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</si>
  <si>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</si>
  <si>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</si>
  <si>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</si>
  <si>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</si>
  <si>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</si>
  <si>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</si>
  <si>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</si>
  <si>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</si>
  <si>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</si>
  <si>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</si>
  <si>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</si>
  <si>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</si>
  <si>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</si>
  <si>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</si>
  <si>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</si>
  <si>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</si>
  <si>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</si>
  <si>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</si>
  <si>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</si>
  <si>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</si>
  <si>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</si>
  <si>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</si>
  <si>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</si>
  <si>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</si>
  <si>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</si>
  <si>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</si>
  <si>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</si>
  <si>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</si>
  <si>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</si>
  <si>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</si>
  <si>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</si>
  <si>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</si>
  <si>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</si>
  <si>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</si>
  <si>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</si>
  <si>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</si>
  <si>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</si>
  <si>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</si>
  <si>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</si>
  <si>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</si>
  <si>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</si>
  <si>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</si>
  <si>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</si>
  <si>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</si>
  <si>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</si>
  <si>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</si>
  <si>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</si>
  <si>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</si>
  <si>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</si>
  <si>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</si>
  <si>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</si>
  <si>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</si>
  <si>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</si>
  <si>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</si>
  <si>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</si>
  <si>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</si>
  <si>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</si>
  <si>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</si>
  <si>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</si>
  <si>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</si>
  <si>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</si>
  <si>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</si>
  <si>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</si>
  <si>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</si>
  <si>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</si>
  <si>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</si>
  <si>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</si>
  <si>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</si>
  <si>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</si>
  <si>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</si>
  <si>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</si>
  <si>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</si>
  <si>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</si>
  <si>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</si>
  <si>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</si>
  <si>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</si>
  <si>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</si>
  <si>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</si>
  <si>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</si>
  <si>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</si>
  <si>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</si>
  <si>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</si>
  <si>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</si>
  <si>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</si>
  <si>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</si>
  <si>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</si>
  <si>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</si>
  <si>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</si>
  <si>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</si>
  <si>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</si>
  <si>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</si>
  <si>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</si>
  <si>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</si>
  <si>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</si>
  <si>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</si>
  <si>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</si>
  <si>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</si>
  <si>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</si>
  <si>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</si>
  <si>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</si>
  <si>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</si>
  <si>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</si>
  <si>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</si>
  <si>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</si>
  <si>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</si>
  <si>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</si>
  <si>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</si>
  <si>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</si>
  <si>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</si>
  <si>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</si>
  <si>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</si>
  <si>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</si>
  <si>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</si>
  <si>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</si>
  <si>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</si>
  <si>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</si>
  <si>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</si>
  <si>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</si>
  <si>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</si>
  <si>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</si>
  <si>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</si>
  <si>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</si>
  <si>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</si>
  <si>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</si>
  <si>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</si>
  <si>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</si>
  <si>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</si>
  <si>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</si>
  <si>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</si>
  <si>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</si>
  <si>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</si>
  <si>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</si>
  <si>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</si>
  <si>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</si>
  <si>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</si>
  <si>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</si>
  <si>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</si>
  <si>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</si>
  <si>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</si>
  <si>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</si>
  <si>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</si>
  <si>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</si>
  <si>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</si>
  <si>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</si>
  <si>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</si>
  <si>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</si>
  <si>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</si>
  <si>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</si>
  <si>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</si>
  <si>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</si>
  <si>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</si>
  <si>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</si>
  <si>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</si>
  <si>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</si>
  <si>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</si>
  <si>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</si>
  <si>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</si>
  <si>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</si>
  <si>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</si>
  <si>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</si>
  <si>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</si>
  <si>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</si>
  <si>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</si>
  <si>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</si>
  <si>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</si>
  <si>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</si>
  <si>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</si>
  <si>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</si>
  <si>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</si>
  <si>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</si>
  <si>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</si>
  <si>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</si>
  <si>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</si>
  <si>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</si>
  <si>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</si>
  <si>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</si>
  <si>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</si>
  <si>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</si>
  <si>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</si>
  <si>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</si>
  <si>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</si>
  <si>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</si>
  <si>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</si>
  <si>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</si>
  <si>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</si>
  <si>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</si>
  <si>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</si>
  <si>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</si>
  <si>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</si>
  <si>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</si>
  <si>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</si>
  <si>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</si>
  <si>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</si>
  <si>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</si>
  <si>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</si>
  <si>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</si>
  <si>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</si>
  <si>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</si>
  <si>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</si>
  <si>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</si>
  <si>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</si>
  <si>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</si>
  <si>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</si>
  <si>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</si>
  <si>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</si>
  <si>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</si>
  <si>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</si>
  <si>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</si>
  <si>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</si>
  <si>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</si>
  <si>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</si>
  <si>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</si>
  <si>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</si>
  <si>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</si>
  <si>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</si>
  <si>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</si>
  <si>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</si>
  <si>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</si>
  <si>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</si>
  <si>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</si>
  <si>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</si>
  <si>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</si>
  <si>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</si>
  <si>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</si>
  <si>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</si>
  <si>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</si>
  <si>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</si>
  <si>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</si>
  <si>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</si>
  <si>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</si>
  <si>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</si>
  <si>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</si>
  <si>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</si>
  <si>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</si>
  <si>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</si>
  <si>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</si>
  <si>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</si>
  <si>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</si>
  <si>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</si>
  <si>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</si>
  <si>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</si>
  <si>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</si>
  <si>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</si>
  <si>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</si>
  <si>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</si>
  <si>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</si>
  <si>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</si>
  <si>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</si>
  <si>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</si>
  <si>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</si>
  <si>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</si>
  <si>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</si>
  <si>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</si>
  <si>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</si>
  <si>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</si>
  <si>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</si>
  <si>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</si>
  <si>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</si>
  <si>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</si>
  <si>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</si>
  <si>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</si>
  <si>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</si>
  <si>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</si>
  <si>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</si>
  <si>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</si>
  <si>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</si>
  <si>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</si>
  <si>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</si>
  <si>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</si>
  <si>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</si>
  <si>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</si>
  <si>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</si>
  <si>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</si>
  <si>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</si>
  <si>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</si>
  <si>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</si>
  <si>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</si>
  <si>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</si>
  <si>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</si>
  <si>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</si>
  <si>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</si>
  <si>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</si>
  <si>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</si>
  <si>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</si>
  <si>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</si>
  <si>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</si>
  <si>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</si>
  <si>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</si>
  <si>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</si>
  <si>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</si>
  <si>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</si>
  <si>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</si>
  <si>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</si>
  <si>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</si>
  <si>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</si>
  <si>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</si>
  <si>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</si>
  <si>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</si>
  <si>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</si>
  <si>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</si>
  <si>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</si>
  <si>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</si>
  <si>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</si>
  <si>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</si>
  <si>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</si>
  <si>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</si>
  <si>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</si>
  <si>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</si>
  <si>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</si>
  <si>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</si>
  <si>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</si>
  <si>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</si>
  <si>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</si>
  <si>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</si>
  <si>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</si>
  <si>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</si>
  <si>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</si>
  <si>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</si>
  <si>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</si>
  <si>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</si>
  <si>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</si>
  <si>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</si>
  <si>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</si>
  <si>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</si>
  <si>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</si>
  <si>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</si>
  <si>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</si>
  <si>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</si>
  <si>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</si>
  <si>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</si>
  <si>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</si>
  <si>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</si>
  <si>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</si>
  <si>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</si>
  <si>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</si>
  <si>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</si>
  <si>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</si>
  <si>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</si>
  <si>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</si>
  <si>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</si>
  <si>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</si>
  <si>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</si>
  <si>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</si>
  <si>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</si>
  <si>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</si>
  <si>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</si>
  <si>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</si>
  <si>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</si>
  <si>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</si>
  <si>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</si>
  <si>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</si>
  <si>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</si>
  <si>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</si>
  <si>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</si>
  <si>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</si>
  <si>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</si>
  <si>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</si>
  <si>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</si>
  <si>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</si>
  <si>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</si>
  <si>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</si>
  <si>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</si>
  <si>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</si>
  <si>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</si>
  <si>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</si>
  <si>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</si>
  <si>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</si>
  <si>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</si>
  <si>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</si>
  <si>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</si>
  <si>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</si>
  <si>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</si>
  <si>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</si>
  <si>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</si>
  <si>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</si>
  <si>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</si>
  <si>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</si>
  <si>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</si>
  <si>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</si>
  <si>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</si>
  <si>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</si>
  <si>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</si>
  <si>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</si>
  <si>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</si>
  <si>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</si>
  <si>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</si>
  <si>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</si>
  <si>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</si>
  <si>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</si>
  <si>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</si>
  <si>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</si>
  <si>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</si>
  <si>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</si>
  <si>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</si>
  <si>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</si>
  <si>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</si>
  <si>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</si>
  <si>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</si>
  <si>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</si>
  <si>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</si>
  <si>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</si>
  <si>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</si>
  <si>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</si>
  <si>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</si>
  <si>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</si>
  <si>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</si>
  <si>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</si>
  <si>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</si>
  <si>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</si>
  <si>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</si>
  <si>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</si>
  <si>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</si>
  <si>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</si>
  <si>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</si>
  <si>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</si>
  <si>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</si>
  <si>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</si>
  <si>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</si>
  <si>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</si>
  <si>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</si>
  <si>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</si>
  <si>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</si>
  <si>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</si>
  <si>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</si>
  <si>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</si>
  <si>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</si>
  <si>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</si>
  <si>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</si>
  <si>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</si>
  <si>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</si>
  <si>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</si>
  <si>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</si>
  <si>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</si>
  <si>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</si>
  <si>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</si>
  <si>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</si>
  <si>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</si>
  <si>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</si>
  <si>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</si>
  <si>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</si>
  <si>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</si>
  <si>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</si>
  <si>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</si>
  <si>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</si>
  <si>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</si>
  <si>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</si>
  <si>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</si>
  <si>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</si>
  <si>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</si>
  <si>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</si>
  <si>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</si>
  <si>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</si>
  <si>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</si>
  <si>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</si>
  <si>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</si>
  <si>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</si>
  <si>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</si>
  <si>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</si>
  <si>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</si>
  <si>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</si>
  <si>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</si>
  <si>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</si>
  <si>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</si>
  <si>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</si>
  <si>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</si>
  <si>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</si>
  <si>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</si>
  <si>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</si>
  <si>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</si>
  <si>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</si>
  <si>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</si>
  <si>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</si>
  <si>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</si>
  <si>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</si>
  <si>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</si>
  <si>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</si>
  <si>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</si>
  <si>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</si>
  <si>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</si>
  <si>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</si>
  <si>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</si>
  <si>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</si>
  <si>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</si>
  <si>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</si>
  <si>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</si>
  <si>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</si>
  <si>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</si>
  <si>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</si>
  <si>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</si>
  <si>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</si>
  <si>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</si>
  <si>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</si>
  <si>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</si>
  <si>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</si>
  <si>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</si>
  <si>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</si>
  <si>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</si>
  <si>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</si>
  <si>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</si>
  <si>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</si>
  <si>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</si>
  <si>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</si>
  <si>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</si>
  <si>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</si>
  <si>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</si>
  <si>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</si>
  <si>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</si>
  <si>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</si>
  <si>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</si>
  <si>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</si>
  <si>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</si>
  <si>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</si>
  <si>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</si>
  <si>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</si>
  <si>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</si>
  <si>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</si>
  <si>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</si>
  <si>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</si>
  <si>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</si>
  <si>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</si>
  <si>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</si>
  <si>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</si>
  <si>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</si>
  <si>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</si>
  <si>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</si>
  <si>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</si>
  <si>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</si>
  <si>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</si>
  <si>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</si>
  <si>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</si>
  <si>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</si>
  <si>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</si>
  <si>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</si>
  <si>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</si>
  <si>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</si>
  <si>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</si>
  <si>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</si>
  <si>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</si>
  <si>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</si>
  <si>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</si>
  <si>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</si>
  <si>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</si>
  <si>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</si>
  <si>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</si>
  <si>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</si>
  <si>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</si>
  <si>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</si>
  <si>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</si>
  <si>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</si>
  <si>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</si>
  <si>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</si>
  <si>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</si>
  <si>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</si>
  <si>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</si>
  <si>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</si>
  <si>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</si>
  <si>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</si>
  <si>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</si>
  <si>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</si>
  <si>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</si>
  <si>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</si>
  <si>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</si>
  <si>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</si>
  <si>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</si>
  <si>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</si>
  <si>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</si>
  <si>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</si>
  <si>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</si>
  <si>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</si>
  <si>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</si>
  <si>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</si>
  <si>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</si>
  <si>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</si>
  <si>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</si>
  <si>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</si>
  <si>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</si>
  <si>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</si>
  <si>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</si>
  <si>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</si>
  <si>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</si>
  <si>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</si>
  <si>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</si>
  <si>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</si>
  <si>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</si>
  <si>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</si>
  <si>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</si>
  <si>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</si>
  <si>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</si>
  <si>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</si>
  <si>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</si>
  <si>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</si>
  <si>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</si>
  <si>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</si>
  <si>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</si>
  <si>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</si>
  <si>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</si>
  <si>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</si>
  <si>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</si>
  <si>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</si>
  <si>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</si>
  <si>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</si>
  <si>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</si>
  <si>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</si>
  <si>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</si>
  <si>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</si>
  <si>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</si>
  <si>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</si>
  <si>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</si>
  <si>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</si>
  <si>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</si>
  <si>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</si>
  <si>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</si>
  <si>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</si>
  <si>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</si>
  <si>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</si>
  <si>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</si>
  <si>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</si>
  <si>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</si>
  <si>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</si>
  <si>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</si>
  <si>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</si>
  <si>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</si>
  <si>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</si>
  <si>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</si>
  <si>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</si>
  <si>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</si>
  <si>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</si>
  <si>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</si>
  <si>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</si>
  <si>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</si>
  <si>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</si>
  <si>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</si>
  <si>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</si>
  <si>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</si>
  <si>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</si>
  <si>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</si>
  <si>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</si>
  <si>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</si>
  <si>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</si>
  <si>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</si>
  <si>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</si>
  <si>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</si>
  <si>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</si>
  <si>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</si>
  <si>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</si>
  <si>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</si>
  <si>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</si>
  <si>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</si>
  <si>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</si>
  <si>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</si>
  <si>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</si>
  <si>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</si>
  <si>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</si>
  <si>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</si>
  <si>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</si>
  <si>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</si>
  <si>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</si>
  <si>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</si>
  <si>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</si>
  <si>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</si>
  <si>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</si>
  <si>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</si>
  <si>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</si>
  <si>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</si>
  <si>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</si>
  <si>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</si>
  <si>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</si>
  <si>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</si>
  <si>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</si>
  <si>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</si>
  <si>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</si>
  <si>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</si>
  <si>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</si>
  <si>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</si>
  <si>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</si>
  <si>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</si>
  <si>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</si>
  <si>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</si>
  <si>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</si>
  <si>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</si>
  <si>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</si>
  <si>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</si>
  <si>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</si>
  <si>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</si>
  <si>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</si>
  <si>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</si>
  <si>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</si>
  <si>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</si>
  <si>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</si>
  <si>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</si>
  <si>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</si>
  <si>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</si>
  <si>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</si>
  <si>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</si>
  <si>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</si>
  <si>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</si>
  <si>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</si>
  <si>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</si>
  <si>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</si>
  <si>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</si>
  <si>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</si>
  <si>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</si>
  <si>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</si>
  <si>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</si>
  <si>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</si>
  <si>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</si>
  <si>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</si>
  <si>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</si>
  <si>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</si>
  <si>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</si>
  <si>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</si>
  <si>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</si>
  <si>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</si>
  <si>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</si>
  <si>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</si>
  <si>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</si>
  <si>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</si>
  <si>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</si>
  <si>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</si>
  <si>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</si>
  <si>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</si>
  <si>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</si>
  <si>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</si>
  <si>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</si>
  <si>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</si>
  <si>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</si>
  <si>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</si>
  <si>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</si>
  <si>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</si>
  <si>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</si>
  <si>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</si>
  <si>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</si>
  <si>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</si>
  <si>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</si>
  <si>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</si>
  <si>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</si>
  <si>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</si>
  <si>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</si>
  <si>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</si>
  <si>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</si>
  <si>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</si>
  <si>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</si>
  <si>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</si>
  <si>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</si>
  <si>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</si>
  <si>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</si>
  <si>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</si>
  <si>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</si>
  <si>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</si>
  <si>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</si>
  <si>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</si>
  <si>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</si>
  <si>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</si>
  <si>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</si>
  <si>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</si>
  <si>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</si>
  <si>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</si>
  <si>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</si>
  <si>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</si>
  <si>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</si>
  <si>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</si>
  <si>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</si>
  <si>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</si>
  <si>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</si>
  <si>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</si>
  <si>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</si>
  <si>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</si>
  <si>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</si>
  <si>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</si>
  <si>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</si>
  <si>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</si>
  <si>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</si>
  <si>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</si>
  <si>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</si>
  <si>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</si>
  <si>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</si>
  <si>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</si>
  <si>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</si>
  <si>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</si>
  <si>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</si>
  <si>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</si>
  <si>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</si>
  <si>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</si>
  <si>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</si>
  <si>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</si>
  <si>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</si>
  <si>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</si>
  <si>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</si>
  <si>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</si>
  <si>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</si>
  <si>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</si>
  <si>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</si>
  <si>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</si>
  <si>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</si>
  <si>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</si>
  <si>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</si>
  <si>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</si>
  <si>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</si>
  <si>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</si>
  <si>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</si>
  <si>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</si>
  <si>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</si>
  <si>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</si>
  <si>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</si>
  <si>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</si>
  <si>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</si>
  <si>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</si>
  <si>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</si>
  <si>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</si>
  <si>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</si>
  <si>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</si>
  <si>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</si>
  <si>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</si>
  <si>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</si>
  <si>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</si>
  <si>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</si>
  <si>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</si>
  <si>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</si>
  <si>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</si>
  <si>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</si>
  <si>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</si>
  <si>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</si>
  <si>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</si>
  <si>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</si>
  <si>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</si>
  <si>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</si>
  <si>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</si>
  <si>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</si>
  <si>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</si>
  <si>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</si>
  <si>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</si>
  <si>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</si>
  <si>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</si>
  <si>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</si>
  <si>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</si>
  <si>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</si>
  <si>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</si>
  <si>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</si>
  <si>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</si>
  <si>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</si>
  <si>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</si>
  <si>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</si>
  <si>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</si>
  <si>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</si>
  <si>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</si>
  <si>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</si>
  <si>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</si>
  <si>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</si>
  <si>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</si>
  <si>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</si>
  <si>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</si>
  <si>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</si>
  <si>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</si>
  <si>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</si>
  <si>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</si>
  <si>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</si>
  <si>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</si>
  <si>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</si>
  <si>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</si>
  <si>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</si>
  <si>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</si>
  <si>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</si>
  <si>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</si>
  <si>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</si>
  <si>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</si>
  <si>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</si>
  <si>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</si>
  <si>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</si>
  <si>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</si>
  <si>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</si>
  <si>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</si>
  <si>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</si>
  <si>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</si>
  <si>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</si>
  <si>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</si>
  <si>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</si>
  <si>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</si>
  <si>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</si>
  <si>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</si>
  <si>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</si>
  <si>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</si>
  <si>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</si>
  <si>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</si>
  <si>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</si>
  <si>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</si>
  <si>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</si>
  <si>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</si>
  <si>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</si>
  <si>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</si>
  <si>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</si>
  <si>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</si>
  <si>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</si>
  <si>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</si>
  <si>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</si>
  <si>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</si>
  <si>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</si>
  <si>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</si>
  <si>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</si>
  <si>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</si>
  <si>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</si>
  <si>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</si>
  <si>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</si>
  <si>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</si>
  <si>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</si>
  <si>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</si>
  <si>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</si>
  <si>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</si>
  <si>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</si>
  <si>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</si>
  <si>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</si>
  <si>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</si>
  <si>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</si>
  <si>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</si>
  <si>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</si>
  <si>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</si>
  <si>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</si>
  <si>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</si>
  <si>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</si>
  <si>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</si>
  <si>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</si>
  <si>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</si>
  <si>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</si>
  <si>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</si>
  <si>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</si>
  <si>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</si>
  <si>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</si>
  <si>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</si>
  <si>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</si>
  <si>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</si>
  <si>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</si>
  <si>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</si>
  <si>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</si>
  <si>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</si>
  <si>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</si>
  <si>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</si>
  <si>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</si>
  <si>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</si>
  <si>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</si>
  <si>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</si>
  <si>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</si>
  <si>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</si>
  <si>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</si>
  <si>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</si>
  <si>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</si>
  <si>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</si>
  <si>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</si>
  <si>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</si>
  <si>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</si>
  <si>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</si>
  <si>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</si>
  <si>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</si>
  <si>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</si>
  <si>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</si>
  <si>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</si>
  <si>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</si>
  <si>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</si>
  <si>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</si>
  <si>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</si>
  <si>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</si>
  <si>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</si>
  <si>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</si>
  <si>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</si>
  <si>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</si>
  <si>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</si>
  <si>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</si>
  <si>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</si>
  <si>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</si>
  <si>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</si>
  <si>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</si>
  <si>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</si>
  <si>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</si>
  <si>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</si>
  <si>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</si>
  <si>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</si>
  <si>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</si>
  <si>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</si>
  <si>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</si>
  <si>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</si>
  <si>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</si>
  <si>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</si>
  <si>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</si>
  <si>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</si>
  <si>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</si>
  <si>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</si>
  <si>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</si>
  <si>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</si>
  <si>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</si>
  <si>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</si>
  <si>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</si>
  <si>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</si>
  <si>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</si>
  <si>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</si>
  <si>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</si>
  <si>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</si>
  <si>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</si>
  <si>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</si>
  <si>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</si>
  <si>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</si>
  <si>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</si>
  <si>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</si>
  <si>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</si>
  <si>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</si>
  <si>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</si>
  <si>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</si>
  <si>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</si>
  <si>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</si>
  <si>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</si>
  <si>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</si>
  <si>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</si>
  <si>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</si>
  <si>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</si>
  <si>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</si>
  <si>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</si>
  <si>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</si>
  <si>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</si>
  <si>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</si>
  <si>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</si>
  <si>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</si>
  <si>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</si>
  <si>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</si>
  <si>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</si>
  <si>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</si>
  <si>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</si>
  <si>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</si>
  <si>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</si>
  <si>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</si>
  <si>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</si>
  <si>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</si>
  <si>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</si>
  <si>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</si>
  <si>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</si>
  <si>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</si>
  <si>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</si>
  <si>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</si>
  <si>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</si>
  <si>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</si>
  <si>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</si>
  <si>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</si>
  <si>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</si>
  <si>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</si>
  <si>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</si>
  <si>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</si>
  <si>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</si>
  <si>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</si>
  <si>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</si>
  <si>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</si>
  <si>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</si>
  <si>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</si>
  <si>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</si>
  <si>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</si>
  <si>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</si>
  <si>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</si>
  <si>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</si>
  <si>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</si>
  <si>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</si>
  <si>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</si>
  <si>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</si>
  <si>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</si>
  <si>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</si>
  <si>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</si>
  <si>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</si>
  <si>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</si>
  <si>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</si>
  <si>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</si>
  <si>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</si>
  <si>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</si>
  <si>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</si>
  <si>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</si>
  <si>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</si>
  <si>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</si>
  <si>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</si>
  <si>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</si>
  <si>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</si>
  <si>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</si>
  <si>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</si>
  <si>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</si>
  <si>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</si>
  <si>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</si>
  <si>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</si>
  <si>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</si>
  <si>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</si>
  <si>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</si>
  <si>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</si>
  <si>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</si>
  <si>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</si>
  <si>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</si>
  <si>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</si>
  <si>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</si>
  <si>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</si>
  <si>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</si>
  <si>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</si>
  <si>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</si>
  <si>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</si>
  <si>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</si>
  <si>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</si>
  <si>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</si>
  <si>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</si>
  <si>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</si>
  <si>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</si>
  <si>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</si>
  <si>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</si>
  <si>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</si>
  <si>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</si>
  <si>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</si>
  <si>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</si>
  <si>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</si>
  <si>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</si>
  <si>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</si>
  <si>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</si>
  <si>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</si>
  <si>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</si>
  <si>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</si>
  <si>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</si>
  <si>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</si>
  <si>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</si>
  <si>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</si>
  <si>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</si>
  <si>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</si>
  <si>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</si>
  <si>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</si>
  <si>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</si>
  <si>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</si>
  <si>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</si>
  <si>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</si>
  <si>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</si>
  <si>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</si>
  <si>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</si>
  <si>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</si>
  <si>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</si>
  <si>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</si>
  <si>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</si>
  <si>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</si>
  <si>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</si>
  <si>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</si>
  <si>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</si>
  <si>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</si>
  <si>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</si>
  <si>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</si>
  <si>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</si>
  <si>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</si>
  <si>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</si>
  <si>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</si>
  <si>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</si>
  <si>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</si>
  <si>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</si>
  <si>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</si>
  <si>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</si>
  <si>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</si>
  <si>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</si>
  <si>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</si>
  <si>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</si>
  <si>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</si>
  <si>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</si>
  <si>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</si>
  <si>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</si>
  <si>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</si>
  <si>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</si>
  <si>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</si>
  <si>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</si>
  <si>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</si>
  <si>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</si>
  <si>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</si>
  <si>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</si>
  <si>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</si>
  <si>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</si>
  <si>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</si>
  <si>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</si>
  <si>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</si>
  <si>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</si>
  <si>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</si>
  <si>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</si>
  <si>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</si>
  <si>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</si>
  <si>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</si>
  <si>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</si>
  <si>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</si>
  <si>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</si>
  <si>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</si>
  <si>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</si>
  <si>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</si>
  <si>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</si>
  <si>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</si>
  <si>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</si>
  <si>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</si>
  <si>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</si>
  <si>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</si>
  <si>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</si>
  <si>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</si>
  <si>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</si>
  <si>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</si>
  <si>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</si>
  <si>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</si>
  <si>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</si>
  <si>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</si>
  <si>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</si>
  <si>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</si>
  <si>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</si>
  <si>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</si>
  <si>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</si>
  <si>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</si>
  <si>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</si>
  <si>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</si>
  <si>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</si>
  <si>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</si>
  <si>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</si>
  <si>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</si>
  <si>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</si>
  <si>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</si>
  <si>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</si>
  <si>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</si>
  <si>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</si>
  <si>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</si>
  <si>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</si>
  <si>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</si>
  <si>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</si>
  <si>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</si>
  <si>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</si>
  <si>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</si>
  <si>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</si>
  <si>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</si>
  <si>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</si>
  <si>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</si>
  <si>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</si>
  <si>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</si>
  <si>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</si>
  <si>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</si>
  <si>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</si>
  <si>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</si>
  <si>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</si>
  <si>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</si>
  <si>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</si>
  <si>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</si>
  <si>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</si>
  <si>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</si>
  <si>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</si>
  <si>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</si>
  <si>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</si>
  <si>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</si>
  <si>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</si>
  <si>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</si>
  <si>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</si>
  <si>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</si>
  <si>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</si>
  <si>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</si>
  <si>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</si>
  <si>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</si>
  <si>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</si>
  <si>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</si>
  <si>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</si>
  <si>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</si>
  <si>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</si>
  <si>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</si>
  <si>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</si>
  <si>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</si>
  <si>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</si>
  <si>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</si>
  <si>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</si>
  <si>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</si>
  <si>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</si>
  <si>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</si>
  <si>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</si>
  <si>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</si>
  <si>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</si>
  <si>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</si>
  <si>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</si>
  <si>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</si>
  <si>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</si>
  <si>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</si>
  <si>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</si>
  <si>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</si>
  <si>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</si>
  <si>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</si>
  <si>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</si>
  <si>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</si>
  <si>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</si>
  <si>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</si>
  <si>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</si>
  <si>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</si>
  <si>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</si>
  <si>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</si>
  <si>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</si>
  <si>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</si>
  <si>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</si>
  <si>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</si>
  <si>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</si>
  <si>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</si>
  <si>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</si>
  <si>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</si>
  <si>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</si>
  <si>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</si>
  <si>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</si>
  <si>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</si>
  <si>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</si>
  <si>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</si>
  <si>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</si>
  <si>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</si>
  <si>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</si>
  <si>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</si>
  <si>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</si>
  <si>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</si>
  <si>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</si>
  <si>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</si>
  <si>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</si>
  <si>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</si>
  <si>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</si>
  <si>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</si>
  <si>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</si>
  <si>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</si>
  <si>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</si>
  <si>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</si>
  <si>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</si>
  <si>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</si>
  <si>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</si>
  <si>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</si>
  <si>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</si>
  <si>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</si>
  <si>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</si>
  <si>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</si>
  <si>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</si>
  <si>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</si>
  <si>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</si>
  <si>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</si>
  <si>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</si>
  <si>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</si>
  <si>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</si>
  <si>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</si>
  <si>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</si>
  <si>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</si>
  <si>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</si>
  <si>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</si>
  <si>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</si>
  <si>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</si>
  <si>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</si>
  <si>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</si>
  <si>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</si>
  <si>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</si>
  <si>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</si>
  <si>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</si>
  <si>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</si>
  <si>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</si>
  <si>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</si>
  <si>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</si>
  <si>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</si>
  <si>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</si>
  <si>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</si>
  <si>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</si>
  <si>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</si>
  <si>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</si>
  <si>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</si>
  <si>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</si>
  <si>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</si>
  <si>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</si>
  <si>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</si>
  <si>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</si>
  <si>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</si>
  <si>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</si>
  <si>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</si>
  <si>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</si>
  <si>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</si>
  <si>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</si>
  <si>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</si>
  <si>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</si>
  <si>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</si>
  <si>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</si>
  <si>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</si>
  <si>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</si>
  <si>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</si>
  <si>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</si>
  <si>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</si>
  <si>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</si>
  <si>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</si>
  <si>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</si>
  <si>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</si>
  <si>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</si>
  <si>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</si>
  <si>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</si>
  <si>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</si>
  <si>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</si>
  <si>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</si>
  <si>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</si>
  <si>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</si>
  <si>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</si>
  <si>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</si>
  <si>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</si>
  <si>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</si>
  <si>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</si>
  <si>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</si>
  <si>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</si>
  <si>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</si>
  <si>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</si>
  <si>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</si>
  <si>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</si>
  <si>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</si>
  <si>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</si>
  <si>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</si>
  <si>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</si>
  <si>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</si>
  <si>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</si>
  <si>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</si>
  <si>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</si>
  <si>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</si>
  <si>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</si>
  <si>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</si>
  <si>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</si>
  <si>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</si>
  <si>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</si>
  <si>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</si>
  <si>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</si>
  <si>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</si>
  <si>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</si>
  <si>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</si>
  <si>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</si>
  <si>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</si>
  <si>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</si>
  <si>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</si>
  <si>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</si>
  <si>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</si>
  <si>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</si>
  <si>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</si>
  <si>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</si>
  <si>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</si>
  <si>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</si>
  <si>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</si>
  <si>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</si>
  <si>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</si>
  <si>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</si>
  <si>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</si>
  <si>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</si>
  <si>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</si>
  <si>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</si>
  <si>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</si>
  <si>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</si>
  <si>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</si>
  <si>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</si>
  <si>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</si>
  <si>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</si>
  <si>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</si>
  <si>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</si>
  <si>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</si>
  <si>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</si>
  <si>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</si>
  <si>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</si>
  <si>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</si>
  <si>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</si>
  <si>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</si>
  <si>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</si>
  <si>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</si>
  <si>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</si>
  <si>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</si>
  <si>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</si>
  <si>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</si>
  <si>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</si>
  <si>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</si>
  <si>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</si>
  <si>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</si>
  <si>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</si>
  <si>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</si>
  <si>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</si>
  <si>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</si>
  <si>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</si>
  <si>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</si>
  <si>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</si>
  <si>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</si>
  <si>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</si>
  <si>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23303</t>
  </si>
  <si>
    <t xml:space="preserve">   地方政府一般债务发行费用支出</t>
  </si>
  <si>
    <t>22902</t>
  </si>
  <si>
    <t xml:space="preserve">   年初预留</t>
  </si>
  <si>
    <t>22999</t>
  </si>
  <si>
    <t>县本级一般公共预算支出</t>
  </si>
  <si>
    <t>1-5  2023年梁河县本级一般公共预算基本支出情况表（公开到款级）</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</si>
  <si>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</si>
  <si>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</si>
  <si>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</si>
  <si>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</si>
  <si>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</si>
  <si>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</si>
  <si>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</si>
  <si>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</si>
  <si>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</si>
  <si>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</si>
  <si>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</si>
  <si>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</si>
  <si>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</si>
  <si>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</si>
  <si>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</si>
  <si>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</si>
  <si>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</si>
  <si>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</si>
  <si>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</si>
  <si>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</si>
  <si>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</si>
  <si>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</si>
  <si>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</si>
  <si>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</si>
  <si>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</si>
  <si>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</si>
  <si>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助学金</t>
  </si>
  <si>
    <t xml:space="preserve">  个人农业生产补贴</t>
  </si>
  <si>
    <t xml:space="preserve">  离退休费</t>
  </si>
  <si>
    <t xml:space="preserve">  其他对个人和家庭的补助</t>
  </si>
  <si>
    <t>支  出  合  计</t>
  </si>
  <si>
    <t>1-6  2023年一般公共预算支出表（州、市对下转移支付项目）</t>
  </si>
  <si>
    <t>项       目</t>
  </si>
  <si>
    <t>其中：延续项目</t>
  </si>
  <si>
    <t>其中：新增项目</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</si>
  <si>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</si>
  <si>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</si>
  <si>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</si>
  <si>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</si>
  <si>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</si>
  <si>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</si>
  <si>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</si>
  <si>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</si>
  <si>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</si>
  <si>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</si>
  <si>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</si>
  <si>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</si>
  <si>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</si>
  <si>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</si>
  <si>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</si>
  <si>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</si>
  <si>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</si>
  <si>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</si>
  <si>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</si>
  <si>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</si>
  <si>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</si>
  <si>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合计</t>
  </si>
  <si>
    <t>1-7  2023年梁河县分地区税收返还和转移支付预算表</t>
  </si>
  <si>
    <t>县（市）</t>
  </si>
  <si>
    <t>税收返还</t>
  </si>
  <si>
    <t>转移支付</t>
  </si>
  <si>
    <t>一、提前下达数</t>
  </si>
  <si>
    <t>勐养镇</t>
  </si>
  <si>
    <t xml:space="preserve"> </t>
  </si>
  <si>
    <t>芒东镇</t>
  </si>
  <si>
    <t>遮岛镇</t>
  </si>
  <si>
    <t>九保乡</t>
  </si>
  <si>
    <t>曩宋乡</t>
  </si>
  <si>
    <t>河西乡</t>
  </si>
  <si>
    <t>大厂乡</t>
  </si>
  <si>
    <t>小厂乡</t>
  </si>
  <si>
    <t>平山乡</t>
  </si>
  <si>
    <t>二、预算数</t>
  </si>
  <si>
    <t>1-8  2023年梁河县“三公”经费预算财政拨款情况统计表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</si>
  <si>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</si>
  <si>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</si>
  <si>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</si>
  <si>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</si>
  <si>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</si>
  <si>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</si>
  <si>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</si>
  <si>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</si>
  <si>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2023年梁河县“三公”经费预算安排数565.34万元，其中：因公出国（境）费0.1万元，公务接待费107.53万元，公务用车购置和运行维护费457.71万元（其中：公务用车运行费397.71万元，公务用车购置60万元）。与2022年“三公”经费预算数581.83万元相比，减少16.49万元，下降2.83%。其中，因公出国（境）费减少0.2万元，下降66.67%；公务接待费减少35.68万元,下降24.91%，减少原因主要是各单位严格执行中央八项规定，结合本单位实际，完善相关制度，厉行节约，严控支出，有效地控制行政成本，根据目标控制数，减少不必要的开支；公务用车购置及运行费增加19.39万元，增长4.42%（其中，公务用车运行费增加29.39万元，增长7.98%；公务用车购置减少10万元，下降14.29%），公务用车费总体增加原因:梁河县严格执行公车管理制度，杜绝公车私用，合理安排公务用车的出行，但2023年单位公车老旧，需要维修支出增加及乡村振兴，单位到乡、村开展乡村振兴工作频繁，公务用车运行费增加。</t>
  </si>
  <si>
    <t>2-1  2023年梁河县政府性基金预算收入情况表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</si>
  <si>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</si>
  <si>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</si>
  <si>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</si>
  <si>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</si>
  <si>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</si>
  <si>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</si>
  <si>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</si>
  <si>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</si>
  <si>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</si>
  <si>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</si>
  <si>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</si>
  <si>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</si>
  <si>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</si>
  <si>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</si>
  <si>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</si>
  <si>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</si>
  <si>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</si>
  <si>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</si>
  <si>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</si>
  <si>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</si>
  <si>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</si>
  <si>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</si>
  <si>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</si>
  <si>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</si>
  <si>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</si>
  <si>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</si>
  <si>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</si>
  <si>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</si>
  <si>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</si>
  <si>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</si>
  <si>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</si>
  <si>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</si>
  <si>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</si>
  <si>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</si>
  <si>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</si>
  <si>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</si>
  <si>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</si>
  <si>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</si>
  <si>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</si>
  <si>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</si>
  <si>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</si>
  <si>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</si>
  <si>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</si>
  <si>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</si>
  <si>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</si>
  <si>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</si>
  <si>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</si>
  <si>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</si>
  <si>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</si>
  <si>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</si>
  <si>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</si>
  <si>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</si>
  <si>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</si>
  <si>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2023年梁河县政府性基金预算支出情况表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</si>
  <si>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</si>
  <si>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</si>
  <si>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</si>
  <si>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</si>
  <si>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</si>
  <si>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</si>
  <si>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</si>
  <si>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</si>
  <si>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</si>
  <si>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</si>
  <si>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</si>
  <si>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</si>
  <si>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</si>
  <si>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</si>
  <si>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</si>
  <si>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</si>
  <si>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</si>
  <si>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</si>
  <si>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</si>
  <si>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</si>
  <si>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</si>
  <si>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</si>
  <si>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</si>
  <si>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</si>
  <si>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</si>
  <si>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</si>
  <si>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</si>
  <si>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</si>
  <si>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</si>
  <si>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</si>
  <si>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</si>
  <si>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</si>
  <si>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</si>
  <si>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</si>
  <si>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</si>
  <si>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</si>
  <si>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</si>
  <si>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</si>
  <si>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</si>
  <si>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</si>
  <si>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</si>
  <si>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</si>
  <si>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</si>
  <si>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</si>
  <si>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</si>
  <si>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</si>
  <si>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</si>
  <si>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</si>
  <si>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</si>
  <si>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</si>
  <si>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</si>
  <si>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</si>
  <si>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</si>
  <si>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</si>
  <si>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</si>
  <si>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</si>
  <si>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</si>
  <si>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</si>
  <si>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</si>
  <si>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</si>
  <si>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</si>
  <si>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</si>
  <si>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</si>
  <si>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</si>
  <si>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</si>
  <si>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</si>
  <si>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</si>
  <si>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</si>
  <si>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</si>
  <si>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</si>
  <si>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</si>
  <si>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</si>
  <si>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</si>
  <si>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</si>
  <si>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</si>
  <si>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</si>
  <si>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</si>
  <si>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</si>
  <si>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</si>
  <si>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</si>
  <si>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</si>
  <si>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</si>
  <si>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</si>
  <si>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</si>
  <si>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</si>
  <si>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</si>
  <si>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</si>
  <si>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</si>
  <si>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</si>
  <si>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</si>
  <si>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</si>
  <si>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</si>
  <si>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</si>
  <si>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</si>
  <si>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</si>
  <si>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</si>
  <si>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</si>
  <si>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</si>
  <si>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</si>
  <si>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</si>
  <si>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</si>
  <si>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</si>
  <si>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</si>
  <si>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</si>
  <si>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</si>
  <si>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</si>
  <si>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</si>
  <si>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</si>
  <si>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</si>
  <si>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</si>
  <si>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</si>
  <si>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</si>
  <si>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</si>
  <si>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</si>
  <si>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</si>
  <si>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</si>
  <si>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</si>
  <si>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</si>
  <si>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</si>
  <si>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</si>
  <si>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</si>
  <si>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</si>
  <si>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</si>
  <si>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</si>
  <si>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</si>
  <si>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</si>
  <si>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</si>
  <si>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</si>
  <si>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</si>
  <si>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</si>
  <si>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</si>
  <si>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</si>
  <si>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</si>
  <si>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</si>
  <si>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</si>
  <si>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</si>
  <si>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</si>
  <si>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</si>
  <si>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</si>
  <si>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</si>
  <si>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</si>
  <si>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</si>
  <si>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</si>
  <si>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</si>
  <si>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</si>
  <si>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</si>
  <si>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</si>
  <si>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</si>
  <si>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</si>
  <si>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</si>
  <si>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</si>
  <si>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</si>
  <si>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</si>
  <si>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</si>
  <si>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</si>
  <si>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</si>
  <si>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</si>
  <si>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</si>
  <si>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</si>
  <si>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</si>
  <si>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</si>
  <si>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</si>
  <si>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</si>
  <si>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</si>
  <si>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</si>
  <si>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</si>
  <si>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</si>
  <si>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</si>
  <si>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</si>
  <si>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</si>
  <si>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</si>
  <si>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</si>
  <si>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</si>
  <si>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</si>
  <si>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</si>
  <si>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</si>
  <si>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</si>
  <si>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</si>
  <si>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</si>
  <si>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</si>
  <si>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</si>
  <si>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</si>
  <si>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</si>
  <si>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</si>
  <si>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</si>
  <si>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</si>
  <si>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</si>
  <si>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</si>
  <si>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</si>
  <si>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</si>
  <si>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</si>
  <si>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</si>
  <si>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</si>
  <si>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</si>
  <si>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</si>
  <si>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</si>
  <si>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</si>
  <si>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</si>
  <si>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</si>
  <si>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</si>
  <si>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</si>
  <si>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</si>
  <si>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</si>
  <si>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</si>
  <si>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</si>
  <si>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</si>
  <si>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</si>
  <si>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</si>
  <si>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</si>
  <si>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</si>
  <si>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</si>
  <si>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</si>
  <si>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</si>
  <si>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</si>
  <si>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</si>
  <si>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</si>
  <si>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</si>
  <si>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</si>
  <si>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</si>
  <si>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</si>
  <si>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</si>
  <si>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</si>
  <si>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</si>
  <si>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</si>
  <si>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</si>
  <si>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</si>
  <si>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</si>
  <si>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</si>
  <si>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</si>
  <si>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</si>
  <si>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</si>
  <si>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</si>
  <si>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</si>
  <si>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</si>
  <si>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</si>
  <si>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</si>
  <si>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</si>
  <si>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</si>
  <si>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</si>
  <si>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</si>
  <si>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</si>
  <si>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</si>
  <si>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</si>
  <si>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</si>
  <si>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</si>
  <si>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</si>
  <si>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</si>
  <si>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</si>
  <si>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</si>
  <si>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</si>
  <si>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</si>
  <si>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</si>
  <si>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</si>
  <si>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</si>
  <si>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</si>
  <si>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</si>
  <si>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</si>
  <si>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</si>
  <si>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</si>
  <si>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</si>
  <si>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</si>
  <si>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</si>
  <si>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</si>
  <si>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</si>
  <si>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</si>
  <si>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</si>
  <si>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</si>
  <si>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</si>
  <si>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</si>
  <si>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</si>
  <si>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</si>
  <si>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</si>
  <si>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</si>
  <si>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</si>
  <si>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</si>
  <si>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</si>
  <si>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</si>
  <si>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</si>
  <si>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</si>
  <si>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</si>
  <si>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</si>
  <si>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</si>
  <si>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</si>
  <si>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</si>
  <si>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</si>
  <si>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</si>
  <si>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</si>
  <si>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</si>
  <si>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</si>
  <si>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</si>
  <si>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</si>
  <si>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</si>
  <si>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</si>
  <si>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</si>
  <si>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</si>
  <si>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</si>
  <si>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</si>
  <si>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</si>
  <si>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</si>
  <si>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</si>
  <si>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</si>
  <si>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</si>
  <si>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</si>
  <si>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</si>
  <si>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</si>
  <si>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</si>
  <si>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</si>
  <si>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</si>
  <si>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</si>
  <si>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</si>
  <si>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</si>
  <si>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</si>
  <si>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</si>
  <si>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</si>
  <si>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</si>
  <si>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</si>
  <si>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</si>
  <si>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</si>
  <si>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</si>
  <si>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</si>
  <si>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</si>
  <si>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</si>
  <si>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</si>
  <si>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</si>
  <si>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</si>
  <si>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</si>
  <si>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</si>
  <si>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</si>
  <si>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</si>
  <si>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</si>
  <si>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</si>
  <si>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</si>
  <si>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</si>
  <si>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</si>
  <si>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</si>
  <si>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</si>
  <si>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</si>
  <si>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</si>
  <si>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</si>
  <si>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</si>
  <si>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</si>
  <si>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</si>
  <si>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</si>
  <si>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</si>
  <si>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</si>
  <si>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</si>
  <si>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</si>
  <si>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</si>
  <si>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</si>
  <si>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</si>
  <si>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</si>
  <si>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</si>
  <si>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</si>
  <si>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</si>
  <si>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</si>
  <si>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</si>
  <si>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</si>
  <si>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</si>
  <si>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</si>
  <si>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</si>
  <si>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</si>
  <si>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</si>
  <si>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</si>
  <si>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</si>
  <si>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</si>
  <si>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</si>
  <si>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</si>
  <si>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</si>
  <si>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</si>
  <si>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</si>
  <si>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</si>
  <si>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</si>
  <si>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</si>
  <si>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</si>
  <si>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</si>
  <si>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</si>
  <si>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</si>
  <si>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</si>
  <si>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</si>
  <si>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</si>
  <si>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</si>
  <si>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</si>
  <si>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</si>
  <si>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</si>
  <si>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</si>
  <si>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</si>
  <si>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</si>
  <si>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</si>
  <si>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</si>
  <si>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</si>
  <si>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</si>
  <si>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</si>
  <si>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</si>
  <si>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</si>
  <si>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</si>
  <si>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</si>
  <si>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</si>
  <si>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</si>
  <si>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</si>
  <si>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</si>
  <si>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</si>
  <si>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</si>
  <si>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</si>
  <si>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</si>
  <si>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</si>
  <si>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</si>
  <si>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</si>
  <si>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</si>
  <si>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</si>
  <si>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</si>
  <si>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</si>
  <si>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</si>
  <si>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</si>
  <si>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</si>
  <si>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</si>
  <si>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</si>
  <si>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</si>
  <si>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</si>
  <si>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</si>
  <si>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</si>
  <si>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</si>
  <si>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</si>
  <si>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</si>
  <si>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</si>
  <si>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</si>
  <si>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</si>
  <si>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</si>
  <si>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</si>
  <si>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</si>
  <si>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</si>
  <si>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</si>
  <si>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</si>
  <si>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</si>
  <si>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</si>
  <si>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</si>
  <si>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</si>
  <si>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</si>
  <si>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</si>
  <si>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</si>
  <si>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</si>
  <si>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</si>
  <si>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</si>
  <si>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</si>
  <si>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</si>
  <si>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</si>
  <si>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</si>
  <si>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</si>
  <si>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</si>
  <si>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</si>
  <si>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</si>
  <si>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</si>
  <si>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</si>
  <si>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</si>
  <si>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</si>
  <si>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</si>
  <si>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</si>
  <si>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</si>
  <si>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</si>
  <si>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</si>
  <si>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</si>
  <si>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</si>
  <si>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</si>
  <si>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</si>
  <si>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</si>
  <si>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</si>
  <si>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2023年梁河县本级政府性基金预算收入情况表</t>
  </si>
  <si>
    <t>县本级政府性基金预算收入</t>
  </si>
  <si>
    <t xml:space="preserve">   政府性基金补助收入</t>
  </si>
  <si>
    <t xml:space="preserve">     政府性基金上解收入</t>
  </si>
  <si>
    <t>2-4  2023年梁河县本级政府性基金预算支出情况表</t>
  </si>
  <si>
    <t>县本级政府性基金支出</t>
  </si>
  <si>
    <t>2300401</t>
  </si>
  <si>
    <t xml:space="preserve">     政府性基金补助支出</t>
  </si>
  <si>
    <t>203308</t>
  </si>
  <si>
    <t>23011</t>
  </si>
  <si>
    <t xml:space="preserve">   地方政府专项债务转贷支出</t>
  </si>
  <si>
    <t>上年结转对应安排支出</t>
  </si>
  <si>
    <t>2-5  2023年梁河县本级政府性基金支出表（州、市对下转移支付）</t>
  </si>
  <si>
    <t>本年支出小计</t>
  </si>
  <si>
    <t>3-1  2023年梁河县国有资本经营收入预算情况表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</si>
  <si>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</si>
  <si>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</si>
  <si>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</si>
  <si>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</si>
  <si>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</si>
  <si>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</si>
  <si>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</si>
  <si>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</si>
  <si>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</si>
  <si>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</si>
  <si>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</si>
  <si>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</si>
  <si>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</si>
  <si>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</si>
  <si>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</si>
  <si>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</si>
  <si>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</si>
  <si>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</si>
  <si>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</si>
  <si>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</si>
  <si>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</si>
  <si>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</si>
  <si>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</si>
  <si>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</si>
  <si>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</si>
  <si>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</si>
  <si>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</si>
  <si>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</si>
  <si>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</si>
  <si>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</si>
  <si>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</si>
  <si>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</si>
  <si>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</si>
  <si>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</si>
  <si>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</si>
  <si>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</si>
  <si>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</si>
  <si>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</si>
  <si>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2023年梁河县国有资本经营支出预算情况表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</si>
  <si>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</si>
  <si>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</si>
  <si>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</si>
  <si>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</si>
  <si>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</si>
  <si>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</si>
  <si>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</si>
  <si>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</si>
  <si>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</si>
  <si>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</si>
  <si>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</si>
  <si>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</si>
  <si>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</si>
  <si>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</si>
  <si>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</si>
  <si>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</si>
  <si>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</si>
  <si>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</si>
  <si>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</si>
  <si>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</si>
  <si>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</si>
  <si>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</si>
  <si>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</si>
  <si>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2023年梁河县本级国有资本经营收入预算情况表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</si>
  <si>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</si>
  <si>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</si>
  <si>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</si>
  <si>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</si>
  <si>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</si>
  <si>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</si>
  <si>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</si>
  <si>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</si>
  <si>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</si>
  <si>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</si>
  <si>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2023年梁河县本级国有资本经营支出预算情况表</t>
  </si>
  <si>
    <t>项   目</t>
  </si>
  <si>
    <t xml:space="preserve">    "三供一业"移交补助支出</t>
  </si>
  <si>
    <t xml:space="preserve">   其他金融国有资本经营预算支出</t>
  </si>
  <si>
    <t>县本级国有资本经营支出</t>
  </si>
  <si>
    <t>3-5  2023年梁河县国有资本经营预算转移支付表（分地区）</t>
  </si>
  <si>
    <t>地  区</t>
  </si>
  <si>
    <t>预算数</t>
  </si>
  <si>
    <t>合  计</t>
  </si>
  <si>
    <t>3-6  2023年梁河县国有资本经营预算转移支付表（分项目）</t>
  </si>
  <si>
    <t>项目名称</t>
  </si>
  <si>
    <t>4-1  2023年梁河县社会保险基金收入预算情况表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</si>
  <si>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</si>
  <si>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</si>
  <si>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</si>
  <si>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</si>
  <si>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</si>
  <si>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</si>
  <si>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</si>
  <si>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</si>
  <si>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</si>
  <si>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</si>
  <si>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</si>
  <si>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</si>
  <si>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</si>
  <si>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</si>
  <si>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</si>
  <si>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</si>
  <si>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上年结余收入</t>
  </si>
  <si>
    <t>下级上解收入</t>
  </si>
  <si>
    <t>收入合计</t>
  </si>
  <si>
    <t>4-2  2023年梁河县社会保险基金支出预算情况表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</si>
  <si>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</si>
  <si>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</si>
  <si>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</si>
  <si>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</si>
  <si>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</si>
  <si>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</si>
  <si>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</si>
  <si>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</si>
  <si>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</si>
  <si>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</si>
  <si>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</si>
  <si>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</si>
  <si>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年终结余</t>
  </si>
  <si>
    <t>上解上级支出</t>
  </si>
  <si>
    <t>支出合计</t>
  </si>
  <si>
    <t>4-3  2023年梁河县本级社会保险基金收入预算情况表</t>
  </si>
  <si>
    <t>4-4  2023年梁河县本级社会保险基金支出预算情况表</t>
  </si>
  <si>
    <t>5-1  2022年地方政府债务限额及余额预算情况表</t>
  </si>
  <si>
    <t>地   区</t>
  </si>
  <si>
    <t>2022年债务限额</t>
  </si>
  <si>
    <t>2022年债务余额预计执行数</t>
  </si>
  <si>
    <t>一般债务</t>
  </si>
  <si>
    <t>专项债务</t>
  </si>
  <si>
    <t>公  式</t>
  </si>
  <si>
    <t>A=B+C</t>
  </si>
  <si>
    <t>B</t>
  </si>
  <si>
    <t>C</t>
  </si>
  <si>
    <t>D=E+F</t>
  </si>
  <si>
    <t>E</t>
  </si>
  <si>
    <t>F</t>
  </si>
  <si>
    <t>梁河县</t>
  </si>
  <si>
    <t>梁河县本级</t>
  </si>
  <si>
    <t>梁河县下级</t>
  </si>
  <si>
    <t>勐养镇人民政府</t>
  </si>
  <si>
    <t>芒东镇人民政府</t>
  </si>
  <si>
    <t>遮岛镇人民政府</t>
  </si>
  <si>
    <t>九保乡人民政府</t>
  </si>
  <si>
    <t>曩宋乡人民政府</t>
  </si>
  <si>
    <t>河西乡人民政府</t>
  </si>
  <si>
    <t>平山乡人民政府</t>
  </si>
  <si>
    <t>大厂乡人民政府</t>
  </si>
  <si>
    <t>小厂乡人民政府</t>
  </si>
  <si>
    <t>注：1.本表反映上一年度本地区、本级及分地区地方政府债务限额及余额预计执行数。</t>
  </si>
  <si>
    <t xml:space="preserve">    2.本表由县级以上地方各级财政部门在本级人民代表大会批准预算后二十日内公开。</t>
  </si>
  <si>
    <t>5-2  梁河县2022年地方政府一般债务余额情况表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</si>
  <si>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</si>
  <si>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</si>
  <si>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</si>
  <si>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</si>
  <si>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</si>
  <si>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</si>
  <si>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</si>
  <si>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</si>
  <si>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</si>
  <si>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</si>
  <si>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</si>
  <si>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</si>
  <si>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5-3  梁河县本级2022年地方政府一般债务余额情况表</t>
  </si>
  <si>
    <t xml:space="preserve">    中央转贷地方的国际金融组织和外国政府贷款</t>
  </si>
  <si>
    <t xml:space="preserve">    2022年地方政府一般债券发行额</t>
  </si>
  <si>
    <t>5-4  梁河县2022年地方政府专项债务余额情况表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</si>
  <si>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</si>
  <si>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</si>
  <si>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</si>
  <si>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</si>
  <si>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</si>
  <si>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</si>
  <si>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</si>
  <si>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</si>
  <si>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5-5  梁河县本级2022年地方政府专项债务余额情况表（本级）</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</si>
  <si>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</si>
  <si>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梁河县地方政府债券发行及还本付息情况表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</si>
  <si>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</si>
  <si>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</si>
  <si>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</si>
  <si>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</si>
  <si>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</si>
  <si>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</si>
  <si>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</si>
  <si>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</si>
  <si>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</si>
  <si>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</si>
  <si>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</si>
  <si>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</si>
  <si>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</si>
  <si>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</si>
  <si>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</si>
  <si>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</si>
  <si>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</si>
  <si>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</si>
  <si>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</si>
  <si>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</si>
  <si>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</si>
  <si>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</si>
  <si>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</si>
  <si>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</si>
  <si>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</si>
  <si>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</si>
  <si>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</si>
  <si>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</si>
  <si>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</si>
  <si>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</si>
  <si>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</si>
  <si>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梁河县2023年地方政府债务限额提前下达情况表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</si>
  <si>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</si>
  <si>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</si>
  <si>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</si>
  <si>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</si>
  <si>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</si>
  <si>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</si>
  <si>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5-8  梁河县2023年年初新增地方政府债券资金安排表</t>
  </si>
  <si>
    <t>序号</t>
  </si>
  <si>
    <t>项目类型</t>
  </si>
  <si>
    <t>项目主管部门</t>
  </si>
  <si>
    <t>债券性质</t>
  </si>
  <si>
    <t>债券规模</t>
  </si>
  <si>
    <t>德宏州梁河县城四号停车场建设项目</t>
  </si>
  <si>
    <t>城市停车场</t>
  </si>
  <si>
    <t>梁河县住房和城乡建设局</t>
  </si>
  <si>
    <t>专项债券</t>
  </si>
  <si>
    <t>德宏州梁河县脱贫攻坚产教融合发展实训基地建设项目</t>
  </si>
  <si>
    <t>职业教育</t>
  </si>
  <si>
    <t>梁河县教育体育局</t>
  </si>
  <si>
    <t>注：本表反映本级当年提前下达的新增地方政府债券资金使用安排，由县级以上地方各级财政部门在本级人民代表大会批准预算后二十日内公开。</t>
  </si>
  <si>
    <t>6-1   2023年县级重大政策和重点项目绩效目标表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</si>
  <si>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</si>
  <si>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</si>
  <si>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</si>
  <si>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</si>
  <si>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</si>
  <si>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</si>
  <si>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</si>
  <si>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</si>
  <si>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</si>
  <si>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</si>
  <si>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梁河县林业和草原局梁河县国有林场森林资源管护专项经费</t>
  </si>
  <si>
    <t>1.管护好梁河县国有林场19.6万亩森林资源。2.管理好梁河县国有林场30名护林员。3.为林区居民点乡村振兴发展助力。</t>
  </si>
  <si>
    <t xml:space="preserve">      产出指标</t>
  </si>
  <si>
    <t>数量指标</t>
  </si>
  <si>
    <t>森林资源管护面积</t>
  </si>
  <si>
    <t>&gt;=</t>
  </si>
  <si>
    <t>196554</t>
  </si>
  <si>
    <t>亩</t>
  </si>
  <si>
    <t>定量指标</t>
  </si>
  <si>
    <t>梁河县国有林场改革工作专题会议纪要</t>
  </si>
  <si>
    <t>质量指标</t>
  </si>
  <si>
    <t>森林资源管护率</t>
  </si>
  <si>
    <t>=</t>
  </si>
  <si>
    <t>100</t>
  </si>
  <si>
    <t>%</t>
  </si>
  <si>
    <t>时效指标</t>
  </si>
  <si>
    <t>及时完成率</t>
  </si>
  <si>
    <t>成本指标</t>
  </si>
  <si>
    <t>森林资源管护经费</t>
  </si>
  <si>
    <t>10</t>
  </si>
  <si>
    <t>万元</t>
  </si>
  <si>
    <t xml:space="preserve">      效益指标</t>
  </si>
  <si>
    <t>经济效益指标</t>
  </si>
  <si>
    <t>保护森林资源总资产</t>
  </si>
  <si>
    <t>80000</t>
  </si>
  <si>
    <t>社会效益指标</t>
  </si>
  <si>
    <t>为林区居民点乡村振兴发展助力</t>
  </si>
  <si>
    <t>效果明显</t>
  </si>
  <si>
    <t/>
  </si>
  <si>
    <t>定性指标</t>
  </si>
  <si>
    <t>生态效益指标</t>
  </si>
  <si>
    <t>提高森林资源管护能力</t>
  </si>
  <si>
    <t>有效提高</t>
  </si>
  <si>
    <t>可持续影响指标</t>
  </si>
  <si>
    <t>项目可持续影响</t>
  </si>
  <si>
    <t>长期</t>
  </si>
  <si>
    <t xml:space="preserve">      满意度指标</t>
  </si>
  <si>
    <t>服务对象满意度指标</t>
  </si>
  <si>
    <t>受益国有贫困林场职工及国有林区居民满意度</t>
  </si>
  <si>
    <t>95</t>
  </si>
  <si>
    <t xml:space="preserve"> 梁河县农业农村局梁河县蔗糖产业发展经费</t>
  </si>
  <si>
    <t>新种2万亩，甘蔗收获面积6.2万亩，工业入榨27万吨，食糖产量3.3万吨。</t>
  </si>
  <si>
    <t>甘蔗总面积</t>
  </si>
  <si>
    <t>6.5</t>
  </si>
  <si>
    <t>万亩</t>
  </si>
  <si>
    <t>梁河县人民政府办公室关于印发梁河县2021/2022年蔗糖生产工作实施意见</t>
  </si>
  <si>
    <t>培训人次</t>
  </si>
  <si>
    <t>1000</t>
  </si>
  <si>
    <t>人次</t>
  </si>
  <si>
    <t>新种面积</t>
  </si>
  <si>
    <t>2</t>
  </si>
  <si>
    <t>甘蔗总产量</t>
  </si>
  <si>
    <t>33</t>
  </si>
  <si>
    <t>万吨</t>
  </si>
  <si>
    <t>甘蔗单产</t>
  </si>
  <si>
    <t>5</t>
  </si>
  <si>
    <t>吨</t>
  </si>
  <si>
    <t>甘蔗良种覆盖率</t>
  </si>
  <si>
    <t>甘蔗含糖分</t>
  </si>
  <si>
    <t>14.5</t>
  </si>
  <si>
    <t>项目完成时限</t>
  </si>
  <si>
    <t>2023年1月-12月</t>
  </si>
  <si>
    <t>年</t>
  </si>
  <si>
    <t>项目总资金</t>
  </si>
  <si>
    <t>283.245</t>
  </si>
  <si>
    <t>总产值</t>
  </si>
  <si>
    <t>1.49</t>
  </si>
  <si>
    <t>亿元</t>
  </si>
  <si>
    <t>带动建档立卡户</t>
  </si>
  <si>
    <t>促进梁河蔗糖产业持续健康稳定发展，助力脱贫攻坚、产业扶贫和乡村振兴</t>
  </si>
  <si>
    <t>蔗农满意度</t>
  </si>
  <si>
    <t>90</t>
  </si>
  <si>
    <t>梁河县梁河县人民政府办公室关于印发梁河县2021/2022年蔗糖生产工作实施意见</t>
  </si>
  <si>
    <t xml:space="preserve">  梁河县乡村振兴局东西部扶贫协作上海工作站工作经费</t>
  </si>
  <si>
    <t>为协调梁河县到上海务工人员各种事项，发布厂商招聘信息，协调各项事务；维护梁河县外出务工人员的权益等内容的工作，根据工作需要我单位特向上级党委政府申请文件申请经费保障。</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</si>
  <si>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</si>
  <si>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</si>
  <si>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</si>
  <si>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</si>
  <si>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</si>
  <si>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</si>
  <si>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</si>
  <si>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</si>
  <si>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</si>
  <si>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办公费</t>
  </si>
  <si>
    <t>10000</t>
  </si>
  <si>
    <t>元/年</t>
  </si>
  <si>
    <t>反映获补助对象认定的准确性情况。
获补对象准确率=抽检符合标准的补助对象数/抽检实际</t>
  </si>
  <si>
    <t>往返差旅费</t>
  </si>
  <si>
    <t>30000</t>
  </si>
  <si>
    <t>补助费用</t>
  </si>
  <si>
    <t>40000</t>
  </si>
  <si>
    <t>政策知晓率</t>
  </si>
  <si>
    <t>反映补助政策的宣传效果情况。
政策知晓率=调查中补助政策知晓人数/调查总人数*100%</t>
  </si>
  <si>
    <t>受益对象满意度</t>
  </si>
  <si>
    <t>85</t>
  </si>
  <si>
    <t>反映获补助受益对象的满意程度。</t>
  </si>
  <si>
    <t xml:space="preserve">  梁河县教育体育局进一步提升教育工作奖专项资金</t>
  </si>
  <si>
    <t>2023年进一步提升教育工作奖项目，是深化教育改革，深入实施教育强县战略，推进教育均衡发展重要的举措。全面提升教育教学质量，加快梁河教育崛起，重振梁河教育雄风，打造教育品牌的重要保障。</t>
  </si>
  <si>
    <t>涉及民办幼儿园</t>
  </si>
  <si>
    <t>11</t>
  </si>
  <si>
    <t>个</t>
  </si>
  <si>
    <t>奖项设置</t>
  </si>
  <si>
    <t>涉及教育体育局下属学校</t>
  </si>
  <si>
    <t>25</t>
  </si>
  <si>
    <t>学前教育毛入园率</t>
  </si>
  <si>
    <t>义务教育九年巩固率</t>
  </si>
  <si>
    <t>高中毛入学率</t>
  </si>
  <si>
    <t>高级职业中学打造成精品特色职业学校</t>
  </si>
  <si>
    <t>有效</t>
  </si>
  <si>
    <t>进一步提升教育奖</t>
  </si>
  <si>
    <t>20</t>
  </si>
  <si>
    <t>提高办学水平、办人民满意的学校</t>
  </si>
  <si>
    <t>群众认可度</t>
  </si>
  <si>
    <t xml:space="preserve"> 梁河县卫生健康局建档立卡家庭医生签约服务补助资金</t>
  </si>
  <si>
    <t>加强对健康扶贫工作的组织领导，强化工作调度与考核评估，推动健康扶贫综合保障措施落到实处。家庭医生签约全覆盖;完善拴心留人政策，推动优秀人才向基层流动;  建立完善城乡居民基本医疗保险、大病保险、医疗救助、医疗费用兜底保障机制“四重保障”措施，实现“九个确保”，努力让建档立卡贫困人口看得起病、方便看病、看得好病、尽量少生病，有效防止因病致贫、因病返贫。</t>
  </si>
  <si>
    <t>全县家庭医生签约人数</t>
  </si>
  <si>
    <t>23968</t>
  </si>
  <si>
    <t>人</t>
  </si>
  <si>
    <t>云南 省卫生健康委办公室关于做好2019年全省家庭医生签约服务工作的通知</t>
  </si>
  <si>
    <t>符合规范住院报销比例</t>
  </si>
  <si>
    <t>德宏州人民政府办公室关于印发德宏州贯彻
落实《云南省健康扶贫30条措施》
实施方案的通知</t>
  </si>
  <si>
    <t>提高县、乡、村医务人员服务能力</t>
  </si>
  <si>
    <t>提高建档立卡户对健康扶贫政策的知晓率</t>
  </si>
  <si>
    <t>建档立卡贫困户个人缴费补助率</t>
  </si>
  <si>
    <t>按成时间</t>
  </si>
  <si>
    <t>2023年1-12月</t>
  </si>
  <si>
    <t>家庭医生签约服务费</t>
  </si>
  <si>
    <t>17100</t>
  </si>
  <si>
    <t>元</t>
  </si>
  <si>
    <t>建立完善城乡居民基本医疗保险、大病保险、医疗救助、医疗费用兜底保障机制“四重保障”措施，实现“九个确保”，努力让建档立卡贫困人口看得起病、方便看病、看得好病、尽量少生病，有效防止因病致贫、因病返贫。</t>
  </si>
  <si>
    <t>逐步提高</t>
  </si>
  <si>
    <t>德宏州人民政府办公室关于印发德宏州贯彻
落实《云南省健康扶贫30条措施》</t>
  </si>
  <si>
    <t>提高群众身体健康水平</t>
  </si>
  <si>
    <t>受益群众满意度</t>
  </si>
  <si>
    <t>≥85%</t>
  </si>
  <si>
    <t>梁河县人力资源和社会保障局农村劳动力转移就业特别行动计划工作经费</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</si>
  <si>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拓展脱贫攻坚成果，通过培训不断增加建档立卡户劳动力就业创业本领，保持就业局势总体平稳，助力脱贫攻坚。</t>
  </si>
  <si>
    <t>农村劳动力转移就业稳定在5.6万人以上</t>
  </si>
  <si>
    <t>56000</t>
  </si>
  <si>
    <t>外出务工人员经济收入有所增加</t>
  </si>
  <si>
    <t>14000</t>
  </si>
  <si>
    <t>省外转移就业稳定在1.4万人以上</t>
  </si>
  <si>
    <t>脱贫人口群众满意度</t>
  </si>
  <si>
    <t>脱贫劳动力省外转移就业稳定在0.3万人</t>
  </si>
  <si>
    <t xml:space="preserve"> 梁河县退役军人事务局退役安置教育和技能培训及军休服务管理经费</t>
  </si>
  <si>
    <t>进行退伍安置教育和技能培训，增强退役士兵就业技能，提升就业水平。做好军休机构管理用房维修、军休干部遗属保障服务。</t>
  </si>
  <si>
    <t>军休干部遗属保障服务</t>
  </si>
  <si>
    <t>5人</t>
  </si>
  <si>
    <t>做好军休机构管理用房维修、军休干部遗属保障服务</t>
  </si>
  <si>
    <t>退伍士官、士兵</t>
  </si>
  <si>
    <t>38人</t>
  </si>
  <si>
    <t>增强退役士兵就业技能，提升就业水平</t>
  </si>
  <si>
    <t>经费足额拨付率</t>
  </si>
  <si>
    <t>按时按质及时兑付</t>
  </si>
  <si>
    <t>培训经费及时拨付</t>
  </si>
  <si>
    <t>2023年12月31日前</t>
  </si>
  <si>
    <t>按时拨付</t>
  </si>
  <si>
    <t>退役安置教育和技能培训</t>
  </si>
  <si>
    <t>60000</t>
  </si>
  <si>
    <t>总投入=60000元</t>
  </si>
  <si>
    <t>军休服务管理经费</t>
  </si>
  <si>
    <t>20000</t>
  </si>
  <si>
    <t>总投入20000元</t>
  </si>
  <si>
    <t>帮助45名退役士兵就业创业，提高安排工作退役士官教育管理</t>
  </si>
  <si>
    <t>效果显著， 成产生活得到有效提高</t>
  </si>
  <si>
    <t>帮助退役士兵就业创业，提高安排工作退役士官教育管理</t>
  </si>
  <si>
    <t>保证退役军人安置工作稳步运行，退役军人生活得到有效保障</t>
  </si>
  <si>
    <t>促进了国防建设，维护了社会稳定</t>
  </si>
  <si>
    <t>退役士官、士兵，军休干部遗属满意度</t>
  </si>
  <si>
    <t>退役士兵、士官军休干部遗属满意度</t>
  </si>
  <si>
    <t xml:space="preserve"> 梁河县住房和城乡建设局市政公共设施维护经费</t>
  </si>
  <si>
    <t>根据部门职责，我局负责辖区内市容市貌环境卫生管理、建筑市场、城市绿化管理、市政公用设施的管理，对城区环境卫生的维护，垃圾清运正常运行，对城区受损的道路、人行道进行修复改造；对城区路灯景观灯照明设施的维护管理，确保亮化实施正常亮灯；对城区所有园林绿化修剪、涂药、更新；公厕维护，城市综合执法管理，污水泵站等日常运行支出。梁河县第十九届人民政府第11次常务会议纪要同意将市政维护费由112万元增加至162万元。</t>
  </si>
  <si>
    <t>城区绿化总面积</t>
  </si>
  <si>
    <t>127.32万</t>
  </si>
  <si>
    <t>平方米</t>
  </si>
  <si>
    <t>根据工作需要设定</t>
  </si>
  <si>
    <t>全县洗手设施安装</t>
  </si>
  <si>
    <t>514</t>
  </si>
  <si>
    <t>座</t>
  </si>
  <si>
    <t>污水收集率</t>
  </si>
  <si>
    <t>85.6</t>
  </si>
  <si>
    <t>城区绿化率</t>
  </si>
  <si>
    <t>31.82</t>
  </si>
  <si>
    <t>机械化清扫率达到</t>
  </si>
  <si>
    <t>60</t>
  </si>
  <si>
    <t>生活垃圾收集及处理率</t>
  </si>
  <si>
    <t>项目实施年度</t>
  </si>
  <si>
    <t>&lt;=</t>
  </si>
  <si>
    <t>2023</t>
  </si>
  <si>
    <t>项目投入资金</t>
  </si>
  <si>
    <t>162</t>
  </si>
  <si>
    <t>提升城市市容市貌、环卫卫生管理能力</t>
  </si>
  <si>
    <t>有效提升</t>
  </si>
  <si>
    <t>提供良好出行环境，服务城区社会发展</t>
  </si>
  <si>
    <t>环境改观、减少环境污染</t>
  </si>
  <si>
    <t>长期有效</t>
  </si>
  <si>
    <t>群众满意度</t>
  </si>
  <si>
    <t>6-2  重点工作情况解释说明汇总表</t>
  </si>
  <si>
    <t>重点工作</t>
  </si>
  <si>
    <t>2023年年工作重点及工作情况</t>
  </si>
  <si>
    <t>加强统筹，用好政策促发展。</t>
  </si>
  <si>
    <t>一是营造最佳营商环境，提振市场主体信心，加大工业园区、重点企业、重点产业的招商引资力度，促进县域经济发展。二是认真学习领悟上级政策导向，全力谋划包装一批能落地、见实效，促增收的产业项目，争取得到中央、省、州更大的支付帮助。三是把握政策机遇，围绕补短板、保发生、促发展、强优势的原则，加大一般债及专项债的谋划包装申报力度，从而解决县级无发展资金困境，促进全县经济社会发展。四是充分运用和发挥好金融工具作用，全力助推全县经济社会跨越式发展。</t>
  </si>
  <si>
    <t>实干兴县，多措并举促增收。</t>
  </si>
  <si>
    <t>一是夯实基础，积极培植财源。结合梁河实际，围绕重点产业及企业搞好服务，培育扶持壮大产业企业发展，为今后税源增添新动力。二是强化征管，做到应收尽收。积极应对收入组织过程中的困难和问题，加大税收政策宣传，以及做好税收优惠政策落实，确保征管到位，切实应收尽收。三是上下一心，全面清理清查及盘活存量资产资源，切实摸清县乡各级各部门历史及现实实有存量资产资源。从而分类分期完善相关资源资产手续，使其真正成为有效资源资产，同时结合实际分期分类整合、划转、处置相关资源资产，确保拓宽增收收入渠道。四是协调配合，全力清理清查及催收应收款项。县乡各级各部门应进一步清理应收及往来款项的清理工作，依法依规，全力加大应收款项的催收等。</t>
  </si>
  <si>
    <t>优化支出，精准施策促“三保”。</t>
  </si>
  <si>
    <t>牢固树立过“紧日子”思想，厉行节约、反对浪费，“三公”经费只减不增，进一步压减一般性支出和非急需、非刚性支出；严控预算安排，优化支出结构，切实兜牢兜实“三保”底线。</t>
  </si>
  <si>
    <t>民生为本，综合施策保重点。</t>
  </si>
  <si>
    <t>加大财力和资金统筹力度，提高公共财政保障能力，切实保障民生。一是进一步调整完善民生政策措施，确保基本民生支出更加有效、更可持续。二是统筹用好就业补助、职业技能提升行动资金、失业保险基金等，加大对重点群体就业的帮扶力度。三是强化教育基础设施建设，推动教育均衡发展，落实好义务教育中小学公用经费、学生补助，以及梁一中、职中助学金及学前教育幼儿资助等政策。四是稳步提高社会保障水平，继续做好困难群众救助工作。五是落实好卫生健康财政补助政策，巩固创文创卫及“7个专项行动”成果，抓好疫情防控等工作。六是支持发展文化旅游体育事业，提高文化体育惠民工程的实效性。七是推动乡村振兴，确保财政投入与乡村振兴目标任务相匹配。</t>
  </si>
  <si>
    <t>主动作为，严守底线防风险。</t>
  </si>
  <si>
    <t>一是严格执行人大批准的预算，强化预算对执行的控制。二是加强政府债务管理，全力化解存量债务，严控新增隐性债务，确保政府债务风险可控。</t>
  </si>
  <si>
    <t>改革创新，科学管理促提升。</t>
  </si>
  <si>
    <t>一是持续推进零基预算改革，探索建立绩效评价结果与支出预算挂钩机制。二是推进财政绩效管理改革，提高财政资金管理水平。三是推进预算管理一体化改革，提高预算执行效率；加强库款管理，确保财政资金安全。四是构建事前审核、事中监控、事后监督的财政监督检查体系，提高财政管理的科学性和财政资金使用的有效性。五是持续推进国企改革工作，确保县属国有企业切实向市场化、规范化、制度化科学有效运行，充分发挥市场与资本作用，真正促进县属国有企业规范高效营运。</t>
  </si>
  <si>
    <t>举借政府债务说明</t>
  </si>
  <si>
    <t>梁河县2022年末政府债务限额为190,251万元（一般债务93,445万元、专项债务96,806万元）。年初政府债务余额170,646万元（一般债务77,580万元、专项债务93,001万元、政府负有担保责任债务65万元）；当年增加债务3,800万元，为德宏州梁河县殡仪馆及附属工程建设项目；当年减少债务2559万元（其中：政府债券减少1,987万元、存量债务减少572万元，分别为梁河县公安局业务技术用房340万元、梁河县拘留所222万元、世界银行贷款项目10万元）；年末政府性债务余额171,887万元（一般债务75,271万元、专项债务96,551万元、政府负有担保责任债务65万元），符合相关规定，在债务限额之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</si>
</sst>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3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_(* #,##0.00_);_(* \(#,##0.00\);_(* &quot;-&quot;??_);_(@_)"/>
    <numFmt numFmtId="179" formatCode="&quot;$&quot;\ #,##0.00_-;[Red]&quot;$&quot;\ #,##0.00\-"/>
    <numFmt numFmtId="180" formatCode="_(&quot;$&quot;* #,##0.00_);_(&quot;$&quot;* \(#,##0.00\);_(&quot;$&quot;* &quot;-&quot;??_);_(@_)"/>
    <numFmt numFmtId="181" formatCode="#,##0;\(#,##0\)"/>
    <numFmt numFmtId="182" formatCode="&quot;$&quot;#,##0.00_);[Red]\(&quot;$&quot;#,##0.00\)"/>
    <numFmt numFmtId="183" formatCode="_-* #,##0_-;\-* #,##0_-;_-* &quot;-&quot;_-;_-@_-"/>
    <numFmt numFmtId="184" formatCode="_-* #,##0.00_-;\-* #,##0.00_-;_-* &quot;-&quot;??_-;_-@_-"/>
    <numFmt numFmtId="185" formatCode="_-&quot;$&quot;\ * #,##0.00_-;_-&quot;$&quot;\ * #,##0.00\-;_-&quot;$&quot;\ * &quot;-&quot;??_-;_-@_-"/>
    <numFmt numFmtId="186" formatCode="\$#,##0.00;\(\$#,##0.00\)"/>
    <numFmt numFmtId="187" formatCode="\$#,##0;\(\$#,##0\)"/>
    <numFmt numFmtId="188" formatCode="#,##0.0_);\(#,##0.0\)"/>
    <numFmt numFmtId="189" formatCode="&quot;$&quot;#,##0_);[Red]\(&quot;$&quot;#,##0\)"/>
    <numFmt numFmtId="190" formatCode="&quot;$&quot;\ #,##0_-;[Red]&quot;$&quot;\ #,##0\-"/>
    <numFmt numFmtId="191" formatCode="#\ ??/??"/>
    <numFmt numFmtId="192" formatCode="_(&quot;$&quot;* #,##0_);_(&quot;$&quot;* \(#,##0\);_(&quot;$&quot;* &quot;-&quot;_);_(@_)"/>
    <numFmt numFmtId="193" formatCode="_(* #,##0_);_(* \(#,##0\);_(* &quot;-&quot;_);_(@_)"/>
    <numFmt numFmtId="194" formatCode="0\.0,&quot;0&quot;"/>
    <numFmt numFmtId="195" formatCode="0.0"/>
    <numFmt numFmtId="196" formatCode="#,##0_ ;[Red]\-#,##0\ "/>
    <numFmt numFmtId="197" formatCode="#,##0_ "/>
    <numFmt numFmtId="198" formatCode="0.0%"/>
    <numFmt numFmtId="199" formatCode="#,##0.00_ ;\-#,##0.00;;"/>
    <numFmt numFmtId="200" formatCode="#,##0.00_);[Red]\(#,##0.00\)"/>
    <numFmt numFmtId="201" formatCode="0_ "/>
    <numFmt numFmtId="202" formatCode="_ * #,##0_ ;_ * \-#,##0_ ;_ * &quot;-&quot;??_ ;_ @_ "/>
    <numFmt numFmtId="203" formatCode="0.00_ "/>
  </numFmts>
  <fonts count="133">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4"/>
      <color theme="1"/>
      <name val="宋体"/>
      <charset val="134"/>
      <scheme val="minor"/>
    </font>
    <font>
      <sz val="10"/>
      <name val="宋体"/>
      <charset val="134"/>
    </font>
    <font>
      <b/>
      <sz val="10"/>
      <name val="宋体"/>
      <charset val="134"/>
    </font>
    <font>
      <sz val="20"/>
      <color indexed="8"/>
      <name val="方正小标宋简体"/>
      <charset val="134"/>
    </font>
    <font>
      <b/>
      <sz val="14"/>
      <color indexed="8"/>
      <name val="宋体"/>
      <charset val="134"/>
    </font>
    <font>
      <sz val="14"/>
      <color indexed="8"/>
      <name val="宋体"/>
      <charset val="134"/>
    </font>
    <font>
      <sz val="9"/>
      <color indexed="8"/>
      <name val="宋体"/>
      <charset val="134"/>
    </font>
    <font>
      <sz val="9"/>
      <name val="宋体"/>
      <charset val="1"/>
    </font>
    <font>
      <sz val="9"/>
      <color rgb="FF000000"/>
      <name val="宋体"/>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4"/>
      <color rgb="FFFF0000"/>
      <name val="SimSun"/>
      <charset val="134"/>
    </font>
    <font>
      <sz val="12"/>
      <name val="SimSun"/>
      <charset val="134"/>
    </font>
    <font>
      <b/>
      <sz val="15"/>
      <name val="SimSun"/>
      <charset val="134"/>
    </font>
    <font>
      <sz val="9"/>
      <name val="SimSun"/>
      <charset val="134"/>
    </font>
    <font>
      <b/>
      <sz val="14"/>
      <color indexed="8"/>
      <name val="宋体"/>
      <charset val="134"/>
      <scheme val="minor"/>
    </font>
    <font>
      <b/>
      <sz val="11"/>
      <color indexed="8"/>
      <name val="宋体"/>
      <charset val="134"/>
      <scheme val="minor"/>
    </font>
    <font>
      <b/>
      <sz val="9"/>
      <name val="SimSun"/>
      <charset val="134"/>
    </font>
    <font>
      <b/>
      <sz val="11"/>
      <name val="SimSun"/>
      <charset val="134"/>
    </font>
    <font>
      <sz val="14"/>
      <name val="宋体"/>
      <charset val="134"/>
    </font>
    <font>
      <sz val="12"/>
      <color indexed="8"/>
      <name val="宋体"/>
      <charset val="134"/>
    </font>
    <font>
      <b/>
      <sz val="14"/>
      <name val="宋体"/>
      <charset val="134"/>
    </font>
    <font>
      <sz val="12"/>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20"/>
      <color indexed="8"/>
      <name val="宋体"/>
      <charset val="134"/>
    </font>
    <font>
      <b/>
      <sz val="18"/>
      <color indexed="8"/>
      <name val="方正小标宋简体"/>
      <charset val="134"/>
    </font>
    <font>
      <sz val="11"/>
      <name val="宋体"/>
      <charset val="134"/>
    </font>
    <font>
      <b/>
      <sz val="14"/>
      <name val="黑体"/>
      <charset val="134"/>
    </font>
    <font>
      <sz val="14"/>
      <color indexed="9"/>
      <name val="宋体"/>
      <charset val="134"/>
    </font>
    <font>
      <sz val="20"/>
      <color theme="1"/>
      <name val="方正小标宋简体"/>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b/>
      <sz val="11"/>
      <color indexed="8"/>
      <name val="宋体"/>
      <charset val="134"/>
    </font>
    <font>
      <b/>
      <sz val="14"/>
      <color theme="1"/>
      <name val="宋体"/>
      <charset val="134"/>
    </font>
    <font>
      <b/>
      <sz val="11"/>
      <name val="宋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0"/>
      <name val="楷体"/>
      <charset val="134"/>
    </font>
    <font>
      <sz val="11"/>
      <color indexed="9"/>
      <name val="宋体"/>
      <charset val="134"/>
    </font>
    <font>
      <sz val="12"/>
      <color indexed="9"/>
      <name val="宋体"/>
      <charset val="134"/>
    </font>
    <font>
      <sz val="11"/>
      <color indexed="52"/>
      <name val="宋体"/>
      <charset val="134"/>
    </font>
    <font>
      <sz val="8"/>
      <name val="Times New Roman"/>
      <charset val="134"/>
    </font>
    <font>
      <sz val="11"/>
      <color indexed="17"/>
      <name val="宋体"/>
      <charset val="134"/>
    </font>
    <font>
      <sz val="10"/>
      <name val="Arial"/>
      <charset val="134"/>
    </font>
    <font>
      <sz val="8"/>
      <name val="Arial"/>
      <charset val="134"/>
    </font>
    <font>
      <sz val="12"/>
      <color indexed="17"/>
      <name val="宋体"/>
      <charset val="134"/>
    </font>
    <font>
      <sz val="12"/>
      <color indexed="16"/>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sz val="11"/>
      <color indexed="60"/>
      <name val="宋体"/>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26"/>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auto="1"/>
      </right>
      <top/>
      <bottom style="thin">
        <color auto="1"/>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4">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32"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 fillId="5" borderId="12"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3" applyNumberFormat="0" applyFill="0" applyAlignment="0" applyProtection="0">
      <alignment vertical="center"/>
    </xf>
    <xf numFmtId="0" fontId="67" fillId="0" borderId="14" applyNumberFormat="0" applyFill="0" applyAlignment="0" applyProtection="0">
      <alignment vertical="center"/>
    </xf>
    <xf numFmtId="0" fontId="67" fillId="0" borderId="0" applyNumberFormat="0" applyFill="0" applyBorder="0" applyAlignment="0" applyProtection="0">
      <alignment vertical="center"/>
    </xf>
    <xf numFmtId="0" fontId="68" fillId="6" borderId="15" applyNumberFormat="0" applyAlignment="0" applyProtection="0">
      <alignment vertical="center"/>
    </xf>
    <xf numFmtId="0" fontId="69" fillId="7" borderId="16" applyNumberFormat="0" applyAlignment="0" applyProtection="0">
      <alignment vertical="center"/>
    </xf>
    <xf numFmtId="0" fontId="70" fillId="7" borderId="15" applyNumberFormat="0" applyAlignment="0" applyProtection="0">
      <alignment vertical="center"/>
    </xf>
    <xf numFmtId="0" fontId="71" fillId="8" borderId="17" applyNumberFormat="0" applyAlignment="0" applyProtection="0">
      <alignment vertical="center"/>
    </xf>
    <xf numFmtId="0" fontId="72" fillId="0" borderId="18" applyNumberFormat="0" applyFill="0" applyAlignment="0" applyProtection="0">
      <alignment vertical="center"/>
    </xf>
    <xf numFmtId="0" fontId="73" fillId="0" borderId="19" applyNumberFormat="0" applyFill="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6" fillId="11" borderId="0" applyNumberFormat="0" applyBorder="0" applyAlignment="0" applyProtection="0">
      <alignment vertical="center"/>
    </xf>
    <xf numFmtId="0" fontId="77" fillId="12" borderId="0" applyNumberFormat="0" applyBorder="0" applyAlignment="0" applyProtection="0">
      <alignment vertical="center"/>
    </xf>
    <xf numFmtId="0" fontId="78" fillId="13" borderId="0" applyNumberFormat="0" applyBorder="0" applyAlignment="0" applyProtection="0">
      <alignment vertical="center"/>
    </xf>
    <xf numFmtId="0" fontId="78"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78" fillId="17" borderId="0" applyNumberFormat="0" applyBorder="0" applyAlignment="0" applyProtection="0">
      <alignment vertical="center"/>
    </xf>
    <xf numFmtId="0" fontId="78" fillId="18" borderId="0" applyNumberFormat="0" applyBorder="0" applyAlignment="0" applyProtection="0">
      <alignment vertical="center"/>
    </xf>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8" fillId="21" borderId="0" applyNumberFormat="0" applyBorder="0" applyAlignment="0" applyProtection="0">
      <alignment vertical="center"/>
    </xf>
    <xf numFmtId="0" fontId="78" fillId="22" borderId="0" applyNumberFormat="0" applyBorder="0" applyAlignment="0" applyProtection="0">
      <alignment vertical="center"/>
    </xf>
    <xf numFmtId="0" fontId="77" fillId="23" borderId="0" applyNumberFormat="0" applyBorder="0" applyAlignment="0" applyProtection="0">
      <alignment vertical="center"/>
    </xf>
    <xf numFmtId="0" fontId="77" fillId="24" borderId="0" applyNumberFormat="0" applyBorder="0" applyAlignment="0" applyProtection="0">
      <alignment vertical="center"/>
    </xf>
    <xf numFmtId="0" fontId="78" fillId="25" borderId="0" applyNumberFormat="0" applyBorder="0" applyAlignment="0" applyProtection="0">
      <alignment vertical="center"/>
    </xf>
    <xf numFmtId="0" fontId="78" fillId="26" borderId="0" applyNumberFormat="0" applyBorder="0" applyAlignment="0" applyProtection="0">
      <alignment vertical="center"/>
    </xf>
    <xf numFmtId="0" fontId="77" fillId="27" borderId="0" applyNumberFormat="0" applyBorder="0" applyAlignment="0" applyProtection="0">
      <alignment vertical="center"/>
    </xf>
    <xf numFmtId="0" fontId="77" fillId="28" borderId="0" applyNumberFormat="0" applyBorder="0" applyAlignment="0" applyProtection="0">
      <alignment vertical="center"/>
    </xf>
    <xf numFmtId="0" fontId="78" fillId="29" borderId="0" applyNumberFormat="0" applyBorder="0" applyAlignment="0" applyProtection="0">
      <alignment vertical="center"/>
    </xf>
    <xf numFmtId="0" fontId="78" fillId="30" borderId="0" applyNumberFormat="0" applyBorder="0" applyAlignment="0" applyProtection="0">
      <alignment vertical="center"/>
    </xf>
    <xf numFmtId="0" fontId="77" fillId="31" borderId="0" applyNumberFormat="0" applyBorder="0" applyAlignment="0" applyProtection="0">
      <alignment vertical="center"/>
    </xf>
    <xf numFmtId="0" fontId="77" fillId="32" borderId="0" applyNumberFormat="0" applyBorder="0" applyAlignment="0" applyProtection="0">
      <alignment vertical="center"/>
    </xf>
    <xf numFmtId="0" fontId="78" fillId="33" borderId="0" applyNumberFormat="0" applyBorder="0" applyAlignment="0" applyProtection="0">
      <alignment vertical="center"/>
    </xf>
    <xf numFmtId="0" fontId="78" fillId="34" borderId="0" applyNumberFormat="0" applyBorder="0" applyAlignment="0" applyProtection="0">
      <alignment vertical="center"/>
    </xf>
    <xf numFmtId="0" fontId="77" fillId="35" borderId="0" applyNumberFormat="0" applyBorder="0" applyAlignment="0" applyProtection="0">
      <alignment vertical="center"/>
    </xf>
    <xf numFmtId="0" fontId="79" fillId="0" borderId="0">
      <alignment vertical="center"/>
    </xf>
    <xf numFmtId="0" fontId="80" fillId="0" borderId="20" applyNumberFormat="0" applyFill="0" applyProtection="0">
      <alignment horizontal="center" vertical="center"/>
    </xf>
    <xf numFmtId="0" fontId="32" fillId="0" borderId="0">
      <alignment vertical="center"/>
    </xf>
    <xf numFmtId="0" fontId="81" fillId="36" borderId="0" applyNumberFormat="0" applyBorder="0" applyAlignment="0" applyProtection="0">
      <alignment vertical="center"/>
    </xf>
    <xf numFmtId="0" fontId="82" fillId="37" borderId="0" applyNumberFormat="0" applyBorder="0" applyAlignment="0" applyProtection="0">
      <alignment vertical="center"/>
    </xf>
    <xf numFmtId="0" fontId="55" fillId="0" borderId="21" applyNumberFormat="0" applyFill="0" applyAlignment="0" applyProtection="0">
      <alignment vertical="center"/>
    </xf>
    <xf numFmtId="0" fontId="0" fillId="0" borderId="0">
      <alignment vertical="center"/>
    </xf>
    <xf numFmtId="0" fontId="0" fillId="0" borderId="0">
      <alignment vertical="center"/>
    </xf>
    <xf numFmtId="0" fontId="83" fillId="0" borderId="22" applyNumberFormat="0" applyFill="0" applyAlignment="0" applyProtection="0">
      <alignment vertical="center"/>
    </xf>
    <xf numFmtId="9" fontId="32" fillId="0" borderId="0" applyFont="0" applyFill="0" applyBorder="0" applyAlignment="0" applyProtection="0">
      <alignment vertical="center"/>
    </xf>
    <xf numFmtId="0" fontId="82" fillId="38" borderId="0" applyNumberFormat="0" applyBorder="0" applyAlignment="0" applyProtection="0">
      <alignment vertical="center"/>
    </xf>
    <xf numFmtId="0" fontId="84" fillId="0" borderId="0">
      <alignment horizontal="center" vertical="center" wrapText="1"/>
      <protection locked="0"/>
    </xf>
    <xf numFmtId="0" fontId="85" fillId="39" borderId="0" applyNumberFormat="0" applyBorder="0" applyAlignment="0" applyProtection="0">
      <alignment vertical="center"/>
    </xf>
    <xf numFmtId="0" fontId="30" fillId="40" borderId="0" applyNumberFormat="0" applyBorder="0" applyAlignment="0" applyProtection="0">
      <alignment vertical="center"/>
    </xf>
    <xf numFmtId="0" fontId="32" fillId="0" borderId="0">
      <alignment vertical="center"/>
    </xf>
    <xf numFmtId="0" fontId="0" fillId="0" borderId="0">
      <alignment vertical="center"/>
    </xf>
    <xf numFmtId="0" fontId="32" fillId="0" borderId="0">
      <alignment vertical="center"/>
    </xf>
    <xf numFmtId="0" fontId="82" fillId="41" borderId="0" applyNumberFormat="0" applyBorder="0" applyAlignment="0" applyProtection="0">
      <alignment vertical="center"/>
    </xf>
    <xf numFmtId="176" fontId="86" fillId="0" borderId="20" applyFill="0" applyProtection="0">
      <alignment horizontal="right" vertical="center"/>
    </xf>
    <xf numFmtId="0" fontId="81" fillId="41" borderId="0" applyNumberFormat="0" applyBorder="0" applyAlignment="0" applyProtection="0">
      <alignment vertical="center"/>
    </xf>
    <xf numFmtId="0" fontId="82" fillId="42" borderId="0" applyNumberFormat="0" applyBorder="0" applyAlignment="0" applyProtection="0">
      <alignment vertical="center"/>
    </xf>
    <xf numFmtId="0" fontId="85" fillId="43" borderId="0" applyNumberFormat="0" applyBorder="0" applyAlignment="0" applyProtection="0">
      <alignment vertical="center"/>
    </xf>
    <xf numFmtId="0" fontId="87" fillId="44" borderId="1" applyNumberFormat="0" applyBorder="0" applyAlignment="0" applyProtection="0">
      <alignment vertical="center"/>
    </xf>
    <xf numFmtId="0" fontId="88" fillId="39" borderId="0" applyNumberFormat="0" applyBorder="0" applyAlignment="0" applyProtection="0">
      <alignment vertical="center"/>
    </xf>
    <xf numFmtId="0" fontId="81" fillId="45" borderId="0" applyNumberFormat="0" applyBorder="0" applyAlignment="0" applyProtection="0">
      <alignment vertical="center"/>
    </xf>
    <xf numFmtId="0" fontId="89" fillId="46" borderId="0" applyNumberFormat="0" applyBorder="0" applyAlignment="0" applyProtection="0">
      <alignment vertical="center"/>
    </xf>
    <xf numFmtId="0" fontId="82" fillId="38" borderId="0" applyNumberFormat="0" applyBorder="0" applyAlignment="0" applyProtection="0">
      <alignment vertical="center"/>
    </xf>
    <xf numFmtId="0" fontId="90" fillId="0" borderId="0">
      <alignment vertical="center"/>
    </xf>
    <xf numFmtId="0" fontId="32" fillId="0" borderId="0">
      <alignment vertical="center"/>
    </xf>
    <xf numFmtId="0" fontId="81" fillId="47" borderId="0" applyNumberFormat="0" applyBorder="0" applyAlignment="0" applyProtection="0">
      <alignment vertical="center"/>
    </xf>
    <xf numFmtId="0" fontId="82" fillId="48" borderId="0" applyNumberFormat="0" applyBorder="0" applyAlignment="0" applyProtection="0">
      <alignment vertical="center"/>
    </xf>
    <xf numFmtId="0" fontId="82" fillId="41"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2" fillId="0" borderId="0">
      <alignment vertical="center"/>
    </xf>
    <xf numFmtId="0" fontId="81" fillId="46" borderId="0" applyNumberFormat="0" applyBorder="0" applyAlignment="0" applyProtection="0">
      <alignment vertical="center"/>
    </xf>
    <xf numFmtId="0" fontId="32" fillId="0" borderId="0">
      <alignment vertical="center"/>
    </xf>
    <xf numFmtId="0" fontId="82" fillId="48" borderId="0" applyNumberFormat="0" applyBorder="0" applyAlignment="0" applyProtection="0">
      <alignment vertical="center"/>
    </xf>
    <xf numFmtId="0" fontId="92" fillId="0" borderId="23" applyNumberFormat="0" applyFill="0" applyAlignment="0" applyProtection="0">
      <alignment vertical="center"/>
    </xf>
    <xf numFmtId="9" fontId="32" fillId="0" borderId="0" applyFont="0" applyFill="0" applyBorder="0" applyAlignment="0" applyProtection="0">
      <alignment vertical="center"/>
    </xf>
    <xf numFmtId="0" fontId="93" fillId="46" borderId="0" applyNumberFormat="0" applyBorder="0" applyAlignment="0" applyProtection="0">
      <alignment vertical="center"/>
    </xf>
    <xf numFmtId="0" fontId="90" fillId="0" borderId="0">
      <alignment vertical="center"/>
    </xf>
    <xf numFmtId="0" fontId="81" fillId="46"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82" fillId="41" borderId="0" applyNumberFormat="0" applyBorder="0" applyAlignment="0" applyProtection="0">
      <alignment vertical="center"/>
    </xf>
    <xf numFmtId="0" fontId="82" fillId="38" borderId="0" applyNumberFormat="0" applyBorder="0" applyAlignment="0" applyProtection="0">
      <alignment vertical="center"/>
    </xf>
    <xf numFmtId="9" fontId="32" fillId="0" borderId="0" applyFont="0" applyFill="0" applyBorder="0" applyAlignment="0" applyProtection="0">
      <alignment vertical="center"/>
    </xf>
    <xf numFmtId="0" fontId="82" fillId="41" borderId="0" applyNumberFormat="0" applyBorder="0" applyAlignment="0" applyProtection="0">
      <alignment vertical="center"/>
    </xf>
    <xf numFmtId="0" fontId="0" fillId="48" borderId="0" applyNumberFormat="0" applyBorder="0" applyAlignment="0" applyProtection="0">
      <alignment vertical="center"/>
    </xf>
    <xf numFmtId="0" fontId="0" fillId="0" borderId="0">
      <alignment vertical="center"/>
    </xf>
    <xf numFmtId="0" fontId="0" fillId="0" borderId="0">
      <alignment vertical="center"/>
    </xf>
    <xf numFmtId="0" fontId="94" fillId="0" borderId="0" applyNumberFormat="0" applyFill="0" applyBorder="0" applyAlignment="0" applyProtection="0">
      <alignment vertical="center"/>
    </xf>
    <xf numFmtId="0" fontId="32" fillId="0" borderId="0">
      <alignment vertical="center"/>
    </xf>
    <xf numFmtId="0" fontId="95" fillId="0" borderId="24">
      <alignment horizontal="center" vertical="center"/>
    </xf>
    <xf numFmtId="0" fontId="81" fillId="45" borderId="0" applyNumberFormat="0" applyBorder="0" applyAlignment="0" applyProtection="0">
      <alignment vertical="center"/>
    </xf>
    <xf numFmtId="0" fontId="93" fillId="49" borderId="0" applyNumberFormat="0" applyBorder="0" applyAlignment="0" applyProtection="0">
      <alignment vertical="center"/>
    </xf>
    <xf numFmtId="0" fontId="96" fillId="50" borderId="0" applyNumberFormat="0" applyBorder="0" applyAlignment="0" applyProtection="0">
      <alignment vertical="center"/>
    </xf>
    <xf numFmtId="0" fontId="0" fillId="39" borderId="0" applyNumberFormat="0" applyBorder="0" applyAlignment="0" applyProtection="0">
      <alignment vertical="center"/>
    </xf>
    <xf numFmtId="0" fontId="97" fillId="40" borderId="25" applyNumberFormat="0" applyAlignment="0" applyProtection="0">
      <alignment vertical="center"/>
    </xf>
    <xf numFmtId="0" fontId="0" fillId="0" borderId="0">
      <alignment vertical="center"/>
    </xf>
    <xf numFmtId="0" fontId="0" fillId="0" borderId="0">
      <alignment vertical="center"/>
    </xf>
    <xf numFmtId="0" fontId="83" fillId="0" borderId="22" applyNumberFormat="0" applyFill="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83" fillId="0" borderId="22" applyNumberFormat="0" applyFill="0" applyAlignment="0" applyProtection="0">
      <alignment vertical="center"/>
    </xf>
    <xf numFmtId="0" fontId="86" fillId="0" borderId="5" applyNumberFormat="0" applyFill="0" applyProtection="0">
      <alignment horizontal="right" vertical="center"/>
    </xf>
    <xf numFmtId="0" fontId="55" fillId="0" borderId="21" applyNumberFormat="0" applyFill="0" applyAlignment="0" applyProtection="0">
      <alignment vertical="center"/>
    </xf>
    <xf numFmtId="0" fontId="30" fillId="44" borderId="0" applyNumberFormat="0" applyBorder="0" applyAlignment="0" applyProtection="0">
      <alignment vertical="center"/>
    </xf>
    <xf numFmtId="0" fontId="98" fillId="0" borderId="0" applyNumberFormat="0" applyFill="0" applyBorder="0" applyAlignment="0" applyProtection="0">
      <alignment vertical="center"/>
    </xf>
    <xf numFmtId="0" fontId="0" fillId="0" borderId="0">
      <alignment vertical="center"/>
    </xf>
    <xf numFmtId="0" fontId="0" fillId="0" borderId="0">
      <alignment vertical="center"/>
    </xf>
    <xf numFmtId="0" fontId="83" fillId="0" borderId="22" applyNumberFormat="0" applyFill="0" applyAlignment="0" applyProtection="0">
      <alignment vertical="center"/>
    </xf>
    <xf numFmtId="0" fontId="99" fillId="42" borderId="26" applyNumberFormat="0" applyAlignment="0" applyProtection="0">
      <alignment vertical="center"/>
    </xf>
    <xf numFmtId="0" fontId="30" fillId="40" borderId="0" applyNumberFormat="0" applyBorder="0" applyAlignment="0" applyProtection="0">
      <alignment vertical="center"/>
    </xf>
    <xf numFmtId="0" fontId="93" fillId="49" borderId="0" applyNumberFormat="0" applyBorder="0" applyAlignment="0" applyProtection="0">
      <alignment vertical="center"/>
    </xf>
    <xf numFmtId="0" fontId="88" fillId="39" borderId="0" applyNumberFormat="0" applyBorder="0" applyAlignment="0" applyProtection="0">
      <alignment vertical="center"/>
    </xf>
    <xf numFmtId="0" fontId="30" fillId="40"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0" fontId="0" fillId="0" borderId="0">
      <alignment vertical="center"/>
    </xf>
    <xf numFmtId="0" fontId="0" fillId="0" borderId="0">
      <alignment vertical="center"/>
    </xf>
    <xf numFmtId="0" fontId="83" fillId="0" borderId="22" applyNumberFormat="0" applyFill="0" applyAlignment="0" applyProtection="0">
      <alignment vertical="center"/>
    </xf>
    <xf numFmtId="0" fontId="81" fillId="40" borderId="0" applyNumberFormat="0" applyBorder="0" applyAlignment="0" applyProtection="0">
      <alignment vertical="center"/>
    </xf>
    <xf numFmtId="0" fontId="32" fillId="0" borderId="0">
      <alignment vertical="center"/>
    </xf>
    <xf numFmtId="0" fontId="100" fillId="40" borderId="27" applyNumberFormat="0" applyAlignment="0" applyProtection="0">
      <alignment vertical="center"/>
    </xf>
    <xf numFmtId="0" fontId="6" fillId="0" borderId="0">
      <alignment vertical="center"/>
    </xf>
    <xf numFmtId="0" fontId="82" fillId="41" borderId="0" applyNumberFormat="0" applyBorder="0" applyAlignment="0" applyProtection="0">
      <alignment vertical="center"/>
    </xf>
    <xf numFmtId="0" fontId="92" fillId="0" borderId="23" applyNumberFormat="0" applyFill="0" applyAlignment="0" applyProtection="0">
      <alignment vertical="center"/>
    </xf>
    <xf numFmtId="0" fontId="101" fillId="0" borderId="0">
      <alignment vertical="center"/>
    </xf>
    <xf numFmtId="0" fontId="82" fillId="41" borderId="0" applyNumberFormat="0" applyBorder="0" applyAlignment="0" applyProtection="0">
      <alignment vertical="center"/>
    </xf>
    <xf numFmtId="0" fontId="92" fillId="0" borderId="23" applyNumberFormat="0" applyFill="0" applyAlignment="0" applyProtection="0">
      <alignment vertical="center"/>
    </xf>
    <xf numFmtId="0" fontId="96" fillId="50" borderId="0" applyNumberFormat="0" applyBorder="0" applyAlignment="0" applyProtection="0">
      <alignment vertical="center"/>
    </xf>
    <xf numFmtId="0" fontId="30" fillId="44" borderId="0" applyNumberFormat="0" applyBorder="0" applyAlignment="0" applyProtection="0">
      <alignment vertical="center"/>
    </xf>
    <xf numFmtId="0" fontId="32" fillId="0" borderId="0">
      <alignment vertical="center"/>
    </xf>
    <xf numFmtId="0" fontId="79" fillId="0" borderId="0">
      <alignment vertical="center"/>
    </xf>
    <xf numFmtId="0" fontId="79" fillId="0" borderId="0">
      <alignment vertical="center"/>
    </xf>
    <xf numFmtId="0" fontId="96" fillId="50" borderId="0" applyNumberFormat="0" applyBorder="0" applyAlignment="0" applyProtection="0">
      <alignment vertical="center"/>
    </xf>
    <xf numFmtId="0" fontId="32" fillId="0" borderId="0">
      <alignment vertical="center"/>
    </xf>
    <xf numFmtId="0" fontId="30" fillId="44" borderId="0" applyNumberFormat="0" applyBorder="0" applyAlignment="0" applyProtection="0">
      <alignment vertical="center"/>
    </xf>
    <xf numFmtId="0" fontId="90" fillId="0" borderId="0">
      <alignment vertical="center"/>
    </xf>
    <xf numFmtId="0" fontId="101" fillId="0" borderId="0">
      <alignment vertical="center"/>
    </xf>
    <xf numFmtId="0" fontId="101" fillId="0" borderId="0">
      <alignment vertical="center"/>
    </xf>
    <xf numFmtId="0" fontId="90" fillId="0" borderId="0">
      <alignment vertical="center"/>
    </xf>
    <xf numFmtId="0" fontId="79" fillId="0" borderId="0">
      <alignment vertical="center"/>
    </xf>
    <xf numFmtId="0" fontId="30" fillId="44" borderId="0" applyNumberFormat="0" applyBorder="0" applyAlignment="0" applyProtection="0">
      <alignment vertical="center"/>
    </xf>
    <xf numFmtId="9" fontId="32" fillId="0" borderId="0" applyFont="0" applyFill="0" applyBorder="0" applyAlignment="0" applyProtection="0">
      <alignment vertical="center"/>
    </xf>
    <xf numFmtId="0" fontId="79"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79" fillId="0" borderId="0">
      <alignment vertical="center"/>
    </xf>
    <xf numFmtId="9" fontId="32" fillId="0" borderId="0" applyFont="0" applyFill="0" applyBorder="0" applyAlignment="0" applyProtection="0">
      <alignment vertical="center"/>
    </xf>
    <xf numFmtId="0" fontId="102" fillId="0" borderId="0" applyNumberFormat="0" applyFill="0" applyBorder="0" applyAlignment="0" applyProtection="0">
      <alignment vertical="top"/>
      <protection locked="0"/>
    </xf>
    <xf numFmtId="49" fontId="32" fillId="0" borderId="0" applyFont="0" applyFill="0" applyBorder="0" applyAlignment="0" applyProtection="0">
      <alignment vertical="center"/>
    </xf>
    <xf numFmtId="0" fontId="0" fillId="0" borderId="0">
      <alignment vertical="center"/>
    </xf>
    <xf numFmtId="0" fontId="90" fillId="0" borderId="0">
      <alignment vertical="center"/>
    </xf>
    <xf numFmtId="0" fontId="79" fillId="0" borderId="0">
      <alignment vertical="center"/>
    </xf>
    <xf numFmtId="0" fontId="96" fillId="50" borderId="0" applyNumberFormat="0" applyBorder="0" applyAlignment="0" applyProtection="0">
      <alignment vertical="center"/>
    </xf>
    <xf numFmtId="0" fontId="32" fillId="0" borderId="0">
      <alignment vertical="center"/>
    </xf>
    <xf numFmtId="0" fontId="30" fillId="44" borderId="0" applyNumberFormat="0" applyBorder="0" applyAlignment="0" applyProtection="0">
      <alignment vertical="center"/>
    </xf>
    <xf numFmtId="0" fontId="79" fillId="0" borderId="0">
      <alignment vertical="center"/>
    </xf>
    <xf numFmtId="0" fontId="103" fillId="46"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79" fillId="0" borderId="0">
      <alignment vertical="center"/>
    </xf>
    <xf numFmtId="49" fontId="32" fillId="0" borderId="0" applyFont="0" applyFill="0" applyBorder="0" applyAlignment="0" applyProtection="0">
      <alignment vertical="center"/>
    </xf>
    <xf numFmtId="0" fontId="102" fillId="0" borderId="0" applyNumberFormat="0" applyFill="0" applyBorder="0" applyAlignment="0" applyProtection="0">
      <alignment vertical="top"/>
      <protection locked="0"/>
    </xf>
    <xf numFmtId="0" fontId="82" fillId="38" borderId="0" applyNumberFormat="0" applyBorder="0" applyAlignment="0" applyProtection="0">
      <alignment vertical="center"/>
    </xf>
    <xf numFmtId="0" fontId="79" fillId="0" borderId="0">
      <alignment vertical="center"/>
    </xf>
    <xf numFmtId="0" fontId="32" fillId="0" borderId="0">
      <alignment vertical="center"/>
    </xf>
    <xf numFmtId="0" fontId="82" fillId="48" borderId="0" applyNumberFormat="0" applyBorder="0" applyAlignment="0" applyProtection="0">
      <alignment vertical="center"/>
    </xf>
    <xf numFmtId="0" fontId="79" fillId="0" borderId="0">
      <alignment vertical="center"/>
    </xf>
    <xf numFmtId="0" fontId="32" fillId="0" borderId="0">
      <alignment vertical="center"/>
    </xf>
    <xf numFmtId="0" fontId="79" fillId="0" borderId="0">
      <alignment vertical="center"/>
    </xf>
    <xf numFmtId="10" fontId="32" fillId="0" borderId="0" applyFont="0" applyFill="0" applyBorder="0" applyAlignment="0" applyProtection="0">
      <alignment vertical="center"/>
    </xf>
    <xf numFmtId="9" fontId="32" fillId="0" borderId="0" applyFont="0" applyFill="0" applyBorder="0" applyAlignment="0" applyProtection="0">
      <alignment vertical="center"/>
    </xf>
    <xf numFmtId="0" fontId="79" fillId="0" borderId="0">
      <alignment vertical="center"/>
    </xf>
    <xf numFmtId="0" fontId="104" fillId="0" borderId="28" applyNumberFormat="0" applyFill="0" applyAlignment="0" applyProtection="0">
      <alignment vertical="center"/>
    </xf>
    <xf numFmtId="0" fontId="79" fillId="0" borderId="0">
      <alignment vertical="center"/>
    </xf>
    <xf numFmtId="0" fontId="79" fillId="0" borderId="0">
      <alignment vertical="center"/>
    </xf>
    <xf numFmtId="0" fontId="102" fillId="0" borderId="0" applyNumberFormat="0" applyFill="0" applyBorder="0" applyAlignment="0" applyProtection="0">
      <alignment vertical="top"/>
      <protection locked="0"/>
    </xf>
    <xf numFmtId="0" fontId="82" fillId="38" borderId="0" applyNumberFormat="0" applyBorder="0" applyAlignment="0" applyProtection="0">
      <alignment vertical="center"/>
    </xf>
    <xf numFmtId="0" fontId="79" fillId="0" borderId="0">
      <alignment vertical="center"/>
    </xf>
    <xf numFmtId="0" fontId="86" fillId="0" borderId="0">
      <alignment vertical="center"/>
    </xf>
    <xf numFmtId="0" fontId="82" fillId="37" borderId="0" applyNumberFormat="0" applyBorder="0" applyAlignment="0" applyProtection="0">
      <alignment vertical="center"/>
    </xf>
    <xf numFmtId="0" fontId="105" fillId="0" borderId="0" applyNumberFormat="0" applyFill="0" applyBorder="0" applyAlignment="0" applyProtection="0">
      <alignment vertical="center"/>
    </xf>
    <xf numFmtId="0" fontId="90" fillId="0" borderId="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32" fillId="0" borderId="0">
      <alignment vertical="center"/>
    </xf>
    <xf numFmtId="0" fontId="83" fillId="0" borderId="22" applyNumberFormat="0" applyFill="0" applyAlignment="0" applyProtection="0">
      <alignment vertical="center"/>
    </xf>
    <xf numFmtId="0" fontId="81" fillId="51" borderId="0" applyNumberFormat="0" applyBorder="0" applyAlignment="0" applyProtection="0">
      <alignment vertical="center"/>
    </xf>
    <xf numFmtId="0" fontId="0" fillId="52" borderId="0" applyNumberFormat="0" applyBorder="0" applyAlignment="0" applyProtection="0">
      <alignment vertical="center"/>
    </xf>
    <xf numFmtId="0" fontId="30" fillId="5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81" fillId="53" borderId="0" applyNumberFormat="0" applyBorder="0" applyAlignment="0" applyProtection="0">
      <alignment vertical="center"/>
    </xf>
    <xf numFmtId="0" fontId="96" fillId="50" borderId="0" applyNumberFormat="0" applyBorder="0" applyAlignment="0" applyProtection="0">
      <alignment vertical="center"/>
    </xf>
    <xf numFmtId="0" fontId="32" fillId="0" borderId="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32" fillId="0" borderId="0">
      <alignment vertical="center"/>
    </xf>
    <xf numFmtId="0" fontId="0" fillId="43" borderId="0" applyNumberFormat="0" applyBorder="0" applyAlignment="0" applyProtection="0">
      <alignment vertical="center"/>
    </xf>
    <xf numFmtId="177" fontId="32" fillId="0" borderId="0" applyFont="0" applyFill="0" applyBorder="0" applyAlignment="0" applyProtection="0">
      <alignment vertical="center"/>
    </xf>
    <xf numFmtId="0" fontId="32" fillId="0" borderId="0">
      <alignment vertical="center"/>
    </xf>
    <xf numFmtId="0" fontId="0" fillId="43" borderId="0" applyNumberFormat="0" applyBorder="0" applyAlignment="0" applyProtection="0">
      <alignment vertical="center"/>
    </xf>
    <xf numFmtId="0" fontId="32" fillId="0" borderId="0">
      <alignment vertical="center"/>
    </xf>
    <xf numFmtId="0" fontId="0" fillId="49" borderId="0" applyNumberFormat="0" applyBorder="0" applyAlignment="0" applyProtection="0">
      <alignment vertical="center"/>
    </xf>
    <xf numFmtId="0" fontId="82" fillId="5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30" fillId="44" borderId="0" applyNumberFormat="0" applyBorder="0" applyAlignment="0" applyProtection="0">
      <alignment vertical="center"/>
    </xf>
    <xf numFmtId="0" fontId="91" fillId="0" borderId="0" applyNumberFormat="0" applyFill="0" applyBorder="0" applyAlignment="0" applyProtection="0">
      <alignment vertical="center"/>
    </xf>
    <xf numFmtId="0" fontId="0" fillId="53"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32" fillId="0" borderId="0">
      <alignment vertical="center"/>
    </xf>
    <xf numFmtId="0" fontId="106" fillId="0" borderId="1">
      <alignment horizontal="left" vertical="center"/>
    </xf>
    <xf numFmtId="0" fontId="0" fillId="48" borderId="0" applyNumberFormat="0" applyBorder="0" applyAlignment="0" applyProtection="0">
      <alignment vertical="center"/>
    </xf>
    <xf numFmtId="0" fontId="82" fillId="38" borderId="0" applyNumberFormat="0" applyBorder="0" applyAlignment="0" applyProtection="0">
      <alignment vertical="center"/>
    </xf>
    <xf numFmtId="0" fontId="0" fillId="46" borderId="0" applyNumberFormat="0" applyBorder="0" applyAlignment="0" applyProtection="0">
      <alignment vertical="center"/>
    </xf>
    <xf numFmtId="0" fontId="32" fillId="0" borderId="0">
      <alignment vertical="center"/>
    </xf>
    <xf numFmtId="0" fontId="0" fillId="46" borderId="0" applyNumberFormat="0" applyBorder="0" applyAlignment="0" applyProtection="0">
      <alignment vertical="center"/>
    </xf>
    <xf numFmtId="0" fontId="32" fillId="0" borderId="0">
      <alignment vertical="center"/>
    </xf>
    <xf numFmtId="0" fontId="0" fillId="47" borderId="0" applyNumberFormat="0" applyBorder="0" applyAlignment="0" applyProtection="0">
      <alignment vertical="center"/>
    </xf>
    <xf numFmtId="0" fontId="6" fillId="0" borderId="0">
      <alignment vertical="center"/>
    </xf>
    <xf numFmtId="0" fontId="0" fillId="53" borderId="0" applyNumberFormat="0" applyBorder="0" applyAlignment="0" applyProtection="0">
      <alignment vertical="center"/>
    </xf>
    <xf numFmtId="0" fontId="6" fillId="0" borderId="0">
      <alignment vertical="center"/>
    </xf>
    <xf numFmtId="0" fontId="0" fillId="53" borderId="0" applyNumberFormat="0" applyBorder="0" applyAlignment="0" applyProtection="0">
      <alignment vertical="center"/>
    </xf>
    <xf numFmtId="0" fontId="0" fillId="54" borderId="0" applyNumberFormat="0" applyBorder="0" applyAlignment="0" applyProtection="0">
      <alignment vertical="center"/>
    </xf>
    <xf numFmtId="0" fontId="0" fillId="48" borderId="0" applyNumberFormat="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49" borderId="0" applyNumberFormat="0" applyBorder="0" applyAlignment="0" applyProtection="0">
      <alignment vertical="center"/>
    </xf>
    <xf numFmtId="0" fontId="30" fillId="44" borderId="0" applyNumberFormat="0" applyBorder="0" applyAlignment="0" applyProtection="0">
      <alignment vertical="center"/>
    </xf>
    <xf numFmtId="0" fontId="32" fillId="0" borderId="0">
      <alignment vertical="center"/>
    </xf>
    <xf numFmtId="0" fontId="100" fillId="40" borderId="27" applyNumberFormat="0" applyAlignment="0" applyProtection="0">
      <alignment vertical="center"/>
    </xf>
    <xf numFmtId="0" fontId="85"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0" fillId="40" borderId="27" applyNumberFormat="0" applyAlignment="0" applyProtection="0">
      <alignment vertical="center"/>
    </xf>
    <xf numFmtId="0" fontId="81" fillId="55" borderId="0" applyNumberFormat="0" applyBorder="0" applyAlignment="0" applyProtection="0">
      <alignment vertical="center"/>
    </xf>
    <xf numFmtId="0" fontId="85" fillId="39" borderId="0" applyNumberFormat="0" applyBorder="0" applyAlignment="0" applyProtection="0">
      <alignment vertical="center"/>
    </xf>
    <xf numFmtId="0" fontId="0" fillId="48" borderId="0" applyNumberFormat="0" applyBorder="0" applyAlignment="0" applyProtection="0">
      <alignment vertical="center"/>
    </xf>
    <xf numFmtId="0" fontId="85" fillId="39" borderId="0" applyNumberFormat="0" applyBorder="0" applyAlignment="0" applyProtection="0">
      <alignment vertical="center"/>
    </xf>
    <xf numFmtId="0" fontId="0" fillId="43" borderId="0" applyNumberFormat="0" applyBorder="0" applyAlignment="0" applyProtection="0">
      <alignment vertical="center"/>
    </xf>
    <xf numFmtId="0" fontId="104" fillId="0" borderId="28" applyNumberFormat="0" applyFill="0" applyAlignment="0" applyProtection="0">
      <alignment vertical="center"/>
    </xf>
    <xf numFmtId="0" fontId="96" fillId="50" borderId="0" applyNumberFormat="0" applyBorder="0" applyAlignment="0" applyProtection="0">
      <alignment vertical="center"/>
    </xf>
    <xf numFmtId="9" fontId="32" fillId="0" borderId="0" applyFont="0" applyFill="0" applyBorder="0" applyAlignment="0" applyProtection="0">
      <alignment vertical="center"/>
    </xf>
    <xf numFmtId="0" fontId="0" fillId="43" borderId="0" applyNumberFormat="0" applyBorder="0" applyAlignment="0" applyProtection="0">
      <alignment vertical="center"/>
    </xf>
    <xf numFmtId="0" fontId="82" fillId="56" borderId="0" applyNumberFormat="0" applyBorder="0" applyAlignment="0" applyProtection="0">
      <alignment vertical="center"/>
    </xf>
    <xf numFmtId="0" fontId="96" fillId="50" borderId="0" applyNumberFormat="0" applyBorder="0" applyAlignment="0" applyProtection="0">
      <alignment vertical="center"/>
    </xf>
    <xf numFmtId="9" fontId="32" fillId="0" borderId="0" applyFont="0" applyFill="0" applyBorder="0" applyAlignment="0" applyProtection="0">
      <alignment vertical="center"/>
    </xf>
    <xf numFmtId="0" fontId="85" fillId="39" borderId="0" applyNumberFormat="0" applyBorder="0" applyAlignment="0" applyProtection="0">
      <alignment vertical="center"/>
    </xf>
    <xf numFmtId="0" fontId="0" fillId="57" borderId="0" applyNumberFormat="0" applyBorder="0" applyAlignment="0" applyProtection="0">
      <alignment vertical="center"/>
    </xf>
    <xf numFmtId="0" fontId="81" fillId="50" borderId="0" applyNumberFormat="0" applyBorder="0" applyAlignment="0" applyProtection="0">
      <alignment vertical="center"/>
    </xf>
    <xf numFmtId="0" fontId="97" fillId="40" borderId="25" applyNumberFormat="0" applyAlignment="0" applyProtection="0">
      <alignment vertical="center"/>
    </xf>
    <xf numFmtId="0" fontId="82" fillId="41" borderId="0" applyNumberFormat="0" applyBorder="0" applyAlignment="0" applyProtection="0">
      <alignment vertical="center"/>
    </xf>
    <xf numFmtId="0" fontId="81" fillId="50" borderId="0" applyNumberFormat="0" applyBorder="0" applyAlignment="0" applyProtection="0">
      <alignment vertical="center"/>
    </xf>
    <xf numFmtId="0" fontId="81" fillId="50" borderId="0" applyNumberFormat="0" applyBorder="0" applyAlignment="0" applyProtection="0">
      <alignment vertical="center"/>
    </xf>
    <xf numFmtId="0" fontId="86" fillId="0" borderId="5" applyNumberFormat="0" applyFill="0" applyProtection="0">
      <alignment horizontal="left" vertical="center"/>
    </xf>
    <xf numFmtId="0" fontId="85" fillId="39" borderId="0" applyNumberFormat="0" applyBorder="0" applyAlignment="0" applyProtection="0">
      <alignment vertical="center"/>
    </xf>
    <xf numFmtId="0" fontId="94" fillId="0" borderId="29" applyNumberFormat="0" applyFill="0" applyAlignment="0" applyProtection="0">
      <alignment vertical="center"/>
    </xf>
    <xf numFmtId="0" fontId="81" fillId="50" borderId="0" applyNumberFormat="0" applyBorder="0" applyAlignment="0" applyProtection="0">
      <alignment vertical="center"/>
    </xf>
    <xf numFmtId="9" fontId="32" fillId="0" borderId="0" applyFont="0" applyFill="0" applyBorder="0" applyAlignment="0" applyProtection="0">
      <alignment vertical="center"/>
    </xf>
    <xf numFmtId="0" fontId="81" fillId="58" borderId="0" applyNumberFormat="0" applyBorder="0" applyAlignment="0" applyProtection="0">
      <alignment vertical="center"/>
    </xf>
    <xf numFmtId="178" fontId="0" fillId="0" borderId="0" applyFont="0" applyFill="0" applyBorder="0" applyAlignment="0" applyProtection="0">
      <alignment vertical="center"/>
    </xf>
    <xf numFmtId="0" fontId="81" fillId="58" borderId="0" applyNumberFormat="0" applyBorder="0" applyAlignment="0" applyProtection="0">
      <alignment vertical="center"/>
    </xf>
    <xf numFmtId="0" fontId="81" fillId="46" borderId="0" applyNumberFormat="0" applyBorder="0" applyAlignment="0" applyProtection="0">
      <alignment vertical="center"/>
    </xf>
    <xf numFmtId="0" fontId="97" fillId="40" borderId="25" applyNumberFormat="0" applyAlignment="0" applyProtection="0">
      <alignment vertical="center"/>
    </xf>
    <xf numFmtId="0" fontId="32" fillId="0" borderId="0">
      <alignment vertical="center"/>
    </xf>
    <xf numFmtId="0" fontId="82" fillId="41" borderId="0" applyNumberFormat="0" applyBorder="0" applyAlignment="0" applyProtection="0">
      <alignment vertical="center"/>
    </xf>
    <xf numFmtId="0" fontId="81" fillId="46" borderId="0" applyNumberFormat="0" applyBorder="0" applyAlignment="0" applyProtection="0">
      <alignment vertical="center"/>
    </xf>
    <xf numFmtId="0" fontId="0" fillId="0" borderId="0">
      <alignment vertical="center"/>
    </xf>
    <xf numFmtId="0" fontId="82" fillId="53" borderId="0" applyNumberFormat="0" applyBorder="0" applyAlignment="0" applyProtection="0">
      <alignment vertical="center"/>
    </xf>
    <xf numFmtId="0" fontId="0" fillId="44" borderId="30" applyNumberFormat="0" applyFont="0" applyAlignment="0" applyProtection="0">
      <alignment vertical="center"/>
    </xf>
    <xf numFmtId="0" fontId="81" fillId="47" borderId="0" applyNumberFormat="0" applyBorder="0" applyAlignment="0" applyProtection="0">
      <alignment vertical="center"/>
    </xf>
    <xf numFmtId="0" fontId="0" fillId="0" borderId="0">
      <alignment vertical="center"/>
    </xf>
    <xf numFmtId="0" fontId="81" fillId="53" borderId="0" applyNumberFormat="0" applyBorder="0" applyAlignment="0" applyProtection="0">
      <alignment vertical="center"/>
    </xf>
    <xf numFmtId="0" fontId="82" fillId="41" borderId="0" applyNumberFormat="0" applyBorder="0" applyAlignment="0" applyProtection="0">
      <alignment vertical="center"/>
    </xf>
    <xf numFmtId="0" fontId="81" fillId="53" borderId="0" applyNumberFormat="0" applyBorder="0" applyAlignment="0" applyProtection="0">
      <alignment vertical="center"/>
    </xf>
    <xf numFmtId="0" fontId="81" fillId="53" borderId="0" applyNumberFormat="0" applyBorder="0" applyAlignment="0" applyProtection="0">
      <alignment vertical="center"/>
    </xf>
    <xf numFmtId="0" fontId="81" fillId="54" borderId="0" applyNumberFormat="0" applyBorder="0" applyAlignment="0" applyProtection="0">
      <alignment vertical="center"/>
    </xf>
    <xf numFmtId="0" fontId="30" fillId="52" borderId="0" applyNumberFormat="0" applyBorder="0" applyAlignment="0" applyProtection="0">
      <alignment vertical="center"/>
    </xf>
    <xf numFmtId="0" fontId="55" fillId="0" borderId="21" applyNumberFormat="0" applyFill="0" applyAlignment="0" applyProtection="0">
      <alignment vertical="center"/>
    </xf>
    <xf numFmtId="0" fontId="81" fillId="54" borderId="0" applyNumberFormat="0" applyBorder="0" applyAlignment="0" applyProtection="0">
      <alignment vertical="center"/>
    </xf>
    <xf numFmtId="0" fontId="30" fillId="52" borderId="0" applyNumberFormat="0" applyBorder="0" applyAlignment="0" applyProtection="0">
      <alignment vertical="center"/>
    </xf>
    <xf numFmtId="0" fontId="81" fillId="45" borderId="0" applyNumberFormat="0" applyBorder="0" applyAlignment="0" applyProtection="0">
      <alignment vertical="center"/>
    </xf>
    <xf numFmtId="0" fontId="82" fillId="41" borderId="0" applyNumberFormat="0" applyBorder="0" applyAlignment="0" applyProtection="0">
      <alignment vertical="center"/>
    </xf>
    <xf numFmtId="0" fontId="81" fillId="45" borderId="0" applyNumberFormat="0" applyBorder="0" applyAlignment="0" applyProtection="0">
      <alignment vertical="center"/>
    </xf>
    <xf numFmtId="0" fontId="86" fillId="0" borderId="0" applyProtection="0">
      <alignment vertical="center"/>
    </xf>
    <xf numFmtId="0" fontId="32" fillId="0" borderId="0">
      <alignment vertical="center"/>
    </xf>
    <xf numFmtId="0" fontId="81" fillId="55" borderId="0" applyNumberFormat="0" applyBorder="0" applyAlignment="0" applyProtection="0">
      <alignment vertical="center"/>
    </xf>
    <xf numFmtId="0" fontId="81" fillId="40" borderId="0" applyNumberFormat="0" applyBorder="0" applyAlignment="0" applyProtection="0">
      <alignment vertical="center"/>
    </xf>
    <xf numFmtId="0" fontId="92" fillId="0" borderId="23" applyNumberFormat="0" applyFill="0" applyAlignment="0" applyProtection="0">
      <alignment vertical="center"/>
    </xf>
    <xf numFmtId="0" fontId="81" fillId="40" borderId="0" applyNumberFormat="0" applyBorder="0" applyAlignment="0" applyProtection="0">
      <alignment vertical="center"/>
    </xf>
    <xf numFmtId="0" fontId="32" fillId="0" borderId="0">
      <alignment vertical="center"/>
    </xf>
    <xf numFmtId="0" fontId="6" fillId="0" borderId="0">
      <alignment vertical="center"/>
    </xf>
    <xf numFmtId="0" fontId="81" fillId="40"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0" fontId="81" fillId="37" borderId="0" applyNumberFormat="0" applyBorder="0" applyAlignment="0" applyProtection="0">
      <alignment vertical="center"/>
    </xf>
    <xf numFmtId="0" fontId="32" fillId="0" borderId="0" applyNumberFormat="0" applyFill="0" applyBorder="0" applyAlignment="0" applyProtection="0">
      <alignment vertical="center"/>
    </xf>
    <xf numFmtId="0" fontId="81" fillId="37" borderId="0" applyNumberFormat="0" applyBorder="0" applyAlignment="0" applyProtection="0">
      <alignment vertical="center"/>
    </xf>
    <xf numFmtId="0" fontId="32" fillId="0" borderId="0">
      <alignment vertical="center"/>
    </xf>
    <xf numFmtId="0" fontId="81" fillId="37" borderId="0" applyNumberFormat="0" applyBorder="0" applyAlignment="0" applyProtection="0">
      <alignment vertical="center"/>
    </xf>
    <xf numFmtId="0" fontId="81" fillId="37" borderId="0" applyNumberFormat="0" applyBorder="0" applyAlignment="0" applyProtection="0">
      <alignment vertical="center"/>
    </xf>
    <xf numFmtId="0" fontId="81" fillId="38" borderId="0" applyNumberFormat="0" applyBorder="0" applyAlignment="0" applyProtection="0">
      <alignment vertical="center"/>
    </xf>
    <xf numFmtId="0" fontId="107" fillId="0" borderId="10">
      <alignment horizontal="left" vertical="center"/>
    </xf>
    <xf numFmtId="0" fontId="81" fillId="37" borderId="0" applyNumberFormat="0" applyBorder="0" applyAlignment="0" applyProtection="0">
      <alignment vertical="center"/>
    </xf>
    <xf numFmtId="0" fontId="107" fillId="0" borderId="10">
      <alignment horizontal="left" vertical="center"/>
    </xf>
    <xf numFmtId="0" fontId="81" fillId="37" borderId="0" applyNumberFormat="0" applyBorder="0" applyAlignment="0" applyProtection="0">
      <alignment vertical="center"/>
    </xf>
    <xf numFmtId="0" fontId="81" fillId="41" borderId="0" applyNumberFormat="0" applyBorder="0" applyAlignment="0" applyProtection="0">
      <alignment vertical="center"/>
    </xf>
    <xf numFmtId="0" fontId="101" fillId="0" borderId="0">
      <alignment vertical="center"/>
      <protection locked="0"/>
    </xf>
    <xf numFmtId="0" fontId="81" fillId="51" borderId="0" applyNumberFormat="0" applyBorder="0" applyAlignment="0" applyProtection="0">
      <alignment vertical="center"/>
    </xf>
    <xf numFmtId="0" fontId="30" fillId="52" borderId="0" applyNumberFormat="0" applyBorder="0" applyAlignment="0" applyProtection="0">
      <alignment vertical="center"/>
    </xf>
    <xf numFmtId="0" fontId="82" fillId="38" borderId="0" applyNumberFormat="0" applyBorder="0" applyAlignment="0" applyProtection="0">
      <alignment vertical="center"/>
    </xf>
    <xf numFmtId="0" fontId="30" fillId="52" borderId="0" applyNumberFormat="0" applyBorder="0" applyAlignment="0" applyProtection="0">
      <alignment vertical="center"/>
    </xf>
    <xf numFmtId="0" fontId="30" fillId="43" borderId="0" applyNumberFormat="0" applyBorder="0" applyAlignment="0" applyProtection="0">
      <alignment vertical="center"/>
    </xf>
    <xf numFmtId="0" fontId="32" fillId="0" borderId="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98" fillId="0" borderId="0" applyNumberFormat="0" applyFill="0" applyBorder="0" applyAlignment="0" applyProtection="0">
      <alignment vertical="center"/>
    </xf>
    <xf numFmtId="0" fontId="82" fillId="41"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95" fillId="0" borderId="24">
      <alignment horizontal="center" vertical="center"/>
    </xf>
    <xf numFmtId="0" fontId="82" fillId="48" borderId="0" applyNumberFormat="0" applyBorder="0" applyAlignment="0" applyProtection="0">
      <alignment vertical="center"/>
    </xf>
    <xf numFmtId="0" fontId="82" fillId="48" borderId="0" applyNumberFormat="0" applyBorder="0" applyAlignment="0" applyProtection="0">
      <alignment vertical="center"/>
    </xf>
    <xf numFmtId="0" fontId="92" fillId="0" borderId="23" applyNumberFormat="0" applyFill="0" applyAlignment="0" applyProtection="0">
      <alignment vertical="center"/>
    </xf>
    <xf numFmtId="0" fontId="82" fillId="48" borderId="0" applyNumberFormat="0" applyBorder="0" applyAlignment="0" applyProtection="0">
      <alignment vertical="center"/>
    </xf>
    <xf numFmtId="0" fontId="92" fillId="0" borderId="23" applyNumberFormat="0" applyFill="0" applyAlignment="0" applyProtection="0">
      <alignment vertical="center"/>
    </xf>
    <xf numFmtId="0" fontId="32" fillId="0" borderId="0">
      <alignment vertical="center"/>
    </xf>
    <xf numFmtId="0" fontId="0" fillId="44" borderId="30" applyNumberFormat="0" applyFont="0" applyAlignment="0" applyProtection="0">
      <alignment vertical="center"/>
    </xf>
    <xf numFmtId="0" fontId="82" fillId="38" borderId="0" applyNumberFormat="0" applyBorder="0" applyAlignment="0" applyProtection="0">
      <alignment vertical="center"/>
    </xf>
    <xf numFmtId="15" fontId="108" fillId="0" borderId="0">
      <alignment vertical="center"/>
    </xf>
    <xf numFmtId="0" fontId="82" fillId="38" borderId="0" applyNumberFormat="0" applyBorder="0" applyAlignment="0" applyProtection="0">
      <alignment vertical="center"/>
    </xf>
    <xf numFmtId="177" fontId="32" fillId="0" borderId="0" applyFont="0" applyFill="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32" fillId="0" borderId="0">
      <alignment vertical="center"/>
    </xf>
    <xf numFmtId="0" fontId="32" fillId="0" borderId="0">
      <alignment vertical="center"/>
    </xf>
    <xf numFmtId="0" fontId="82" fillId="38" borderId="0" applyNumberFormat="0" applyBorder="0" applyAlignment="0" applyProtection="0">
      <alignment vertical="center"/>
    </xf>
    <xf numFmtId="0" fontId="80" fillId="0" borderId="20" applyNumberFormat="0" applyFill="0" applyProtection="0">
      <alignment horizontal="center" vertical="center"/>
    </xf>
    <xf numFmtId="0" fontId="109" fillId="59" borderId="4">
      <alignment vertical="center"/>
      <protection locked="0"/>
    </xf>
    <xf numFmtId="0" fontId="32" fillId="0" borderId="0">
      <alignment vertical="center"/>
    </xf>
    <xf numFmtId="0" fontId="82" fillId="38" borderId="0" applyNumberFormat="0" applyBorder="0" applyAlignment="0" applyProtection="0">
      <alignment vertical="center"/>
    </xf>
    <xf numFmtId="0" fontId="32" fillId="0" borderId="0">
      <alignment vertical="center"/>
    </xf>
    <xf numFmtId="0" fontId="93" fillId="49" borderId="0" applyNumberFormat="0" applyBorder="0" applyAlignment="0" applyProtection="0">
      <alignment vertical="center"/>
    </xf>
    <xf numFmtId="0" fontId="82" fillId="38" borderId="0" applyNumberFormat="0" applyBorder="0" applyAlignment="0" applyProtection="0">
      <alignment vertical="center"/>
    </xf>
    <xf numFmtId="0" fontId="93" fillId="49" borderId="0" applyNumberFormat="0" applyBorder="0" applyAlignment="0" applyProtection="0">
      <alignment vertical="center"/>
    </xf>
    <xf numFmtId="0" fontId="82" fillId="38" borderId="0" applyNumberFormat="0" applyBorder="0" applyAlignment="0" applyProtection="0">
      <alignment vertical="center"/>
    </xf>
    <xf numFmtId="0" fontId="82" fillId="56" borderId="0" applyNumberFormat="0" applyBorder="0" applyAlignment="0" applyProtection="0">
      <alignment vertical="center"/>
    </xf>
    <xf numFmtId="0" fontId="81" fillId="38" borderId="0" applyNumberFormat="0" applyBorder="0" applyAlignment="0" applyProtection="0">
      <alignment vertical="center"/>
    </xf>
    <xf numFmtId="0" fontId="107" fillId="0" borderId="31" applyNumberFormat="0" applyAlignment="0" applyProtection="0">
      <alignment horizontal="left" vertical="center"/>
    </xf>
    <xf numFmtId="0" fontId="106" fillId="0" borderId="1">
      <alignment horizontal="left" vertical="center"/>
    </xf>
    <xf numFmtId="0" fontId="110" fillId="53" borderId="27" applyNumberFormat="0" applyAlignment="0" applyProtection="0">
      <alignment vertical="center"/>
    </xf>
    <xf numFmtId="0" fontId="30" fillId="40" borderId="0" applyNumberFormat="0" applyBorder="0" applyAlignment="0" applyProtection="0">
      <alignment vertical="center"/>
    </xf>
    <xf numFmtId="176" fontId="86" fillId="0" borderId="20" applyFill="0" applyProtection="0">
      <alignment horizontal="right" vertical="center"/>
    </xf>
    <xf numFmtId="0" fontId="82" fillId="42" borderId="0" applyNumberFormat="0" applyBorder="0" applyAlignment="0" applyProtection="0">
      <alignment vertical="center"/>
    </xf>
    <xf numFmtId="176" fontId="86" fillId="0" borderId="20" applyFill="0" applyProtection="0">
      <alignment horizontal="right" vertical="center"/>
    </xf>
    <xf numFmtId="0" fontId="82" fillId="42" borderId="0" applyNumberFormat="0" applyBorder="0" applyAlignment="0" applyProtection="0">
      <alignment vertical="center"/>
    </xf>
    <xf numFmtId="0" fontId="30" fillId="52" borderId="0" applyNumberFormat="0" applyBorder="0" applyAlignment="0" applyProtection="0">
      <alignment vertical="center"/>
    </xf>
    <xf numFmtId="176" fontId="86" fillId="0" borderId="20" applyFill="0" applyProtection="0">
      <alignment horizontal="right" vertical="center"/>
    </xf>
    <xf numFmtId="0" fontId="82" fillId="42"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1" fillId="55" borderId="0" applyNumberFormat="0" applyBorder="0" applyAlignment="0" applyProtection="0">
      <alignment vertical="center"/>
    </xf>
    <xf numFmtId="0" fontId="109" fillId="59" borderId="4">
      <alignment vertical="center"/>
      <protection locked="0"/>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82" fillId="56" borderId="0" applyNumberFormat="0" applyBorder="0" applyAlignment="0" applyProtection="0">
      <alignment vertical="center"/>
    </xf>
    <xf numFmtId="15" fontId="108" fillId="0" borderId="0">
      <alignment vertical="center"/>
    </xf>
    <xf numFmtId="0" fontId="111" fillId="0" borderId="0">
      <alignment vertical="center"/>
    </xf>
    <xf numFmtId="9" fontId="32" fillId="0" borderId="0" applyFont="0" applyFill="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2" fillId="42" borderId="0" applyNumberFormat="0" applyBorder="0" applyAlignment="0" applyProtection="0">
      <alignment vertical="center"/>
    </xf>
    <xf numFmtId="0" fontId="30" fillId="44" borderId="0" applyNumberFormat="0" applyBorder="0" applyAlignment="0" applyProtection="0">
      <alignment vertical="center"/>
    </xf>
    <xf numFmtId="0" fontId="82" fillId="37" borderId="0" applyNumberFormat="0" applyBorder="0" applyAlignment="0" applyProtection="0">
      <alignment vertical="center"/>
    </xf>
    <xf numFmtId="0" fontId="32" fillId="0" borderId="0" applyFont="0" applyFill="0" applyBorder="0" applyAlignment="0" applyProtection="0">
      <alignment vertical="center"/>
    </xf>
    <xf numFmtId="0" fontId="30" fillId="44" borderId="0" applyNumberFormat="0" applyBorder="0" applyAlignment="0" applyProtection="0">
      <alignment vertical="center"/>
    </xf>
    <xf numFmtId="0" fontId="82" fillId="37"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92" fillId="0" borderId="23" applyNumberFormat="0" applyFill="0" applyAlignment="0" applyProtection="0">
      <alignment vertical="center"/>
    </xf>
    <xf numFmtId="0" fontId="30" fillId="44" borderId="0" applyNumberFormat="0" applyBorder="0" applyAlignment="0" applyProtection="0">
      <alignment vertical="center"/>
    </xf>
    <xf numFmtId="0" fontId="92" fillId="0" borderId="23" applyNumberFormat="0" applyFill="0" applyAlignment="0" applyProtection="0">
      <alignment vertical="center"/>
    </xf>
    <xf numFmtId="0" fontId="55" fillId="0" borderId="21" applyNumberFormat="0" applyFill="0" applyAlignment="0" applyProtection="0">
      <alignment vertical="center"/>
    </xf>
    <xf numFmtId="0" fontId="82" fillId="37" borderId="0" applyNumberFormat="0" applyBorder="0" applyAlignment="0" applyProtection="0">
      <alignment vertical="center"/>
    </xf>
    <xf numFmtId="0" fontId="93" fillId="49" borderId="0" applyNumberFormat="0" applyBorder="0" applyAlignment="0" applyProtection="0">
      <alignment vertical="center"/>
    </xf>
    <xf numFmtId="0" fontId="30" fillId="44" borderId="0" applyNumberFormat="0" applyBorder="0" applyAlignment="0" applyProtection="0">
      <alignment vertical="center"/>
    </xf>
    <xf numFmtId="0" fontId="92" fillId="0" borderId="23" applyNumberFormat="0" applyFill="0" applyAlignment="0" applyProtection="0">
      <alignment vertical="center"/>
    </xf>
    <xf numFmtId="0" fontId="30" fillId="39" borderId="0" applyNumberFormat="0" applyBorder="0" applyAlignment="0" applyProtection="0">
      <alignment vertical="center"/>
    </xf>
    <xf numFmtId="0" fontId="82" fillId="38" borderId="0" applyNumberFormat="0" applyBorder="0" applyAlignment="0" applyProtection="0">
      <alignment vertical="center"/>
    </xf>
    <xf numFmtId="0" fontId="88" fillId="43" borderId="0" applyNumberFormat="0" applyBorder="0" applyAlignment="0" applyProtection="0">
      <alignment vertical="center"/>
    </xf>
    <xf numFmtId="179" fontId="32" fillId="0" borderId="0" applyFont="0" applyFill="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82" fillId="40" borderId="0" applyNumberFormat="0" applyBorder="0" applyAlignment="0" applyProtection="0">
      <alignment vertical="center"/>
    </xf>
    <xf numFmtId="180" fontId="32" fillId="0" borderId="0" applyFont="0" applyFill="0" applyBorder="0" applyAlignment="0" applyProtection="0">
      <alignment vertical="center"/>
    </xf>
    <xf numFmtId="0" fontId="82" fillId="40" borderId="0" applyNumberFormat="0" applyBorder="0" applyAlignment="0" applyProtection="0">
      <alignment vertical="center"/>
    </xf>
    <xf numFmtId="0" fontId="82" fillId="38" borderId="0" applyNumberFormat="0" applyBorder="0" applyAlignment="0" applyProtection="0">
      <alignment vertical="center"/>
    </xf>
    <xf numFmtId="0" fontId="85" fillId="43" borderId="0" applyNumberFormat="0" applyBorder="0" applyAlignment="0" applyProtection="0">
      <alignment vertical="center"/>
    </xf>
    <xf numFmtId="0" fontId="82" fillId="40" borderId="0" applyNumberFormat="0" applyBorder="0" applyAlignment="0" applyProtection="0">
      <alignment vertical="center"/>
    </xf>
    <xf numFmtId="0" fontId="82" fillId="40" borderId="0" applyNumberFormat="0" applyBorder="0" applyAlignment="0" applyProtection="0">
      <alignment vertical="center"/>
    </xf>
    <xf numFmtId="0" fontId="86" fillId="0" borderId="5" applyNumberFormat="0" applyFill="0" applyProtection="0">
      <alignment horizontal="right" vertical="center"/>
    </xf>
    <xf numFmtId="0" fontId="82" fillId="40" borderId="0" applyNumberFormat="0" applyBorder="0" applyAlignment="0" applyProtection="0">
      <alignment vertical="center"/>
    </xf>
    <xf numFmtId="0" fontId="32" fillId="0" borderId="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181" fontId="112" fillId="0" borderId="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0" fontId="91" fillId="0" borderId="0" applyNumberFormat="0" applyFill="0" applyBorder="0" applyAlignment="0" applyProtection="0">
      <alignment vertical="center"/>
    </xf>
    <xf numFmtId="0" fontId="32" fillId="0" borderId="0">
      <alignment vertical="center"/>
    </xf>
    <xf numFmtId="0" fontId="82" fillId="42" borderId="0" applyNumberFormat="0" applyBorder="0" applyAlignment="0" applyProtection="0">
      <alignment vertical="center"/>
    </xf>
    <xf numFmtId="182" fontId="32" fillId="0" borderId="0" applyFont="0" applyFill="0" applyBorder="0" applyAlignment="0" applyProtection="0">
      <alignment vertical="center"/>
    </xf>
    <xf numFmtId="0" fontId="82" fillId="42" borderId="0" applyNumberFormat="0" applyBorder="0" applyAlignment="0" applyProtection="0">
      <alignment vertical="center"/>
    </xf>
    <xf numFmtId="0" fontId="93" fillId="46"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0" fontId="93" fillId="46" borderId="0" applyNumberFormat="0" applyBorder="0" applyAlignment="0" applyProtection="0">
      <alignment vertical="center"/>
    </xf>
    <xf numFmtId="0" fontId="91" fillId="0" borderId="0" applyNumberFormat="0" applyFill="0" applyBorder="0" applyAlignment="0" applyProtection="0">
      <alignment vertical="center"/>
    </xf>
    <xf numFmtId="0" fontId="82" fillId="42" borderId="0" applyNumberFormat="0" applyBorder="0" applyAlignment="0" applyProtection="0">
      <alignment vertical="center"/>
    </xf>
    <xf numFmtId="0" fontId="93" fillId="46" borderId="0" applyNumberFormat="0" applyBorder="0" applyAlignment="0" applyProtection="0">
      <alignment vertical="center"/>
    </xf>
    <xf numFmtId="0" fontId="91" fillId="0" borderId="0" applyNumberForma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82" fillId="38" borderId="0" applyNumberFormat="0" applyBorder="0" applyAlignment="0" applyProtection="0">
      <alignment vertical="center"/>
    </xf>
    <xf numFmtId="0" fontId="30" fillId="52" borderId="0" applyNumberFormat="0" applyBorder="0" applyAlignment="0" applyProtection="0">
      <alignment vertical="center"/>
    </xf>
    <xf numFmtId="0" fontId="93" fillId="46" borderId="0" applyNumberFormat="0" applyBorder="0" applyAlignment="0" applyProtection="0">
      <alignment vertical="center"/>
    </xf>
    <xf numFmtId="9" fontId="32" fillId="0" borderId="0" applyFont="0" applyFill="0" applyBorder="0" applyAlignment="0" applyProtection="0">
      <alignment vertical="center"/>
    </xf>
    <xf numFmtId="0" fontId="30" fillId="52"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30" fillId="52" borderId="0" applyNumberFormat="0" applyBorder="0" applyAlignment="0" applyProtection="0">
      <alignment vertical="center"/>
    </xf>
    <xf numFmtId="9" fontId="32" fillId="0" borderId="0" applyFont="0" applyFill="0" applyBorder="0" applyAlignment="0" applyProtection="0">
      <alignment vertical="center"/>
    </xf>
    <xf numFmtId="0" fontId="30" fillId="52" borderId="0" applyNumberFormat="0" applyBorder="0" applyAlignment="0" applyProtection="0">
      <alignment vertical="center"/>
    </xf>
    <xf numFmtId="0" fontId="113" fillId="60" borderId="0" applyNumberFormat="0" applyBorder="0" applyAlignment="0" applyProtection="0">
      <alignment vertical="center"/>
    </xf>
    <xf numFmtId="9" fontId="32" fillId="0" borderId="0" applyFont="0" applyFill="0" applyBorder="0" applyAlignment="0" applyProtection="0">
      <alignment vertical="center"/>
    </xf>
    <xf numFmtId="0" fontId="110" fillId="53" borderId="27" applyNumberFormat="0" applyAlignment="0" applyProtection="0">
      <alignment vertical="center"/>
    </xf>
    <xf numFmtId="0" fontId="30" fillId="40" borderId="0" applyNumberFormat="0" applyBorder="0" applyAlignment="0" applyProtection="0">
      <alignment vertical="center"/>
    </xf>
    <xf numFmtId="9" fontId="32" fillId="0" borderId="0" applyFont="0" applyFill="0" applyBorder="0" applyAlignment="0" applyProtection="0">
      <alignment vertical="center"/>
    </xf>
    <xf numFmtId="0" fontId="110" fillId="53" borderId="27" applyNumberFormat="0" applyAlignment="0" applyProtection="0">
      <alignment vertical="center"/>
    </xf>
    <xf numFmtId="0" fontId="30" fillId="40" borderId="0" applyNumberFormat="0" applyBorder="0" applyAlignment="0" applyProtection="0">
      <alignment vertical="center"/>
    </xf>
    <xf numFmtId="0" fontId="32" fillId="0" borderId="0">
      <alignment vertical="center"/>
    </xf>
    <xf numFmtId="0" fontId="30" fillId="53" borderId="0" applyNumberFormat="0" applyBorder="0" applyAlignment="0" applyProtection="0">
      <alignment vertical="center"/>
    </xf>
    <xf numFmtId="9" fontId="32" fillId="0" borderId="0" applyFont="0" applyFill="0" applyBorder="0" applyAlignment="0" applyProtection="0">
      <alignment vertical="center"/>
    </xf>
    <xf numFmtId="0" fontId="110" fillId="53" borderId="27" applyNumberFormat="0" applyAlignment="0" applyProtection="0">
      <alignment vertical="center"/>
    </xf>
    <xf numFmtId="0" fontId="30" fillId="40" borderId="0" applyNumberFormat="0" applyBorder="0" applyAlignment="0" applyProtection="0">
      <alignment vertical="center"/>
    </xf>
    <xf numFmtId="0" fontId="32" fillId="0" borderId="0">
      <alignment vertical="center"/>
    </xf>
    <xf numFmtId="0" fontId="86" fillId="0" borderId="5" applyNumberFormat="0" applyFill="0" applyProtection="0">
      <alignment horizontal="left" vertical="center"/>
    </xf>
    <xf numFmtId="0" fontId="30" fillId="53" borderId="0" applyNumberFormat="0" applyBorder="0" applyAlignment="0" applyProtection="0">
      <alignment vertical="center"/>
    </xf>
    <xf numFmtId="0" fontId="110" fillId="53" borderId="27" applyNumberFormat="0" applyAlignment="0" applyProtection="0">
      <alignment vertical="center"/>
    </xf>
    <xf numFmtId="0" fontId="30" fillId="40" borderId="0" applyNumberFormat="0" applyBorder="0" applyAlignment="0" applyProtection="0">
      <alignment vertical="center"/>
    </xf>
    <xf numFmtId="0" fontId="32" fillId="0" borderId="0">
      <alignment vertical="center"/>
    </xf>
    <xf numFmtId="0" fontId="82" fillId="40" borderId="0" applyNumberFormat="0" applyBorder="0" applyAlignment="0" applyProtection="0">
      <alignment vertical="center"/>
    </xf>
    <xf numFmtId="0" fontId="82" fillId="40" borderId="0" applyNumberFormat="0" applyBorder="0" applyAlignment="0" applyProtection="0">
      <alignment vertical="center"/>
    </xf>
    <xf numFmtId="0" fontId="98" fillId="0" borderId="0" applyNumberFormat="0" applyFill="0" applyBorder="0" applyAlignment="0" applyProtection="0">
      <alignment vertical="center"/>
    </xf>
    <xf numFmtId="0" fontId="82" fillId="40" borderId="0" applyNumberFormat="0" applyBorder="0" applyAlignment="0" applyProtection="0">
      <alignment vertical="center"/>
    </xf>
    <xf numFmtId="0" fontId="32" fillId="61" borderId="0" applyNumberFormat="0" applyFont="0" applyBorder="0" applyAlignment="0" applyProtection="0">
      <alignment vertical="center"/>
    </xf>
    <xf numFmtId="0" fontId="82" fillId="38" borderId="0" applyNumberFormat="0" applyBorder="0" applyAlignment="0" applyProtection="0">
      <alignment vertical="center"/>
    </xf>
    <xf numFmtId="0" fontId="82" fillId="41" borderId="0" applyNumberFormat="0" applyBorder="0" applyAlignment="0" applyProtection="0">
      <alignment vertical="center"/>
    </xf>
    <xf numFmtId="0" fontId="82" fillId="38" borderId="0" applyNumberFormat="0" applyBorder="0" applyAlignment="0" applyProtection="0">
      <alignment vertical="center"/>
    </xf>
    <xf numFmtId="0" fontId="112" fillId="0" borderId="0">
      <alignment vertical="center"/>
    </xf>
    <xf numFmtId="0" fontId="82" fillId="38" borderId="0" applyNumberFormat="0" applyBorder="0" applyAlignment="0" applyProtection="0">
      <alignment vertical="center"/>
    </xf>
    <xf numFmtId="0" fontId="80" fillId="0" borderId="20" applyNumberFormat="0" applyFill="0" applyProtection="0">
      <alignment horizontal="left" vertical="center"/>
    </xf>
    <xf numFmtId="0" fontId="82" fillId="38" borderId="0" applyNumberFormat="0" applyBorder="0" applyAlignment="0" applyProtection="0">
      <alignment vertical="center"/>
    </xf>
    <xf numFmtId="0" fontId="95" fillId="0" borderId="24">
      <alignment horizontal="center" vertical="center"/>
    </xf>
    <xf numFmtId="0" fontId="32" fillId="0" borderId="0">
      <alignment vertical="center"/>
    </xf>
    <xf numFmtId="0" fontId="82" fillId="38" borderId="0" applyNumberFormat="0" applyBorder="0" applyAlignment="0" applyProtection="0">
      <alignment vertical="center"/>
    </xf>
    <xf numFmtId="9" fontId="32" fillId="0" borderId="0" applyFont="0" applyFill="0" applyBorder="0" applyAlignment="0" applyProtection="0">
      <alignment vertical="center"/>
    </xf>
    <xf numFmtId="0" fontId="114" fillId="0" borderId="32" applyNumberFormat="0" applyFill="0" applyAlignment="0" applyProtection="0">
      <alignment vertical="center"/>
    </xf>
    <xf numFmtId="0" fontId="82" fillId="38" borderId="0" applyNumberFormat="0" applyBorder="0" applyAlignment="0" applyProtection="0">
      <alignment vertical="center"/>
    </xf>
    <xf numFmtId="0" fontId="92" fillId="0" borderId="23" applyNumberFormat="0" applyFill="0" applyAlignment="0" applyProtection="0">
      <alignment vertical="center"/>
    </xf>
    <xf numFmtId="0" fontId="82" fillId="38" borderId="0" applyNumberFormat="0" applyBorder="0" applyAlignment="0" applyProtection="0">
      <alignment vertical="center"/>
    </xf>
    <xf numFmtId="0" fontId="92" fillId="0" borderId="23" applyNumberFormat="0" applyFill="0" applyAlignment="0" applyProtection="0">
      <alignment vertical="center"/>
    </xf>
    <xf numFmtId="0" fontId="82" fillId="37" borderId="0" applyNumberFormat="0" applyBorder="0" applyAlignment="0" applyProtection="0">
      <alignment vertical="center"/>
    </xf>
    <xf numFmtId="0" fontId="30" fillId="43" borderId="0" applyNumberFormat="0" applyBorder="0" applyAlignment="0" applyProtection="0">
      <alignment vertical="center"/>
    </xf>
    <xf numFmtId="0" fontId="32" fillId="0" borderId="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87" fillId="44" borderId="1" applyNumberFormat="0" applyBorder="0" applyAlignment="0" applyProtection="0">
      <alignment vertical="center"/>
    </xf>
    <xf numFmtId="0" fontId="30" fillId="52" borderId="0" applyNumberFormat="0" applyBorder="0" applyAlignment="0" applyProtection="0">
      <alignment vertical="center"/>
    </xf>
    <xf numFmtId="0" fontId="82" fillId="48" borderId="0" applyNumberFormat="0" applyBorder="0" applyAlignment="0" applyProtection="0">
      <alignment vertical="center"/>
    </xf>
    <xf numFmtId="0" fontId="104" fillId="0" borderId="28" applyNumberFormat="0" applyFill="0" applyAlignment="0" applyProtection="0">
      <alignment vertical="center"/>
    </xf>
    <xf numFmtId="0" fontId="32" fillId="0" borderId="0">
      <alignment vertical="center"/>
    </xf>
    <xf numFmtId="0" fontId="85" fillId="39" borderId="0" applyNumberFormat="0" applyBorder="0" applyAlignment="0" applyProtection="0">
      <alignment vertical="center"/>
    </xf>
    <xf numFmtId="0" fontId="82" fillId="48" borderId="0" applyNumberFormat="0" applyBorder="0" applyAlignment="0" applyProtection="0">
      <alignment vertical="center"/>
    </xf>
    <xf numFmtId="0" fontId="32" fillId="0" borderId="0">
      <alignment vertical="center"/>
    </xf>
    <xf numFmtId="0" fontId="85" fillId="39" borderId="0" applyNumberFormat="0" applyBorder="0" applyAlignment="0" applyProtection="0">
      <alignment vertical="center"/>
    </xf>
    <xf numFmtId="0" fontId="82" fillId="37" borderId="0" applyNumberFormat="0" applyBorder="0" applyAlignment="0" applyProtection="0">
      <alignment vertical="center"/>
    </xf>
    <xf numFmtId="0" fontId="115" fillId="53" borderId="33">
      <alignment horizontal="left" vertical="center"/>
      <protection locked="0" hidden="1"/>
    </xf>
    <xf numFmtId="0" fontId="82" fillId="37" borderId="0" applyNumberFormat="0" applyBorder="0" applyAlignment="0" applyProtection="0">
      <alignment vertical="center"/>
    </xf>
    <xf numFmtId="0" fontId="115" fillId="53" borderId="33">
      <alignment horizontal="left" vertical="center"/>
      <protection locked="0" hidden="1"/>
    </xf>
    <xf numFmtId="0" fontId="104" fillId="0" borderId="28" applyNumberFormat="0" applyFill="0" applyAlignment="0" applyProtection="0">
      <alignment vertical="center"/>
    </xf>
    <xf numFmtId="0" fontId="82" fillId="37" borderId="0" applyNumberFormat="0" applyBorder="0" applyAlignment="0" applyProtection="0">
      <alignment vertical="center"/>
    </xf>
    <xf numFmtId="183" fontId="32" fillId="0" borderId="0" applyFont="0" applyFill="0" applyBorder="0" applyAlignment="0" applyProtection="0">
      <alignment vertical="center"/>
    </xf>
    <xf numFmtId="0" fontId="94" fillId="0" borderId="29" applyNumberFormat="0" applyFill="0" applyAlignment="0" applyProtection="0">
      <alignment vertical="center"/>
    </xf>
    <xf numFmtId="0" fontId="55" fillId="0" borderId="34" applyNumberFormat="0" applyFill="0" applyAlignment="0" applyProtection="0">
      <alignment vertical="center"/>
    </xf>
    <xf numFmtId="0" fontId="82" fillId="37" borderId="0" applyNumberFormat="0" applyBorder="0" applyAlignment="0" applyProtection="0">
      <alignment vertical="center"/>
    </xf>
    <xf numFmtId="0" fontId="93" fillId="49" borderId="0" applyNumberFormat="0" applyBorder="0" applyAlignment="0" applyProtection="0">
      <alignment vertical="center"/>
    </xf>
    <xf numFmtId="0" fontId="55" fillId="0" borderId="34" applyNumberFormat="0" applyFill="0" applyAlignment="0" applyProtection="0">
      <alignment vertical="center"/>
    </xf>
    <xf numFmtId="0" fontId="82" fillId="37" borderId="0" applyNumberFormat="0" applyBorder="0" applyAlignment="0" applyProtection="0">
      <alignment vertical="center"/>
    </xf>
    <xf numFmtId="0" fontId="93" fillId="49" borderId="0" applyNumberFormat="0" applyBorder="0" applyAlignment="0" applyProtection="0">
      <alignment vertical="center"/>
    </xf>
    <xf numFmtId="0" fontId="55" fillId="0" borderId="21" applyNumberFormat="0" applyFill="0" applyAlignment="0" applyProtection="0">
      <alignment vertical="center"/>
    </xf>
    <xf numFmtId="0" fontId="82" fillId="37" borderId="0" applyNumberFormat="0" applyBorder="0" applyAlignment="0" applyProtection="0">
      <alignment vertical="center"/>
    </xf>
    <xf numFmtId="0" fontId="92" fillId="0" borderId="23" applyNumberFormat="0" applyFill="0" applyAlignment="0" applyProtection="0">
      <alignment vertical="center"/>
    </xf>
    <xf numFmtId="0" fontId="55" fillId="0" borderId="21" applyNumberFormat="0" applyFill="0" applyAlignment="0" applyProtection="0">
      <alignment vertical="center"/>
    </xf>
    <xf numFmtId="0" fontId="82" fillId="37" borderId="0" applyNumberFormat="0" applyBorder="0" applyAlignment="0" applyProtection="0">
      <alignment vertical="center"/>
    </xf>
    <xf numFmtId="9" fontId="32" fillId="0" borderId="0" applyFont="0" applyFill="0" applyBorder="0" applyAlignment="0" applyProtection="0">
      <alignment vertical="center"/>
    </xf>
    <xf numFmtId="0" fontId="92" fillId="0" borderId="23" applyNumberFormat="0" applyFill="0" applyAlignment="0" applyProtection="0">
      <alignment vertical="center"/>
    </xf>
    <xf numFmtId="0" fontId="30" fillId="44" borderId="0" applyNumberFormat="0" applyBorder="0" applyAlignment="0" applyProtection="0">
      <alignment vertical="center"/>
    </xf>
    <xf numFmtId="0" fontId="30" fillId="53" borderId="0" applyNumberFormat="0" applyBorder="0" applyAlignment="0" applyProtection="0">
      <alignment vertical="center"/>
    </xf>
    <xf numFmtId="0" fontId="94" fillId="0" borderId="29" applyNumberFormat="0" applyFill="0" applyAlignment="0" applyProtection="0">
      <alignment vertical="center"/>
    </xf>
    <xf numFmtId="0" fontId="30" fillId="53" borderId="0" applyNumberFormat="0" applyBorder="0" applyAlignment="0" applyProtection="0">
      <alignment vertical="center"/>
    </xf>
    <xf numFmtId="0" fontId="95" fillId="0" borderId="0" applyNumberFormat="0" applyFill="0" applyBorder="0" applyAlignment="0" applyProtection="0">
      <alignment vertical="center"/>
    </xf>
    <xf numFmtId="0" fontId="32" fillId="0" borderId="0">
      <alignment vertical="center"/>
    </xf>
    <xf numFmtId="0" fontId="32" fillId="0" borderId="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41" borderId="0" applyNumberFormat="0" applyBorder="0" applyAlignment="0" applyProtection="0">
      <alignment vertical="center"/>
    </xf>
    <xf numFmtId="0" fontId="92" fillId="0" borderId="23" applyNumberFormat="0" applyFill="0" applyAlignment="0" applyProtection="0">
      <alignment vertical="center"/>
    </xf>
    <xf numFmtId="184" fontId="32" fillId="0" borderId="0" applyFont="0" applyFill="0" applyBorder="0" applyAlignment="0" applyProtection="0">
      <alignment vertical="center"/>
    </xf>
    <xf numFmtId="9" fontId="32" fillId="0" borderId="0" applyFont="0" applyFill="0" applyBorder="0" applyAlignment="0" applyProtection="0">
      <alignment vertical="center"/>
    </xf>
    <xf numFmtId="185" fontId="32" fillId="0" borderId="0" applyFont="0" applyFill="0" applyBorder="0" applyAlignment="0" applyProtection="0">
      <alignment vertical="center"/>
    </xf>
    <xf numFmtId="0" fontId="116" fillId="0" borderId="0" applyNumberFormat="0" applyFill="0" applyBorder="0" applyAlignment="0" applyProtection="0">
      <alignment vertical="center"/>
    </xf>
    <xf numFmtId="0" fontId="94" fillId="0" borderId="29" applyNumberFormat="0" applyFill="0" applyAlignment="0" applyProtection="0">
      <alignment vertical="center"/>
    </xf>
    <xf numFmtId="186" fontId="112" fillId="0" borderId="0">
      <alignment vertical="center"/>
    </xf>
    <xf numFmtId="0" fontId="104" fillId="0" borderId="28" applyNumberFormat="0" applyFill="0" applyAlignment="0" applyProtection="0">
      <alignment vertical="center"/>
    </xf>
    <xf numFmtId="0" fontId="32" fillId="0" borderId="0">
      <alignment vertical="center"/>
    </xf>
    <xf numFmtId="0" fontId="85" fillId="39" borderId="0" applyNumberFormat="0" applyBorder="0" applyAlignment="0" applyProtection="0">
      <alignment vertical="center"/>
    </xf>
    <xf numFmtId="15" fontId="108" fillId="0" borderId="0">
      <alignment vertical="center"/>
    </xf>
    <xf numFmtId="0" fontId="111" fillId="0" borderId="0">
      <alignment vertical="center"/>
    </xf>
    <xf numFmtId="15" fontId="108" fillId="0" borderId="0">
      <alignment vertical="center"/>
    </xf>
    <xf numFmtId="187" fontId="112" fillId="0" borderId="0">
      <alignment vertical="center"/>
    </xf>
    <xf numFmtId="0" fontId="103" fillId="49" borderId="0" applyNumberFormat="0" applyBorder="0" applyAlignment="0" applyProtection="0">
      <alignment vertical="center"/>
    </xf>
    <xf numFmtId="0" fontId="87" fillId="40" borderId="0" applyNumberFormat="0" applyBorder="0" applyAlignment="0" applyProtection="0">
      <alignment vertical="center"/>
    </xf>
    <xf numFmtId="0" fontId="32" fillId="0" borderId="0">
      <alignment vertical="center"/>
    </xf>
    <xf numFmtId="0" fontId="32" fillId="0" borderId="0">
      <alignment vertical="center"/>
    </xf>
    <xf numFmtId="9" fontId="32" fillId="0" borderId="0" applyFont="0" applyFill="0" applyBorder="0" applyAlignment="0" applyProtection="0">
      <alignment vertical="center"/>
    </xf>
    <xf numFmtId="0" fontId="117" fillId="0" borderId="35" applyNumberFormat="0" applyFill="0" applyAlignment="0" applyProtection="0">
      <alignment vertical="center"/>
    </xf>
    <xf numFmtId="0" fontId="81" fillId="38" borderId="0" applyNumberFormat="0" applyBorder="0" applyAlignment="0" applyProtection="0">
      <alignment vertical="center"/>
    </xf>
    <xf numFmtId="0" fontId="107" fillId="0" borderId="31" applyNumberFormat="0" applyAlignment="0" applyProtection="0">
      <alignment horizontal="left" vertical="center"/>
    </xf>
    <xf numFmtId="0" fontId="107" fillId="0" borderId="10">
      <alignment horizontal="left" vertical="center"/>
    </xf>
    <xf numFmtId="0" fontId="107" fillId="0" borderId="10">
      <alignment horizontal="left" vertical="center"/>
    </xf>
    <xf numFmtId="43" fontId="0" fillId="0" borderId="0" applyFont="0" applyFill="0" applyBorder="0" applyAlignment="0" applyProtection="0">
      <alignment vertical="center"/>
    </xf>
    <xf numFmtId="0" fontId="87" fillId="44" borderId="1" applyNumberFormat="0" applyBorder="0" applyAlignment="0" applyProtection="0">
      <alignment vertical="center"/>
    </xf>
    <xf numFmtId="43" fontId="0" fillId="0" borderId="0" applyFont="0" applyFill="0" applyBorder="0" applyAlignment="0" applyProtection="0">
      <alignment vertical="center"/>
    </xf>
    <xf numFmtId="0" fontId="87" fillId="44" borderId="1" applyNumberFormat="0" applyBorder="0" applyAlignment="0" applyProtection="0">
      <alignment vertical="center"/>
    </xf>
    <xf numFmtId="0" fontId="87" fillId="44" borderId="1" applyNumberFormat="0" applyBorder="0" applyAlignment="0" applyProtection="0">
      <alignment vertical="center"/>
    </xf>
    <xf numFmtId="0" fontId="87" fillId="44" borderId="1" applyNumberFormat="0" applyBorder="0" applyAlignment="0" applyProtection="0">
      <alignment vertical="center"/>
    </xf>
    <xf numFmtId="0" fontId="32" fillId="0" borderId="0">
      <alignment vertical="center"/>
    </xf>
    <xf numFmtId="0" fontId="87" fillId="44" borderId="1" applyNumberFormat="0" applyBorder="0" applyAlignment="0" applyProtection="0">
      <alignment vertical="center"/>
    </xf>
    <xf numFmtId="0" fontId="87" fillId="44" borderId="1" applyNumberFormat="0" applyBorder="0" applyAlignment="0" applyProtection="0">
      <alignment vertical="center"/>
    </xf>
    <xf numFmtId="188" fontId="118" fillId="62" borderId="0">
      <alignment vertical="center"/>
    </xf>
    <xf numFmtId="0" fontId="32" fillId="0" borderId="0">
      <alignment vertical="center"/>
    </xf>
    <xf numFmtId="0" fontId="81" fillId="63" borderId="0" applyNumberFormat="0" applyBorder="0" applyAlignment="0" applyProtection="0">
      <alignment vertical="center"/>
    </xf>
    <xf numFmtId="188" fontId="119" fillId="64" borderId="0">
      <alignment vertical="center"/>
    </xf>
    <xf numFmtId="38" fontId="32" fillId="0" borderId="0" applyFont="0" applyFill="0" applyBorder="0" applyAlignment="0" applyProtection="0">
      <alignment vertical="center"/>
    </xf>
    <xf numFmtId="0" fontId="98" fillId="0" borderId="0" applyNumberFormat="0" applyFill="0" applyBorder="0" applyAlignment="0" applyProtection="0">
      <alignment vertical="center"/>
    </xf>
    <xf numFmtId="0" fontId="32" fillId="0" borderId="0">
      <alignment vertical="center"/>
    </xf>
    <xf numFmtId="40" fontId="32" fillId="0" borderId="0" applyFont="0" applyFill="0" applyBorder="0" applyAlignment="0" applyProtection="0">
      <alignment vertical="center"/>
    </xf>
    <xf numFmtId="0" fontId="80" fillId="0" borderId="20" applyNumberFormat="0" applyFill="0" applyProtection="0">
      <alignment horizontal="center" vertical="center"/>
    </xf>
    <xf numFmtId="0" fontId="32" fillId="0" borderId="0">
      <alignment vertical="center"/>
    </xf>
    <xf numFmtId="43" fontId="0" fillId="0" borderId="0" applyFont="0" applyFill="0" applyBorder="0" applyAlignment="0" applyProtection="0">
      <alignment vertical="center"/>
    </xf>
    <xf numFmtId="177" fontId="32" fillId="0" borderId="0" applyFont="0" applyFill="0" applyBorder="0" applyAlignment="0" applyProtection="0">
      <alignment vertical="center"/>
    </xf>
    <xf numFmtId="189" fontId="32" fillId="0" borderId="0" applyFont="0" applyFill="0" applyBorder="0" applyAlignment="0" applyProtection="0">
      <alignment vertical="center"/>
    </xf>
    <xf numFmtId="40" fontId="120" fillId="57" borderId="33">
      <alignment horizontal="centerContinuous" vertical="center"/>
    </xf>
    <xf numFmtId="1" fontId="86" fillId="0" borderId="20" applyFill="0" applyProtection="0">
      <alignment horizontal="center" vertical="center"/>
    </xf>
    <xf numFmtId="0" fontId="92" fillId="0" borderId="23" applyNumberFormat="0" applyFill="0" applyAlignment="0" applyProtection="0">
      <alignment vertical="center"/>
    </xf>
    <xf numFmtId="1" fontId="86" fillId="0" borderId="20" applyFill="0" applyProtection="0">
      <alignment horizontal="center" vertical="center"/>
    </xf>
    <xf numFmtId="40" fontId="120" fillId="57" borderId="33">
      <alignment horizontal="centerContinuous" vertical="center"/>
    </xf>
    <xf numFmtId="37" fontId="121" fillId="0" borderId="0">
      <alignment vertical="center"/>
    </xf>
    <xf numFmtId="0" fontId="95" fillId="0" borderId="24">
      <alignment horizontal="center" vertical="center"/>
    </xf>
    <xf numFmtId="9" fontId="32" fillId="0" borderId="0" applyFont="0" applyFill="0" applyBorder="0" applyAlignment="0" applyProtection="0">
      <alignment vertical="center"/>
    </xf>
    <xf numFmtId="37" fontId="121" fillId="0" borderId="0">
      <alignment vertical="center"/>
    </xf>
    <xf numFmtId="0" fontId="95" fillId="0" borderId="24">
      <alignment horizontal="center" vertical="center"/>
    </xf>
    <xf numFmtId="37" fontId="121" fillId="0" borderId="0">
      <alignment vertical="center"/>
    </xf>
    <xf numFmtId="0" fontId="95" fillId="0" borderId="24">
      <alignment horizontal="center" vertical="center"/>
    </xf>
    <xf numFmtId="0" fontId="0" fillId="0" borderId="0">
      <alignment vertical="center"/>
    </xf>
    <xf numFmtId="37" fontId="121" fillId="0" borderId="0">
      <alignment vertical="center"/>
    </xf>
    <xf numFmtId="0" fontId="95" fillId="0" borderId="24">
      <alignment horizontal="center" vertical="center"/>
    </xf>
    <xf numFmtId="9" fontId="32" fillId="0" borderId="0" applyFont="0" applyFill="0" applyBorder="0" applyAlignment="0" applyProtection="0">
      <alignment vertical="center"/>
    </xf>
    <xf numFmtId="190" fontId="86" fillId="0" borderId="0">
      <alignment vertical="center"/>
    </xf>
    <xf numFmtId="0" fontId="101" fillId="0" borderId="0">
      <alignment vertical="center"/>
    </xf>
    <xf numFmtId="9" fontId="32" fillId="0" borderId="0" applyFont="0" applyFill="0" applyBorder="0" applyAlignment="0" applyProtection="0">
      <alignment vertical="center"/>
    </xf>
    <xf numFmtId="14" fontId="84" fillId="0" borderId="0">
      <alignment horizontal="center" vertical="center" wrapText="1"/>
      <protection locked="0"/>
    </xf>
    <xf numFmtId="3" fontId="32" fillId="0" borderId="0" applyFont="0" applyFill="0" applyBorder="0" applyAlignment="0" applyProtection="0">
      <alignment vertical="center"/>
    </xf>
    <xf numFmtId="0" fontId="32" fillId="0" borderId="0">
      <alignment vertical="center"/>
    </xf>
    <xf numFmtId="0" fontId="32" fillId="0" borderId="0">
      <alignment vertical="center"/>
    </xf>
    <xf numFmtId="0" fontId="110" fillId="53" borderId="27" applyNumberFormat="0" applyAlignment="0" applyProtection="0">
      <alignment vertical="center"/>
    </xf>
    <xf numFmtId="10" fontId="32" fillId="0" borderId="0" applyFont="0" applyFill="0" applyBorder="0" applyAlignment="0" applyProtection="0">
      <alignment vertical="center"/>
    </xf>
    <xf numFmtId="0" fontId="0" fillId="0" borderId="0">
      <alignment vertical="center"/>
    </xf>
    <xf numFmtId="0" fontId="32" fillId="0" borderId="0">
      <alignment vertical="center"/>
    </xf>
    <xf numFmtId="0" fontId="109" fillId="59" borderId="4">
      <alignment vertical="center"/>
      <protection locked="0"/>
    </xf>
    <xf numFmtId="9" fontId="32" fillId="0" borderId="0" applyFont="0" applyFill="0" applyBorder="0" applyAlignment="0" applyProtection="0">
      <alignment vertical="center"/>
    </xf>
    <xf numFmtId="191" fontId="32" fillId="0" borderId="0" applyFont="0" applyFill="0" applyProtection="0">
      <alignment vertical="center"/>
    </xf>
    <xf numFmtId="0" fontId="32" fillId="0" borderId="0">
      <alignment vertical="center"/>
    </xf>
    <xf numFmtId="0" fontId="91" fillId="0" borderId="0" applyNumberFormat="0" applyFill="0" applyBorder="0" applyAlignment="0" applyProtection="0">
      <alignment vertical="center"/>
    </xf>
    <xf numFmtId="9" fontId="32" fillId="0" borderId="0" applyFont="0" applyFill="0" applyBorder="0" applyAlignment="0" applyProtection="0">
      <alignment vertical="center"/>
    </xf>
    <xf numFmtId="0" fontId="122" fillId="0" borderId="0" applyNumberFormat="0" applyFill="0" applyBorder="0" applyAlignment="0" applyProtection="0">
      <alignment vertical="center"/>
    </xf>
    <xf numFmtId="0" fontId="81" fillId="65"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15" fontId="32" fillId="0" borderId="0" applyFont="0" applyFill="0" applyBorder="0" applyAlignment="0" applyProtection="0">
      <alignment vertical="center"/>
    </xf>
    <xf numFmtId="0" fontId="95" fillId="0" borderId="24">
      <alignment horizontal="center" vertical="center"/>
    </xf>
    <xf numFmtId="0" fontId="86" fillId="0" borderId="5" applyNumberFormat="0" applyFill="0" applyProtection="0">
      <alignment horizontal="right" vertical="center"/>
    </xf>
    <xf numFmtId="15" fontId="32" fillId="0" borderId="0" applyFont="0" applyFill="0" applyBorder="0" applyAlignment="0" applyProtection="0">
      <alignment vertical="center"/>
    </xf>
    <xf numFmtId="0" fontId="86" fillId="0" borderId="5" applyNumberFormat="0" applyFill="0" applyProtection="0">
      <alignment horizontal="right" vertical="center"/>
    </xf>
    <xf numFmtId="4" fontId="32" fillId="0" borderId="0" applyFont="0" applyFill="0" applyBorder="0" applyAlignment="0" applyProtection="0">
      <alignment vertical="center"/>
    </xf>
    <xf numFmtId="0" fontId="94" fillId="0" borderId="0" applyNumberFormat="0" applyFill="0" applyBorder="0" applyAlignment="0" applyProtection="0">
      <alignment vertical="center"/>
    </xf>
    <xf numFmtId="4" fontId="32" fillId="0" borderId="0" applyFont="0" applyFill="0" applyBorder="0" applyAlignment="0" applyProtection="0">
      <alignment vertical="center"/>
    </xf>
    <xf numFmtId="0" fontId="32" fillId="0" borderId="0">
      <alignment vertical="center"/>
    </xf>
    <xf numFmtId="0" fontId="86" fillId="0" borderId="5" applyNumberFormat="0" applyFill="0" applyProtection="0">
      <alignment horizontal="right" vertical="center"/>
    </xf>
    <xf numFmtId="0" fontId="0" fillId="0" borderId="0">
      <alignment vertical="center"/>
    </xf>
    <xf numFmtId="0" fontId="95" fillId="0" borderId="24">
      <alignment horizontal="center" vertical="center"/>
    </xf>
    <xf numFmtId="0" fontId="95" fillId="0" borderId="24">
      <alignment horizontal="center" vertical="center"/>
    </xf>
    <xf numFmtId="0" fontId="0" fillId="0" borderId="0">
      <alignment vertical="center"/>
    </xf>
    <xf numFmtId="0" fontId="95" fillId="0" borderId="24">
      <alignment horizontal="center" vertical="center"/>
    </xf>
    <xf numFmtId="0" fontId="95" fillId="0" borderId="24">
      <alignment horizontal="center" vertical="center"/>
    </xf>
    <xf numFmtId="3" fontId="32" fillId="0" borderId="0" applyFont="0" applyFill="0" applyBorder="0" applyAlignment="0" applyProtection="0">
      <alignment vertical="center"/>
    </xf>
    <xf numFmtId="0" fontId="32" fillId="0" borderId="0">
      <alignment vertical="center"/>
    </xf>
    <xf numFmtId="0" fontId="32" fillId="0" borderId="0">
      <alignment vertical="center"/>
    </xf>
    <xf numFmtId="0" fontId="32" fillId="61" borderId="0" applyNumberFormat="0" applyFont="0" applyBorder="0" applyAlignment="0" applyProtection="0">
      <alignment vertical="center"/>
    </xf>
    <xf numFmtId="0" fontId="32" fillId="0" borderId="0">
      <alignment vertical="center"/>
    </xf>
    <xf numFmtId="0" fontId="110" fillId="53" borderId="27" applyNumberFormat="0" applyAlignment="0" applyProtection="0">
      <alignment vertical="center"/>
    </xf>
    <xf numFmtId="0" fontId="109" fillId="59" borderId="4">
      <alignment vertical="center"/>
      <protection locked="0"/>
    </xf>
    <xf numFmtId="0" fontId="123" fillId="0" borderId="0">
      <alignment vertical="center"/>
    </xf>
    <xf numFmtId="0" fontId="81" fillId="55" borderId="0" applyNumberFormat="0" applyBorder="0" applyAlignment="0" applyProtection="0">
      <alignment vertical="center"/>
    </xf>
    <xf numFmtId="0" fontId="109" fillId="59" borderId="4">
      <alignment vertical="center"/>
      <protection locked="0"/>
    </xf>
    <xf numFmtId="0" fontId="109" fillId="59" borderId="4">
      <alignment vertical="center"/>
      <protection locked="0"/>
    </xf>
    <xf numFmtId="0" fontId="3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43" fontId="0" fillId="0" borderId="0" applyFont="0" applyFill="0" applyBorder="0" applyAlignment="0" applyProtection="0">
      <alignment vertical="center"/>
    </xf>
    <xf numFmtId="9" fontId="32" fillId="0" borderId="0" applyFont="0" applyFill="0" applyBorder="0" applyAlignment="0" applyProtection="0">
      <alignment vertical="center"/>
    </xf>
    <xf numFmtId="0" fontId="91" fillId="0" borderId="0" applyNumberFormat="0" applyFill="0" applyBorder="0" applyAlignment="0" applyProtection="0">
      <alignment vertical="center"/>
    </xf>
    <xf numFmtId="9" fontId="32" fillId="0" borderId="0" applyFont="0" applyFill="0" applyBorder="0" applyAlignment="0" applyProtection="0">
      <alignment vertical="center"/>
    </xf>
    <xf numFmtId="0" fontId="124" fillId="0" borderId="0" applyNumberFormat="0" applyFill="0" applyBorder="0" applyAlignment="0" applyProtection="0">
      <alignment vertical="center"/>
    </xf>
    <xf numFmtId="178" fontId="0" fillId="0" borderId="0" applyFont="0" applyFill="0" applyBorder="0" applyAlignment="0" applyProtection="0">
      <alignment vertical="center"/>
    </xf>
    <xf numFmtId="9" fontId="32" fillId="0" borderId="0" applyFont="0" applyFill="0" applyBorder="0" applyAlignment="0" applyProtection="0">
      <alignment vertical="center"/>
    </xf>
    <xf numFmtId="0" fontId="98" fillId="0" borderId="0" applyNumberFormat="0" applyFill="0" applyBorder="0" applyAlignment="0" applyProtection="0">
      <alignment vertical="center"/>
    </xf>
    <xf numFmtId="0" fontId="93" fillId="46"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pplyProtection="0"/>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0"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17" fillId="0" borderId="35"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04" fillId="0" borderId="28" applyNumberFormat="0" applyFill="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6" fillId="0" borderId="5" applyNumberFormat="0" applyFill="0" applyProtection="0">
      <alignment horizontal="right" vertical="center"/>
    </xf>
    <xf numFmtId="9" fontId="32" fillId="0" borderId="0" applyFont="0" applyFill="0" applyBorder="0" applyAlignment="0" applyProtection="0">
      <alignment vertical="center"/>
    </xf>
    <xf numFmtId="0" fontId="114" fillId="0" borderId="32"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24" fillId="0" borderId="36" applyNumberFormat="0" applyFill="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22" fillId="0" borderId="0" applyNumberFormat="0" applyFill="0" applyBorder="0" applyAlignment="0" applyProtection="0">
      <alignment vertical="center"/>
    </xf>
    <xf numFmtId="0" fontId="91" fillId="0" borderId="0" applyNumberFormat="0" applyFill="0" applyBorder="0" applyAlignment="0" applyProtection="0">
      <alignment vertical="center"/>
    </xf>
    <xf numFmtId="9" fontId="32" fillId="0" borderId="0" applyFont="0" applyFill="0" applyBorder="0" applyAlignment="0" applyProtection="0">
      <alignment vertical="center"/>
    </xf>
    <xf numFmtId="0" fontId="98" fillId="0" borderId="0" applyNumberFormat="0" applyFill="0" applyBorder="0" applyAlignment="0" applyProtection="0">
      <alignment vertical="center"/>
    </xf>
    <xf numFmtId="9" fontId="32" fillId="0" borderId="0" applyFont="0" applyFill="0" applyBorder="0" applyAlignment="0" applyProtection="0">
      <alignment vertical="center"/>
    </xf>
    <xf numFmtId="0" fontId="98" fillId="0" borderId="0" applyNumberFormat="0" applyFill="0" applyBorder="0" applyAlignment="0" applyProtection="0">
      <alignment vertical="center"/>
    </xf>
    <xf numFmtId="192" fontId="32" fillId="0" borderId="0" applyFont="0" applyFill="0" applyBorder="0" applyAlignment="0" applyProtection="0">
      <alignment vertical="center"/>
    </xf>
    <xf numFmtId="0" fontId="125" fillId="0" borderId="5" applyNumberFormat="0" applyFill="0" applyProtection="0">
      <alignment horizontal="center" vertical="center"/>
    </xf>
    <xf numFmtId="0" fontId="86" fillId="0" borderId="5" applyNumberFormat="0" applyFill="0" applyProtection="0">
      <alignment horizontal="right" vertical="center"/>
    </xf>
    <xf numFmtId="0" fontId="86" fillId="0" borderId="5" applyNumberFormat="0" applyFill="0" applyProtection="0">
      <alignment horizontal="right" vertical="center"/>
    </xf>
    <xf numFmtId="0" fontId="92" fillId="0" borderId="23" applyNumberFormat="0" applyFill="0" applyAlignment="0" applyProtection="0">
      <alignment vertical="center"/>
    </xf>
    <xf numFmtId="0" fontId="92" fillId="0" borderId="23" applyNumberFormat="0" applyFill="0" applyAlignment="0" applyProtection="0">
      <alignment vertical="center"/>
    </xf>
    <xf numFmtId="0" fontId="104" fillId="0" borderId="28" applyNumberFormat="0" applyFill="0" applyAlignment="0" applyProtection="0">
      <alignment vertical="center"/>
    </xf>
    <xf numFmtId="0" fontId="92" fillId="0" borderId="23" applyNumberFormat="0" applyFill="0" applyAlignment="0" applyProtection="0">
      <alignment vertical="center"/>
    </xf>
    <xf numFmtId="0" fontId="32" fillId="0" borderId="0">
      <alignment vertical="center"/>
    </xf>
    <xf numFmtId="0" fontId="104" fillId="0" borderId="28" applyNumberFormat="0" applyFill="0" applyAlignment="0" applyProtection="0">
      <alignment vertical="center"/>
    </xf>
    <xf numFmtId="0" fontId="32" fillId="0" borderId="0">
      <alignment vertical="center"/>
    </xf>
    <xf numFmtId="0" fontId="104" fillId="0" borderId="28" applyNumberFormat="0" applyFill="0" applyAlignment="0" applyProtection="0">
      <alignment vertical="center"/>
    </xf>
    <xf numFmtId="0" fontId="32" fillId="0" borderId="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94" fillId="0" borderId="29" applyNumberFormat="0" applyFill="0" applyAlignment="0" applyProtection="0">
      <alignment vertical="center"/>
    </xf>
    <xf numFmtId="0" fontId="85" fillId="39" borderId="0" applyNumberFormat="0" applyBorder="0" applyAlignment="0" applyProtection="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32" fillId="0" borderId="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104" fillId="0" borderId="28" applyNumberFormat="0" applyFill="0" applyAlignment="0" applyProtection="0">
      <alignment vertical="center"/>
    </xf>
    <xf numFmtId="0" fontId="32" fillId="0" borderId="0">
      <alignment vertical="center"/>
    </xf>
    <xf numFmtId="0" fontId="32" fillId="0" borderId="0"/>
    <xf numFmtId="0" fontId="124" fillId="0" borderId="36" applyNumberFormat="0" applyFill="0" applyAlignment="0" applyProtection="0">
      <alignment vertical="center"/>
    </xf>
    <xf numFmtId="0" fontId="85" fillId="39" borderId="0" applyNumberFormat="0" applyBorder="0" applyAlignment="0" applyProtection="0">
      <alignment vertical="center"/>
    </xf>
    <xf numFmtId="0" fontId="94" fillId="0" borderId="29" applyNumberFormat="0" applyFill="0" applyAlignment="0" applyProtection="0">
      <alignment vertical="center"/>
    </xf>
    <xf numFmtId="0" fontId="85" fillId="39" borderId="0" applyNumberFormat="0" applyBorder="0" applyAlignment="0" applyProtection="0">
      <alignmen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86" fillId="0" borderId="5" applyNumberFormat="0" applyFill="0" applyProtection="0">
      <alignment horizontal="lef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94" fillId="0" borderId="0" applyNumberFormat="0" applyFill="0" applyBorder="0" applyAlignment="0" applyProtection="0">
      <alignmen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106" fillId="0" borderId="1">
      <alignment horizontal="left" vertical="center"/>
    </xf>
    <xf numFmtId="0" fontId="94" fillId="0" borderId="29" applyNumberFormat="0" applyFill="0" applyAlignment="0" applyProtection="0">
      <alignment vertical="center"/>
    </xf>
    <xf numFmtId="0" fontId="94" fillId="0" borderId="29" applyNumberFormat="0" applyFill="0" applyAlignment="0" applyProtection="0">
      <alignment vertical="center"/>
    </xf>
    <xf numFmtId="0" fontId="32" fillId="0" borderId="0">
      <alignment vertical="center"/>
    </xf>
    <xf numFmtId="0" fontId="94" fillId="0" borderId="29" applyNumberFormat="0" applyFill="0" applyAlignment="0" applyProtection="0">
      <alignment vertical="center"/>
    </xf>
    <xf numFmtId="1" fontId="86" fillId="0" borderId="20" applyFill="0" applyProtection="0">
      <alignment horizontal="center" vertical="center"/>
    </xf>
    <xf numFmtId="0" fontId="32" fillId="0" borderId="0">
      <alignment vertical="center"/>
    </xf>
    <xf numFmtId="0" fontId="124" fillId="0" borderId="0" applyNumberFormat="0" applyFill="0" applyBorder="0" applyAlignment="0" applyProtection="0">
      <alignment vertical="center"/>
    </xf>
    <xf numFmtId="178"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49" borderId="0" applyNumberFormat="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0" fillId="0" borderId="0">
      <alignment vertical="center"/>
    </xf>
    <xf numFmtId="0" fontId="98" fillId="0" borderId="0" applyNumberFormat="0" applyFill="0" applyBorder="0" applyAlignment="0" applyProtection="0">
      <alignment vertical="center"/>
    </xf>
    <xf numFmtId="0" fontId="0" fillId="0" borderId="0">
      <alignment vertical="center"/>
    </xf>
    <xf numFmtId="0" fontId="110" fillId="53" borderId="27" applyNumberFormat="0" applyAlignment="0" applyProtection="0">
      <alignment vertical="center"/>
    </xf>
    <xf numFmtId="0" fontId="98" fillId="0" borderId="0" applyNumberFormat="0" applyFill="0" applyBorder="0" applyAlignment="0" applyProtection="0">
      <alignment vertical="center"/>
    </xf>
    <xf numFmtId="0" fontId="125" fillId="0" borderId="5" applyNumberFormat="0" applyFill="0" applyProtection="0">
      <alignment horizontal="center" vertical="center"/>
    </xf>
    <xf numFmtId="0" fontId="32" fillId="0" borderId="0">
      <alignment vertical="center"/>
    </xf>
    <xf numFmtId="0" fontId="125" fillId="0" borderId="5" applyNumberFormat="0" applyFill="0" applyProtection="0">
      <alignment horizontal="center" vertical="center"/>
    </xf>
    <xf numFmtId="0" fontId="85" fillId="43" borderId="0" applyNumberFormat="0" applyBorder="0" applyAlignment="0" applyProtection="0">
      <alignment vertical="center"/>
    </xf>
    <xf numFmtId="0" fontId="125" fillId="0" borderId="5" applyNumberFormat="0" applyFill="0" applyProtection="0">
      <alignment horizontal="center" vertical="center"/>
    </xf>
    <xf numFmtId="0" fontId="125" fillId="0" borderId="5" applyNumberFormat="0" applyFill="0" applyProtection="0">
      <alignment horizontal="center" vertical="center"/>
    </xf>
    <xf numFmtId="0" fontId="125" fillId="0" borderId="5" applyNumberFormat="0" applyFill="0" applyProtection="0">
      <alignment horizontal="center" vertical="center"/>
    </xf>
    <xf numFmtId="0" fontId="93" fillId="46" borderId="0" applyNumberFormat="0" applyBorder="0" applyAlignment="0" applyProtection="0">
      <alignment vertical="center"/>
    </xf>
    <xf numFmtId="0" fontId="125" fillId="0" borderId="5" applyNumberFormat="0" applyFill="0" applyProtection="0">
      <alignment horizontal="center" vertical="center"/>
    </xf>
    <xf numFmtId="0" fontId="125" fillId="0" borderId="5" applyNumberFormat="0" applyFill="0" applyProtection="0">
      <alignment horizontal="center"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80" fillId="0" borderId="20" applyNumberFormat="0" applyFill="0" applyProtection="0">
      <alignment horizontal="center" vertical="center"/>
    </xf>
    <xf numFmtId="0" fontId="32" fillId="0" borderId="0">
      <alignment vertical="center"/>
    </xf>
    <xf numFmtId="0" fontId="80" fillId="0" borderId="20" applyNumberFormat="0" applyFill="0" applyProtection="0">
      <alignment horizontal="center" vertical="center"/>
    </xf>
    <xf numFmtId="0" fontId="32" fillId="0" borderId="0">
      <alignment vertical="center"/>
    </xf>
    <xf numFmtId="0" fontId="32" fillId="0" borderId="0">
      <alignment vertical="center"/>
    </xf>
    <xf numFmtId="0" fontId="80" fillId="0" borderId="20" applyNumberFormat="0" applyFill="0" applyProtection="0">
      <alignment horizontal="center" vertical="center"/>
    </xf>
    <xf numFmtId="0" fontId="32" fillId="0" borderId="0">
      <alignment vertical="center"/>
    </xf>
    <xf numFmtId="0" fontId="80" fillId="0" borderId="20" applyNumberFormat="0" applyFill="0" applyProtection="0">
      <alignment horizontal="center" vertical="center"/>
    </xf>
    <xf numFmtId="0" fontId="32" fillId="0" borderId="0">
      <alignment vertical="center"/>
    </xf>
    <xf numFmtId="0" fontId="80" fillId="0" borderId="20" applyNumberFormat="0" applyFill="0" applyProtection="0">
      <alignment horizontal="center" vertical="center"/>
    </xf>
    <xf numFmtId="0" fontId="32" fillId="0" borderId="0">
      <alignment vertical="center"/>
    </xf>
    <xf numFmtId="0" fontId="93" fillId="46" borderId="0" applyNumberFormat="0" applyBorder="0" applyAlignment="0" applyProtection="0">
      <alignment vertical="center"/>
    </xf>
    <xf numFmtId="0" fontId="91" fillId="0" borderId="0" applyNumberFormat="0" applyFill="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1" fillId="0" borderId="0" applyNumberFormat="0" applyFill="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105" fillId="0" borderId="0" applyNumberFormat="0" applyFill="0" applyBorder="0" applyAlignment="0" applyProtection="0">
      <alignment vertical="center"/>
    </xf>
    <xf numFmtId="0" fontId="93" fillId="46" borderId="0" applyNumberFormat="0" applyBorder="0" applyAlignment="0" applyProtection="0">
      <alignment vertical="center"/>
    </xf>
    <xf numFmtId="0" fontId="93" fillId="49"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93" fillId="46" borderId="0" applyNumberFormat="0" applyBorder="0" applyAlignment="0" applyProtection="0">
      <alignment vertical="center"/>
    </xf>
    <xf numFmtId="0" fontId="103" fillId="49" borderId="0" applyNumberFormat="0" applyBorder="0" applyAlignment="0" applyProtection="0">
      <alignment vertical="center"/>
    </xf>
    <xf numFmtId="0" fontId="93" fillId="46" borderId="0" applyNumberFormat="0" applyBorder="0" applyAlignment="0" applyProtection="0">
      <alignment vertical="center"/>
    </xf>
    <xf numFmtId="0" fontId="32" fillId="0" borderId="0">
      <alignment vertical="center"/>
    </xf>
    <xf numFmtId="0" fontId="103" fillId="49" borderId="0" applyNumberFormat="0" applyBorder="0" applyAlignment="0" applyProtection="0">
      <alignment vertical="center"/>
    </xf>
    <xf numFmtId="0" fontId="10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93" fillId="49" borderId="0" applyNumberFormat="0" applyBorder="0" applyAlignment="0" applyProtection="0">
      <alignment vertical="center"/>
    </xf>
    <xf numFmtId="0" fontId="32" fillId="0" borderId="0">
      <alignment vertical="center"/>
    </xf>
    <xf numFmtId="0" fontId="103" fillId="46" borderId="0" applyNumberFormat="0" applyBorder="0" applyAlignment="0" applyProtection="0">
      <alignment vertical="center"/>
    </xf>
    <xf numFmtId="0" fontId="103" fillId="46" borderId="0" applyNumberFormat="0" applyBorder="0" applyAlignment="0" applyProtection="0">
      <alignment vertical="center"/>
    </xf>
    <xf numFmtId="0" fontId="103" fillId="46" borderId="0" applyNumberFormat="0" applyBorder="0" applyAlignment="0" applyProtection="0">
      <alignment vertical="center"/>
    </xf>
    <xf numFmtId="0" fontId="103" fillId="46" borderId="0" applyNumberFormat="0" applyBorder="0" applyAlignment="0" applyProtection="0">
      <alignment vertical="center"/>
    </xf>
    <xf numFmtId="0" fontId="103" fillId="46" borderId="0" applyNumberFormat="0" applyBorder="0" applyAlignment="0" applyProtection="0">
      <alignment vertical="center"/>
    </xf>
    <xf numFmtId="0" fontId="0" fillId="0" borderId="0">
      <alignment vertical="center"/>
    </xf>
    <xf numFmtId="0" fontId="103" fillId="46" borderId="0" applyNumberFormat="0" applyBorder="0" applyAlignment="0" applyProtection="0">
      <alignment vertical="center"/>
    </xf>
    <xf numFmtId="0" fontId="103" fillId="46" borderId="0" applyNumberFormat="0" applyBorder="0" applyAlignment="0" applyProtection="0">
      <alignment vertical="center"/>
    </xf>
    <xf numFmtId="0" fontId="96" fillId="50" borderId="0" applyNumberFormat="0" applyBorder="0" applyAlignment="0" applyProtection="0">
      <alignment vertical="center"/>
    </xf>
    <xf numFmtId="0" fontId="89" fillId="46" borderId="0" applyNumberFormat="0" applyBorder="0" applyAlignment="0" applyProtection="0">
      <alignment vertical="center"/>
    </xf>
    <xf numFmtId="0" fontId="32" fillId="0" borderId="0">
      <alignment vertical="center"/>
    </xf>
    <xf numFmtId="0" fontId="93" fillId="49" borderId="0" applyNumberFormat="0" applyBorder="0" applyAlignment="0" applyProtection="0">
      <alignment vertical="center"/>
    </xf>
    <xf numFmtId="0" fontId="32" fillId="0" borderId="0">
      <alignment vertical="center"/>
    </xf>
    <xf numFmtId="0" fontId="110" fillId="53" borderId="27" applyNumberFormat="0" applyAlignment="0" applyProtection="0">
      <alignment vertical="center"/>
    </xf>
    <xf numFmtId="0" fontId="6" fillId="0" borderId="0">
      <alignment vertical="center"/>
    </xf>
    <xf numFmtId="0" fontId="93" fillId="49" borderId="0" applyNumberFormat="0" applyBorder="0" applyAlignment="0" applyProtection="0">
      <alignment vertical="center"/>
    </xf>
    <xf numFmtId="0" fontId="108" fillId="0" borderId="0">
      <alignment vertical="center"/>
    </xf>
    <xf numFmtId="0" fontId="32" fillId="0" borderId="0">
      <alignment vertical="center"/>
    </xf>
    <xf numFmtId="0" fontId="110" fillId="53" borderId="27" applyNumberFormat="0" applyAlignment="0" applyProtection="0">
      <alignment vertical="center"/>
    </xf>
    <xf numFmtId="0" fontId="93" fillId="49" borderId="0" applyNumberFormat="0" applyBorder="0" applyAlignment="0" applyProtection="0">
      <alignment vertical="center"/>
    </xf>
    <xf numFmtId="0" fontId="6" fillId="0" borderId="0">
      <alignment vertical="center"/>
    </xf>
    <xf numFmtId="0" fontId="93" fillId="49" borderId="0" applyNumberFormat="0" applyBorder="0" applyAlignment="0" applyProtection="0">
      <alignment vertical="center"/>
    </xf>
    <xf numFmtId="0" fontId="6"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55"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85" fillId="39"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99" fillId="42" borderId="26" applyNumberFormat="0" applyAlignment="0" applyProtection="0">
      <alignment vertical="center"/>
    </xf>
    <xf numFmtId="0" fontId="32" fillId="0" borderId="0">
      <alignment vertical="center"/>
    </xf>
    <xf numFmtId="0" fontId="0" fillId="0" borderId="0">
      <alignment vertical="center"/>
    </xf>
    <xf numFmtId="0" fontId="0" fillId="44" borderId="30" applyNumberFormat="0" applyFont="0" applyAlignment="0" applyProtection="0">
      <alignment vertical="center"/>
    </xf>
    <xf numFmtId="0" fontId="12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44" borderId="30" applyNumberFormat="0" applyFont="0" applyAlignment="0" applyProtection="0">
      <alignment vertical="center"/>
    </xf>
    <xf numFmtId="0" fontId="32" fillId="0" borderId="0">
      <alignment vertical="center"/>
    </xf>
    <xf numFmtId="0" fontId="32" fillId="0" borderId="0"/>
    <xf numFmtId="0" fontId="32" fillId="0" borderId="0">
      <alignment vertical="center"/>
    </xf>
    <xf numFmtId="0" fontId="0" fillId="0" borderId="0">
      <alignment vertical="center"/>
    </xf>
    <xf numFmtId="0" fontId="0" fillId="44" borderId="30" applyNumberFormat="0" applyFont="0" applyAlignment="0" applyProtection="0">
      <alignment vertical="center"/>
    </xf>
    <xf numFmtId="0" fontId="32" fillId="0" borderId="0">
      <alignment vertical="center"/>
    </xf>
    <xf numFmtId="0" fontId="32" fillId="0" borderId="0">
      <alignment vertical="center"/>
    </xf>
    <xf numFmtId="0" fontId="96" fillId="50" borderId="0" applyNumberFormat="0" applyBorder="0" applyAlignment="0" applyProtection="0">
      <alignment vertical="center"/>
    </xf>
    <xf numFmtId="0" fontId="32" fillId="0" borderId="0">
      <alignment vertical="center"/>
    </xf>
    <xf numFmtId="0" fontId="81" fillId="63" borderId="0" applyNumberFormat="0" applyBorder="0" applyAlignment="0" applyProtection="0">
      <alignment vertical="center"/>
    </xf>
    <xf numFmtId="0" fontId="32" fillId="0" borderId="0">
      <alignment vertical="center"/>
    </xf>
    <xf numFmtId="0" fontId="96" fillId="5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81" fillId="54" borderId="0" applyNumberFormat="0" applyBorder="0" applyAlignment="0" applyProtection="0">
      <alignment vertical="center"/>
    </xf>
    <xf numFmtId="0" fontId="32" fillId="0" borderId="0">
      <alignment vertical="center"/>
    </xf>
    <xf numFmtId="0" fontId="32" fillId="0" borderId="0">
      <alignment vertical="center"/>
    </xf>
    <xf numFmtId="1" fontId="86" fillId="0" borderId="20" applyFill="0" applyProtection="0">
      <alignment horizontal="center" vertical="center"/>
    </xf>
    <xf numFmtId="0" fontId="32" fillId="0" borderId="0">
      <alignment vertical="center"/>
    </xf>
    <xf numFmtId="1" fontId="86" fillId="0" borderId="20" applyFill="0" applyProtection="0">
      <alignment horizontal="center" vertical="center"/>
    </xf>
    <xf numFmtId="0" fontId="32" fillId="0" borderId="0">
      <alignment vertical="center"/>
    </xf>
    <xf numFmtId="0" fontId="6"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97" fillId="40" borderId="25"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88" fillId="39" borderId="0" applyNumberFormat="0" applyBorder="0" applyAlignment="0" applyProtection="0">
      <alignment vertical="center"/>
    </xf>
    <xf numFmtId="0" fontId="110" fillId="53" borderId="27" applyNumberFormat="0" applyAlignment="0" applyProtection="0">
      <alignment vertical="center"/>
    </xf>
    <xf numFmtId="0" fontId="32" fillId="0" borderId="0">
      <alignment vertical="center"/>
    </xf>
    <xf numFmtId="0" fontId="32" fillId="0" borderId="0">
      <alignment vertical="center"/>
    </xf>
    <xf numFmtId="0" fontId="99" fillId="42" borderId="26" applyNumberFormat="0" applyAlignment="0" applyProtection="0">
      <alignment vertical="center"/>
    </xf>
    <xf numFmtId="0" fontId="32" fillId="0" borderId="0">
      <alignment vertical="center"/>
    </xf>
    <xf numFmtId="0" fontId="32" fillId="0" borderId="0">
      <alignment vertical="center"/>
    </xf>
    <xf numFmtId="0" fontId="99" fillId="42" borderId="26" applyNumberFormat="0" applyAlignment="0" applyProtection="0">
      <alignment vertical="center"/>
    </xf>
    <xf numFmtId="0" fontId="97" fillId="40" borderId="25" applyNumberFormat="0" applyAlignment="0" applyProtection="0">
      <alignment vertical="center"/>
    </xf>
    <xf numFmtId="0" fontId="32" fillId="0" borderId="0">
      <alignment vertical="center"/>
    </xf>
    <xf numFmtId="178" fontId="0" fillId="0" borderId="0" applyFont="0" applyFill="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99" fillId="42" borderId="26"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110" fillId="53" borderId="2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97" fillId="40" borderId="25" applyNumberFormat="0" applyAlignment="0" applyProtection="0">
      <alignment vertical="center"/>
    </xf>
    <xf numFmtId="0" fontId="32" fillId="0" borderId="0">
      <alignment vertical="center"/>
    </xf>
    <xf numFmtId="0" fontId="97" fillId="40" borderId="25" applyNumberFormat="0" applyAlignment="0" applyProtection="0">
      <alignment vertical="center"/>
    </xf>
    <xf numFmtId="0" fontId="96" fillId="50" borderId="0" applyNumberFormat="0" applyBorder="0" applyAlignment="0" applyProtection="0">
      <alignment vertical="center"/>
    </xf>
    <xf numFmtId="0" fontId="0" fillId="0" borderId="0">
      <alignment vertical="center"/>
    </xf>
    <xf numFmtId="0" fontId="96" fillId="50" borderId="0" applyNumberFormat="0" applyBorder="0" applyAlignment="0" applyProtection="0">
      <alignment vertical="center"/>
    </xf>
    <xf numFmtId="0" fontId="0" fillId="0" borderId="0">
      <alignment vertical="center"/>
    </xf>
    <xf numFmtId="0" fontId="96" fillId="5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13" fillId="66" borderId="0" applyNumberFormat="0" applyBorder="0" applyAlignment="0" applyProtection="0">
      <alignment vertical="center"/>
    </xf>
    <xf numFmtId="0" fontId="32" fillId="0" borderId="0">
      <alignment vertical="center"/>
    </xf>
    <xf numFmtId="0" fontId="32" fillId="0" borderId="0">
      <alignment vertical="center"/>
    </xf>
    <xf numFmtId="0" fontId="99" fillId="42" borderId="26"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86" fillId="0" borderId="0">
      <alignment vertical="center"/>
    </xf>
    <xf numFmtId="0" fontId="32" fillId="0" borderId="0">
      <alignment vertical="center"/>
    </xf>
    <xf numFmtId="0" fontId="32" fillId="0" borderId="0">
      <alignment vertical="center"/>
    </xf>
    <xf numFmtId="0" fontId="32" fillId="0" borderId="0">
      <alignment vertical="center"/>
    </xf>
    <xf numFmtId="0" fontId="97" fillId="40" borderId="25" applyNumberFormat="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83" fillId="0" borderId="22" applyNumberFormat="0" applyFill="0" applyAlignment="0" applyProtection="0">
      <alignment vertical="center"/>
    </xf>
    <xf numFmtId="0" fontId="0" fillId="0" borderId="0">
      <alignment vertical="center"/>
    </xf>
    <xf numFmtId="0" fontId="0" fillId="0" borderId="0">
      <alignment vertical="center"/>
    </xf>
    <xf numFmtId="0" fontId="85" fillId="43" borderId="0" applyNumberFormat="0" applyBorder="0" applyAlignment="0" applyProtection="0">
      <alignment vertical="center"/>
    </xf>
    <xf numFmtId="0" fontId="0" fillId="0" borderId="0">
      <alignment vertical="center"/>
    </xf>
    <xf numFmtId="0" fontId="6" fillId="0" borderId="0" applyAlignment="0"/>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alignment vertical="center"/>
    </xf>
    <xf numFmtId="0" fontId="0" fillId="0" borderId="0">
      <alignment vertical="center"/>
    </xf>
    <xf numFmtId="0" fontId="0" fillId="0" borderId="0">
      <alignment vertical="center"/>
    </xf>
    <xf numFmtId="0" fontId="0" fillId="44" borderId="30" applyNumberFormat="0" applyFont="0" applyAlignment="0" applyProtection="0">
      <alignment vertical="center"/>
    </xf>
    <xf numFmtId="0" fontId="106" fillId="0" borderId="1">
      <alignment horizontal="left" vertical="center"/>
    </xf>
    <xf numFmtId="0" fontId="106" fillId="0" borderId="1">
      <alignment horizontal="left" vertical="center"/>
    </xf>
    <xf numFmtId="0" fontId="0" fillId="44" borderId="30" applyNumberFormat="0" applyFont="0" applyAlignment="0" applyProtection="0">
      <alignment vertical="center"/>
    </xf>
    <xf numFmtId="0" fontId="106" fillId="0" borderId="1">
      <alignment horizontal="left" vertical="center"/>
    </xf>
    <xf numFmtId="0" fontId="106" fillId="0" borderId="1">
      <alignment horizontal="left" vertical="center"/>
    </xf>
    <xf numFmtId="0" fontId="106" fillId="0" borderId="1">
      <alignment horizontal="left" vertical="center"/>
    </xf>
    <xf numFmtId="0" fontId="0" fillId="0" borderId="0">
      <alignment vertical="center"/>
    </xf>
    <xf numFmtId="0" fontId="0" fillId="0" borderId="0">
      <alignment vertical="center"/>
    </xf>
    <xf numFmtId="0" fontId="32" fillId="0" borderId="0">
      <alignment vertical="center"/>
    </xf>
    <xf numFmtId="0" fontId="100" fillId="40" borderId="27" applyNumberFormat="0" applyAlignment="0" applyProtection="0">
      <alignment vertical="center"/>
    </xf>
    <xf numFmtId="0" fontId="32" fillId="0" borderId="0">
      <alignment vertical="center"/>
    </xf>
    <xf numFmtId="1" fontId="86" fillId="0" borderId="20" applyFill="0" applyProtection="0">
      <alignment horizontal="center" vertical="center"/>
    </xf>
    <xf numFmtId="0" fontId="32" fillId="0" borderId="0">
      <alignment vertical="center"/>
    </xf>
    <xf numFmtId="0" fontId="100" fillId="40" borderId="27" applyNumberFormat="0" applyAlignment="0" applyProtection="0">
      <alignment vertical="center"/>
    </xf>
    <xf numFmtId="0" fontId="32" fillId="0" borderId="0">
      <alignment vertical="center"/>
    </xf>
    <xf numFmtId="0" fontId="32" fillId="0" borderId="0">
      <alignment vertical="center"/>
    </xf>
    <xf numFmtId="0" fontId="102"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5" fillId="39" borderId="0" applyNumberFormat="0" applyBorder="0" applyAlignment="0" applyProtection="0">
      <alignment vertical="center"/>
    </xf>
    <xf numFmtId="0" fontId="88" fillId="39" borderId="0" applyNumberFormat="0" applyBorder="0" applyAlignment="0" applyProtection="0">
      <alignment vertical="center"/>
    </xf>
    <xf numFmtId="0" fontId="86" fillId="0" borderId="5" applyNumberFormat="0" applyFill="0" applyProtection="0">
      <alignment horizontal="lef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91" fillId="0" borderId="0" applyNumberFormat="0" applyFill="0" applyBorder="0" applyAlignment="0" applyProtection="0">
      <alignment vertical="center"/>
    </xf>
    <xf numFmtId="0" fontId="85" fillId="43" borderId="0" applyNumberFormat="0" applyBorder="0" applyAlignment="0" applyProtection="0">
      <alignment vertical="center"/>
    </xf>
    <xf numFmtId="0" fontId="91" fillId="0" borderId="0" applyNumberFormat="0" applyFill="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5" fillId="43" borderId="0" applyNumberFormat="0" applyBorder="0" applyAlignment="0" applyProtection="0">
      <alignment vertical="center"/>
    </xf>
    <xf numFmtId="0" fontId="85" fillId="43" borderId="0" applyNumberFormat="0" applyBorder="0" applyAlignment="0" applyProtection="0">
      <alignment vertical="center"/>
    </xf>
    <xf numFmtId="0" fontId="130"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34" applyNumberFormat="0" applyFill="0" applyAlignment="0" applyProtection="0">
      <alignment vertical="center"/>
    </xf>
    <xf numFmtId="0" fontId="105" fillId="0" borderId="0" applyNumberFormat="0" applyFill="0" applyBorder="0" applyAlignment="0" applyProtection="0">
      <alignment vertical="center"/>
    </xf>
    <xf numFmtId="0" fontId="55" fillId="0" borderId="21" applyNumberFormat="0" applyFill="0" applyAlignment="0" applyProtection="0">
      <alignment vertical="center"/>
    </xf>
    <xf numFmtId="0" fontId="99" fillId="42" borderId="26" applyNumberFormat="0" applyAlignment="0" applyProtection="0">
      <alignment vertical="center"/>
    </xf>
    <xf numFmtId="0" fontId="55" fillId="0" borderId="21" applyNumberFormat="0" applyFill="0" applyAlignment="0" applyProtection="0">
      <alignment vertical="center"/>
    </xf>
    <xf numFmtId="0" fontId="99" fillId="42" borderId="26" applyNumberFormat="0" applyAlignment="0" applyProtection="0">
      <alignment vertical="center"/>
    </xf>
    <xf numFmtId="0" fontId="55" fillId="0" borderId="21" applyNumberFormat="0" applyFill="0" applyAlignment="0" applyProtection="0">
      <alignment vertical="center"/>
    </xf>
    <xf numFmtId="0" fontId="99" fillId="42" borderId="26" applyNumberFormat="0" applyAlignment="0" applyProtection="0">
      <alignment vertical="center"/>
    </xf>
    <xf numFmtId="0" fontId="55" fillId="0" borderId="21" applyNumberFormat="0" applyFill="0" applyAlignment="0" applyProtection="0">
      <alignment vertical="center"/>
    </xf>
    <xf numFmtId="0" fontId="99" fillId="42" borderId="26" applyNumberFormat="0" applyAlignment="0" applyProtection="0">
      <alignment vertical="center"/>
    </xf>
    <xf numFmtId="0" fontId="55" fillId="0" borderId="34" applyNumberFormat="0" applyFill="0" applyAlignment="0" applyProtection="0">
      <alignment vertical="center"/>
    </xf>
    <xf numFmtId="0" fontId="99" fillId="42" borderId="26" applyNumberFormat="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105" fillId="0" borderId="0" applyNumberFormat="0" applyFill="0" applyBorder="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105" fillId="0" borderId="0" applyNumberFormat="0" applyFill="0" applyBorder="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4" fontId="0" fillId="0" borderId="0" applyFont="0" applyFill="0" applyBorder="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100" fillId="40" borderId="27"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9" fillId="42" borderId="26" applyNumberFormat="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80" fillId="0" borderId="20" applyNumberFormat="0" applyFill="0" applyProtection="0">
      <alignment horizontal="lef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108" fillId="0" borderId="0">
      <alignment vertical="center"/>
    </xf>
    <xf numFmtId="193" fontId="0" fillId="0" borderId="0" applyFont="0" applyFill="0" applyBorder="0" applyAlignment="0" applyProtection="0">
      <alignment vertical="center"/>
    </xf>
    <xf numFmtId="0" fontId="110" fillId="53" borderId="27" applyNumberFormat="0" applyAlignment="0" applyProtection="0">
      <alignment vertical="center"/>
    </xf>
    <xf numFmtId="43" fontId="0" fillId="0" borderId="0" applyFont="0" applyFill="0" applyBorder="0" applyAlignment="0" applyProtection="0">
      <alignment vertical="center"/>
    </xf>
    <xf numFmtId="0" fontId="32"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1" fillId="65" borderId="0" applyNumberFormat="0" applyBorder="0" applyAlignment="0" applyProtection="0">
      <alignment vertical="center"/>
    </xf>
    <xf numFmtId="0" fontId="113" fillId="67" borderId="0" applyNumberFormat="0" applyBorder="0" applyAlignment="0" applyProtection="0">
      <alignment vertical="center"/>
    </xf>
    <xf numFmtId="0" fontId="113" fillId="67" borderId="0" applyNumberFormat="0" applyBorder="0" applyAlignment="0" applyProtection="0">
      <alignment vertical="center"/>
    </xf>
    <xf numFmtId="0" fontId="113" fillId="60" borderId="0" applyNumberFormat="0" applyBorder="0" applyAlignment="0" applyProtection="0">
      <alignment vertical="center"/>
    </xf>
    <xf numFmtId="0" fontId="113" fillId="66" borderId="0" applyNumberFormat="0" applyBorder="0" applyAlignment="0" applyProtection="0">
      <alignment vertical="center"/>
    </xf>
    <xf numFmtId="0" fontId="81" fillId="54" borderId="0" applyNumberFormat="0" applyBorder="0" applyAlignment="0" applyProtection="0">
      <alignment vertical="center"/>
    </xf>
    <xf numFmtId="0" fontId="81" fillId="54" borderId="0" applyNumberFormat="0" applyBorder="0" applyAlignment="0" applyProtection="0">
      <alignment vertical="center"/>
    </xf>
    <xf numFmtId="0" fontId="81" fillId="54" borderId="0" applyNumberFormat="0" applyBorder="0" applyAlignment="0" applyProtection="0">
      <alignment vertical="center"/>
    </xf>
    <xf numFmtId="0" fontId="81" fillId="68" borderId="0" applyNumberFormat="0" applyBorder="0" applyAlignment="0" applyProtection="0">
      <alignment vertical="center"/>
    </xf>
    <xf numFmtId="0" fontId="81" fillId="37" borderId="0" applyNumberFormat="0" applyBorder="0" applyAlignment="0" applyProtection="0">
      <alignment vertical="center"/>
    </xf>
    <xf numFmtId="0" fontId="81" fillId="68" borderId="0" applyNumberFormat="0" applyBorder="0" applyAlignment="0" applyProtection="0">
      <alignment vertical="center"/>
    </xf>
    <xf numFmtId="0" fontId="81" fillId="51" borderId="0" applyNumberFormat="0" applyBorder="0" applyAlignment="0" applyProtection="0">
      <alignment vertical="center"/>
    </xf>
    <xf numFmtId="0" fontId="81" fillId="51" borderId="0" applyNumberFormat="0" applyBorder="0" applyAlignment="0" applyProtection="0">
      <alignment vertical="center"/>
    </xf>
    <xf numFmtId="0" fontId="81" fillId="36" borderId="0" applyNumberFormat="0" applyBorder="0" applyAlignment="0" applyProtection="0">
      <alignment vertical="center"/>
    </xf>
    <xf numFmtId="0" fontId="81" fillId="57" borderId="0" applyNumberFormat="0" applyBorder="0" applyAlignment="0" applyProtection="0">
      <alignment vertical="center"/>
    </xf>
    <xf numFmtId="0" fontId="81" fillId="57" borderId="0" applyNumberFormat="0" applyBorder="0" applyAlignment="0" applyProtection="0">
      <alignment vertical="center"/>
    </xf>
    <xf numFmtId="0" fontId="96" fillId="50" borderId="0" applyNumberFormat="0" applyBorder="0" applyAlignment="0" applyProtection="0">
      <alignment vertical="center"/>
    </xf>
    <xf numFmtId="0" fontId="81" fillId="57" borderId="0" applyNumberFormat="0" applyBorder="0" applyAlignment="0" applyProtection="0">
      <alignment vertical="center"/>
    </xf>
    <xf numFmtId="0" fontId="81" fillId="57" borderId="0" applyNumberFormat="0" applyBorder="0" applyAlignment="0" applyProtection="0">
      <alignment vertical="center"/>
    </xf>
    <xf numFmtId="0" fontId="96" fillId="50" borderId="0" applyNumberFormat="0" applyBorder="0" applyAlignment="0" applyProtection="0">
      <alignment vertical="center"/>
    </xf>
    <xf numFmtId="0" fontId="81" fillId="65" borderId="0" applyNumberFormat="0" applyBorder="0" applyAlignment="0" applyProtection="0">
      <alignment vertical="center"/>
    </xf>
    <xf numFmtId="0" fontId="81" fillId="65" borderId="0" applyNumberFormat="0" applyBorder="0" applyAlignment="0" applyProtection="0">
      <alignment vertical="center"/>
    </xf>
    <xf numFmtId="0" fontId="81" fillId="38" borderId="0" applyNumberFormat="0" applyBorder="0" applyAlignment="0" applyProtection="0">
      <alignment vertical="center"/>
    </xf>
    <xf numFmtId="0" fontId="81" fillId="37" borderId="0" applyNumberFormat="0" applyBorder="0" applyAlignment="0" applyProtection="0">
      <alignment vertical="center"/>
    </xf>
    <xf numFmtId="0" fontId="81" fillId="37" borderId="0" applyNumberFormat="0" applyBorder="0" applyAlignment="0" applyProtection="0">
      <alignment vertical="center"/>
    </xf>
    <xf numFmtId="0" fontId="81" fillId="37" borderId="0" applyNumberFormat="0" applyBorder="0" applyAlignment="0" applyProtection="0">
      <alignment vertical="center"/>
    </xf>
    <xf numFmtId="0" fontId="81" fillId="37" borderId="0" applyNumberFormat="0" applyBorder="0" applyAlignment="0" applyProtection="0">
      <alignment vertical="center"/>
    </xf>
    <xf numFmtId="0" fontId="81" fillId="37" borderId="0" applyNumberFormat="0" applyBorder="0" applyAlignment="0" applyProtection="0">
      <alignment vertical="center"/>
    </xf>
    <xf numFmtId="0" fontId="81" fillId="69" borderId="0" applyNumberFormat="0" applyBorder="0" applyAlignment="0" applyProtection="0">
      <alignment vertical="center"/>
    </xf>
    <xf numFmtId="0" fontId="81" fillId="69" borderId="0" applyNumberFormat="0" applyBorder="0" applyAlignment="0" applyProtection="0">
      <alignment vertical="center"/>
    </xf>
    <xf numFmtId="176" fontId="86" fillId="0" borderId="20" applyFill="0" applyProtection="0">
      <alignment horizontal="right" vertical="center"/>
    </xf>
    <xf numFmtId="176" fontId="86" fillId="0" borderId="20" applyFill="0" applyProtection="0">
      <alignment horizontal="right" vertical="center"/>
    </xf>
    <xf numFmtId="176" fontId="86" fillId="0" borderId="20" applyFill="0" applyProtection="0">
      <alignment horizontal="right" vertical="center"/>
    </xf>
    <xf numFmtId="176" fontId="86" fillId="0" borderId="20" applyFill="0" applyProtection="0">
      <alignment horizontal="right" vertical="center"/>
    </xf>
    <xf numFmtId="0" fontId="86" fillId="0" borderId="5" applyNumberFormat="0" applyFill="0" applyProtection="0">
      <alignment horizontal="left" vertical="center"/>
    </xf>
    <xf numFmtId="0" fontId="86" fillId="0" borderId="5" applyNumberFormat="0" applyFill="0" applyProtection="0">
      <alignment horizontal="left" vertical="center"/>
    </xf>
    <xf numFmtId="0" fontId="86" fillId="0" borderId="5" applyNumberFormat="0" applyFill="0" applyProtection="0">
      <alignment horizontal="left" vertical="center"/>
    </xf>
    <xf numFmtId="0" fontId="86" fillId="0" borderId="5" applyNumberFormat="0" applyFill="0" applyProtection="0">
      <alignment horizontal="left" vertical="center"/>
    </xf>
    <xf numFmtId="0" fontId="96" fillId="50" borderId="0" applyNumberFormat="0" applyBorder="0" applyAlignment="0" applyProtection="0">
      <alignment vertical="center"/>
    </xf>
    <xf numFmtId="0" fontId="96" fillId="50" borderId="0" applyNumberFormat="0" applyBorder="0" applyAlignment="0" applyProtection="0">
      <alignment vertical="center"/>
    </xf>
    <xf numFmtId="0" fontId="96" fillId="50" borderId="0" applyNumberFormat="0" applyBorder="0" applyAlignment="0" applyProtection="0">
      <alignment vertical="center"/>
    </xf>
    <xf numFmtId="0" fontId="96" fillId="50" borderId="0" applyNumberFormat="0" applyBorder="0" applyAlignment="0" applyProtection="0">
      <alignment vertical="center"/>
    </xf>
    <xf numFmtId="0" fontId="96" fillId="50" borderId="0" applyNumberFormat="0" applyBorder="0" applyAlignment="0" applyProtection="0">
      <alignment vertical="center"/>
    </xf>
    <xf numFmtId="0" fontId="96" fillId="50" borderId="0" applyNumberFormat="0" applyBorder="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41" fontId="0" fillId="0" borderId="0" applyFont="0" applyFill="0" applyBorder="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97" fillId="40" borderId="25"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0" fontId="110" fillId="53" borderId="27" applyNumberFormat="0" applyAlignment="0" applyProtection="0">
      <alignment vertical="center"/>
    </xf>
    <xf numFmtId="1" fontId="86" fillId="0" borderId="20" applyFill="0" applyProtection="0">
      <alignment horizontal="center" vertical="center"/>
    </xf>
    <xf numFmtId="1" fontId="86" fillId="0" borderId="20" applyFill="0" applyProtection="0">
      <alignment horizontal="center" vertical="center"/>
    </xf>
    <xf numFmtId="0" fontId="131" fillId="0" borderId="0">
      <alignment vertical="center"/>
    </xf>
    <xf numFmtId="0" fontId="101" fillId="0" borderId="0">
      <alignment vertical="center"/>
    </xf>
    <xf numFmtId="43" fontId="0" fillId="0" borderId="0" applyFont="0" applyFill="0" applyBorder="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132" fillId="0" borderId="0">
      <alignment vertical="top"/>
      <protection locked="0"/>
    </xf>
  </cellStyleXfs>
  <cellXfs count="452">
    <xf numFmtId="0" fontId="0" fillId="0" borderId="0" xfId="0" applyAlignment="1"/>
    <xf numFmtId="0" fontId="1" fillId="0" borderId="0" xfId="0" applyFont="1" applyFill="1" applyBorder="1" applyAlignment="1">
      <alignment vertical="center"/>
    </xf>
    <xf numFmtId="0" fontId="2" fillId="0" borderId="0" xfId="555" applyFont="1" applyFill="1" applyBorder="1" applyAlignment="1">
      <alignment horizontal="center" vertical="center"/>
    </xf>
    <xf numFmtId="0" fontId="3" fillId="0" borderId="1" xfId="555"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288" applyFont="1" applyFill="1" applyBorder="1" applyAlignment="1">
      <alignment vertical="center"/>
    </xf>
    <xf numFmtId="0" fontId="7" fillId="0" borderId="0" xfId="288" applyFont="1" applyFill="1" applyBorder="1" applyAlignment="1">
      <alignment vertical="center"/>
    </xf>
    <xf numFmtId="0" fontId="8"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9" fillId="0" borderId="1" xfId="482" applyFont="1" applyFill="1" applyBorder="1" applyAlignment="1">
      <alignment horizontal="center" vertical="center" wrapText="1"/>
    </xf>
    <xf numFmtId="0" fontId="10" fillId="0" borderId="1" xfId="482" applyFont="1" applyFill="1" applyBorder="1" applyAlignment="1">
      <alignment horizontal="center" vertical="center" wrapText="1"/>
    </xf>
    <xf numFmtId="0" fontId="11" fillId="0" borderId="2" xfId="482" applyFont="1" applyFill="1" applyBorder="1" applyAlignment="1">
      <alignment horizontal="center" vertical="center" wrapText="1"/>
    </xf>
    <xf numFmtId="0" fontId="12" fillId="0" borderId="3" xfId="1333" applyFont="1" applyFill="1" applyBorder="1" applyAlignment="1" applyProtection="1">
      <alignment horizontal="left" vertical="center" wrapText="1"/>
      <protection locked="0"/>
    </xf>
    <xf numFmtId="0" fontId="13" fillId="0" borderId="3" xfId="1333" applyFont="1" applyFill="1" applyBorder="1" applyAlignment="1" applyProtection="1">
      <alignment horizontal="left" vertical="center" wrapText="1"/>
    </xf>
    <xf numFmtId="0" fontId="11" fillId="0" borderId="4" xfId="482" applyFont="1" applyFill="1" applyBorder="1" applyAlignment="1">
      <alignment horizontal="center" vertical="center" wrapText="1"/>
    </xf>
    <xf numFmtId="0" fontId="11" fillId="0" borderId="5" xfId="482" applyFont="1" applyFill="1" applyBorder="1" applyAlignment="1">
      <alignment horizontal="center" vertical="center" wrapText="1"/>
    </xf>
    <xf numFmtId="0" fontId="12" fillId="0" borderId="1" xfId="1333" applyFont="1" applyFill="1" applyBorder="1" applyAlignment="1" applyProtection="1">
      <alignment horizontal="left" vertical="center" wrapText="1"/>
      <protection locked="0"/>
    </xf>
    <xf numFmtId="0" fontId="13" fillId="0" borderId="1" xfId="1333" applyFont="1" applyFill="1" applyBorder="1" applyAlignment="1" applyProtection="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4"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vertical="center"/>
    </xf>
    <xf numFmtId="0" fontId="18"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4" fontId="20" fillId="0" borderId="1" xfId="0" applyNumberFormat="1" applyFont="1" applyFill="1" applyBorder="1" applyAlignment="1">
      <alignment vertical="center" wrapText="1"/>
    </xf>
    <xf numFmtId="0" fontId="24" fillId="0" borderId="0" xfId="0" applyFont="1" applyFill="1" applyBorder="1" applyAlignment="1">
      <alignment horizontal="left" vertical="center" wrapText="1"/>
    </xf>
    <xf numFmtId="0" fontId="26" fillId="0" borderId="0" xfId="0" applyFont="1" applyFill="1" applyBorder="1" applyAlignment="1">
      <alignment vertical="center"/>
    </xf>
    <xf numFmtId="0" fontId="27" fillId="0" borderId="0" xfId="0" applyFont="1" applyFill="1" applyBorder="1" applyAlignment="1">
      <alignment vertical="center" wrapText="1"/>
    </xf>
    <xf numFmtId="0" fontId="28" fillId="0" borderId="0" xfId="0" applyFont="1" applyFill="1" applyBorder="1" applyAlignment="1">
      <alignment horizontal="right" vertical="center" wrapText="1"/>
    </xf>
    <xf numFmtId="4" fontId="29" fillId="0" borderId="1" xfId="0" applyNumberFormat="1" applyFont="1" applyFill="1" applyBorder="1" applyAlignment="1">
      <alignment vertical="center" wrapText="1"/>
    </xf>
    <xf numFmtId="0" fontId="24" fillId="0" borderId="0" xfId="0" applyFont="1" applyFill="1" applyBorder="1" applyAlignment="1">
      <alignment vertical="center" wrapText="1"/>
    </xf>
    <xf numFmtId="0" fontId="10" fillId="0" borderId="0" xfId="0" applyFont="1" applyFill="1" applyBorder="1" applyAlignment="1">
      <alignment vertical="center"/>
    </xf>
    <xf numFmtId="0" fontId="30" fillId="0" borderId="0" xfId="0" applyFont="1" applyFill="1" applyBorder="1" applyAlignment="1">
      <alignment vertical="center"/>
    </xf>
    <xf numFmtId="0" fontId="31"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2" fillId="0" borderId="0" xfId="895" applyFill="1" applyAlignment="1"/>
    <xf numFmtId="0" fontId="32" fillId="0" borderId="0" xfId="895" applyAlignment="1"/>
    <xf numFmtId="0" fontId="32" fillId="0" borderId="0" xfId="895" applyAlignment="1">
      <alignment horizontal="right" vertical="center"/>
    </xf>
    <xf numFmtId="0" fontId="33" fillId="0" borderId="0" xfId="895" applyNumberFormat="1" applyFont="1" applyFill="1" applyAlignment="1" applyProtection="1">
      <alignment horizontal="center" vertical="center" wrapText="1"/>
    </xf>
    <xf numFmtId="0" fontId="33" fillId="0" borderId="0" xfId="895" applyNumberFormat="1" applyFont="1" applyFill="1" applyAlignment="1" applyProtection="1">
      <alignment horizontal="right" vertical="center" wrapText="1"/>
    </xf>
    <xf numFmtId="0" fontId="10" fillId="0" borderId="0" xfId="570" applyFont="1" applyAlignment="1" applyProtection="1">
      <alignment horizontal="left" vertical="center"/>
    </xf>
    <xf numFmtId="194" fontId="34" fillId="0" borderId="0" xfId="570" applyNumberFormat="1" applyFont="1" applyAlignment="1">
      <alignment horizontal="right" vertical="center"/>
    </xf>
    <xf numFmtId="0" fontId="34" fillId="0" borderId="0" xfId="570" applyFont="1" applyAlignment="1">
      <alignment horizontal="right" vertical="center"/>
    </xf>
    <xf numFmtId="195" fontId="34" fillId="0" borderId="0" xfId="570" applyNumberFormat="1" applyFont="1" applyFill="1" applyBorder="1" applyAlignment="1" applyProtection="1">
      <alignment horizontal="right" vertical="center"/>
    </xf>
    <xf numFmtId="2" fontId="31" fillId="0" borderId="1" xfId="823" applyNumberFormat="1" applyFont="1" applyFill="1" applyBorder="1" applyAlignment="1" applyProtection="1">
      <alignment horizontal="center" vertical="center" wrapText="1"/>
    </xf>
    <xf numFmtId="196" fontId="31" fillId="0" borderId="1" xfId="998" applyNumberFormat="1" applyFont="1" applyBorder="1" applyAlignment="1">
      <alignment horizontal="center" vertical="center" wrapText="1"/>
    </xf>
    <xf numFmtId="49" fontId="31" fillId="0" borderId="1" xfId="826" applyNumberFormat="1" applyFont="1" applyFill="1" applyBorder="1" applyAlignment="1" applyProtection="1">
      <alignment horizontal="left" vertical="center"/>
    </xf>
    <xf numFmtId="197" fontId="31" fillId="0" borderId="1" xfId="1026" applyNumberFormat="1" applyFont="1" applyFill="1" applyBorder="1" applyAlignment="1">
      <alignment horizontal="right" vertical="center" wrapText="1"/>
    </xf>
    <xf numFmtId="197" fontId="31" fillId="0" borderId="1" xfId="1" applyNumberFormat="1" applyFont="1" applyFill="1" applyBorder="1" applyAlignment="1" applyProtection="1">
      <alignment horizontal="right" vertical="center" wrapText="1"/>
    </xf>
    <xf numFmtId="198" fontId="31" fillId="0" borderId="1" xfId="3" applyNumberFormat="1" applyFont="1" applyFill="1" applyBorder="1" applyAlignment="1">
      <alignment horizontal="right" vertical="center" wrapText="1"/>
    </xf>
    <xf numFmtId="49" fontId="29" fillId="0" borderId="1" xfId="826" applyNumberFormat="1" applyFont="1" applyFill="1" applyBorder="1" applyAlignment="1" applyProtection="1">
      <alignment horizontal="left" vertical="center"/>
    </xf>
    <xf numFmtId="197" fontId="29" fillId="0" borderId="1" xfId="1026" applyNumberFormat="1" applyFont="1" applyFill="1" applyBorder="1" applyAlignment="1">
      <alignment horizontal="right" vertical="center" wrapText="1"/>
    </xf>
    <xf numFmtId="197" fontId="29" fillId="0" borderId="1" xfId="1" applyNumberFormat="1" applyFont="1" applyFill="1" applyBorder="1" applyAlignment="1" applyProtection="1">
      <alignment vertical="center" wrapText="1"/>
    </xf>
    <xf numFmtId="197" fontId="29" fillId="0" borderId="1" xfId="1" applyNumberFormat="1" applyFont="1" applyFill="1" applyBorder="1" applyAlignment="1" applyProtection="1">
      <alignment horizontal="right" vertical="center" wrapText="1"/>
    </xf>
    <xf numFmtId="197" fontId="31" fillId="0" borderId="1" xfId="1" applyNumberFormat="1" applyFont="1" applyFill="1" applyBorder="1" applyAlignment="1">
      <alignment horizontal="center" vertical="center" wrapText="1"/>
    </xf>
    <xf numFmtId="197" fontId="29" fillId="0" borderId="1" xfId="1" applyNumberFormat="1" applyFont="1" applyFill="1" applyBorder="1" applyAlignment="1">
      <alignment horizontal="center" vertical="center" wrapText="1"/>
    </xf>
    <xf numFmtId="0" fontId="31" fillId="0" borderId="1" xfId="1" applyNumberFormat="1" applyFont="1" applyFill="1" applyBorder="1" applyAlignment="1">
      <alignment horizontal="right" vertical="center" wrapText="1"/>
    </xf>
    <xf numFmtId="0" fontId="29" fillId="0" borderId="1" xfId="1" applyNumberFormat="1" applyFont="1" applyFill="1" applyBorder="1" applyAlignment="1">
      <alignment horizontal="right" vertical="center" wrapText="1"/>
    </xf>
    <xf numFmtId="3" fontId="31" fillId="0" borderId="1" xfId="1" applyNumberFormat="1" applyFont="1" applyFill="1" applyBorder="1" applyAlignment="1">
      <alignment horizontal="right" vertical="center" wrapText="1"/>
    </xf>
    <xf numFmtId="3" fontId="29" fillId="0" borderId="1" xfId="1" applyNumberFormat="1" applyFont="1" applyFill="1" applyBorder="1" applyAlignment="1">
      <alignment horizontal="right" vertical="center" wrapText="1"/>
    </xf>
    <xf numFmtId="197" fontId="29" fillId="2" borderId="1" xfId="1" applyNumberFormat="1" applyFont="1" applyFill="1" applyBorder="1" applyAlignment="1" applyProtection="1">
      <alignment horizontal="right" vertical="center" wrapText="1"/>
    </xf>
    <xf numFmtId="49" fontId="31" fillId="0" borderId="1" xfId="902" applyNumberFormat="1" applyFont="1" applyFill="1" applyBorder="1" applyAlignment="1" applyProtection="1">
      <alignment horizontal="distributed" vertical="center"/>
    </xf>
    <xf numFmtId="197" fontId="31" fillId="0" borderId="1" xfId="1" applyNumberFormat="1" applyFont="1" applyFill="1" applyBorder="1" applyAlignment="1">
      <alignment horizontal="right" vertical="center" wrapText="1"/>
    </xf>
    <xf numFmtId="49" fontId="31" fillId="0" borderId="1" xfId="902" applyNumberFormat="1" applyFont="1" applyFill="1" applyBorder="1" applyAlignment="1" applyProtection="1">
      <alignment horizontal="left" vertical="center"/>
    </xf>
    <xf numFmtId="197" fontId="32" fillId="0" borderId="0" xfId="895" applyNumberFormat="1" applyAlignment="1">
      <alignment horizontal="right" vertical="center"/>
    </xf>
    <xf numFmtId="0" fontId="32" fillId="0" borderId="0" xfId="698" applyFill="1" applyAlignment="1"/>
    <xf numFmtId="0" fontId="32" fillId="0" borderId="0" xfId="698" applyAlignment="1"/>
    <xf numFmtId="0" fontId="33" fillId="0" borderId="0" xfId="698" applyNumberFormat="1" applyFont="1" applyFill="1" applyAlignment="1" applyProtection="1">
      <alignment horizontal="center" vertical="center" wrapText="1"/>
    </xf>
    <xf numFmtId="0" fontId="29" fillId="0" borderId="0" xfId="698" applyFont="1" applyFill="1" applyAlignment="1" applyProtection="1">
      <alignment horizontal="left" vertical="center"/>
    </xf>
    <xf numFmtId="194" fontId="29" fillId="0" borderId="0" xfId="698" applyNumberFormat="1" applyFont="1" applyFill="1" applyAlignment="1" applyProtection="1">
      <alignment horizontal="right"/>
    </xf>
    <xf numFmtId="0" fontId="35" fillId="0" borderId="0" xfId="698" applyFont="1" applyFill="1" applyAlignment="1">
      <alignment vertical="center"/>
    </xf>
    <xf numFmtId="0" fontId="29" fillId="0" borderId="0" xfId="698" applyFont="1" applyFill="1" applyAlignment="1">
      <alignment horizontal="right" vertical="center"/>
    </xf>
    <xf numFmtId="0" fontId="31" fillId="0" borderId="1" xfId="698" applyNumberFormat="1" applyFont="1" applyFill="1" applyBorder="1" applyAlignment="1" applyProtection="1">
      <alignment horizontal="center" vertical="center"/>
    </xf>
    <xf numFmtId="49" fontId="31" fillId="0" borderId="1" xfId="427" applyNumberFormat="1" applyFont="1" applyFill="1" applyBorder="1" applyAlignment="1" applyProtection="1">
      <alignment vertical="center"/>
    </xf>
    <xf numFmtId="197" fontId="31" fillId="0" borderId="1" xfId="868" applyNumberFormat="1" applyFont="1" applyFill="1" applyBorder="1" applyAlignment="1">
      <alignment horizontal="right" vertical="center" wrapText="1"/>
    </xf>
    <xf numFmtId="49" fontId="29" fillId="0" borderId="1" xfId="427" applyNumberFormat="1" applyFont="1" applyFill="1" applyBorder="1" applyAlignment="1" applyProtection="1">
      <alignment vertical="center"/>
    </xf>
    <xf numFmtId="197" fontId="29" fillId="0" borderId="1" xfId="868" applyNumberFormat="1" applyFont="1" applyFill="1" applyBorder="1" applyAlignment="1">
      <alignment horizontal="right" vertical="center" wrapText="1"/>
    </xf>
    <xf numFmtId="49" fontId="31" fillId="0" borderId="1" xfId="427" applyNumberFormat="1" applyFont="1" applyFill="1" applyBorder="1" applyAlignment="1" applyProtection="1">
      <alignment vertical="center" wrapText="1"/>
    </xf>
    <xf numFmtId="197" fontId="29" fillId="0" borderId="1" xfId="1" applyNumberFormat="1" applyFont="1" applyFill="1" applyBorder="1" applyAlignment="1">
      <alignment horizontal="right" vertical="center" wrapText="1"/>
    </xf>
    <xf numFmtId="199" fontId="32" fillId="0" borderId="1" xfId="0" applyNumberFormat="1" applyFont="1" applyFill="1" applyBorder="1" applyAlignment="1">
      <alignment horizontal="right" vertical="center"/>
    </xf>
    <xf numFmtId="197" fontId="32" fillId="0" borderId="0" xfId="698" applyNumberFormat="1" applyAlignment="1"/>
    <xf numFmtId="0" fontId="32" fillId="0" borderId="0" xfId="767" applyFill="1" applyAlignment="1"/>
    <xf numFmtId="0" fontId="32" fillId="0" borderId="0" xfId="767" applyAlignment="1"/>
    <xf numFmtId="0" fontId="33" fillId="0" borderId="0" xfId="767" applyNumberFormat="1" applyFont="1" applyFill="1" applyAlignment="1" applyProtection="1">
      <alignment horizontal="center" vertical="center" wrapText="1"/>
    </xf>
    <xf numFmtId="0" fontId="10" fillId="0" borderId="0" xfId="712" applyFont="1" applyAlignment="1" applyProtection="1">
      <alignment horizontal="left" vertical="center"/>
    </xf>
    <xf numFmtId="0" fontId="34" fillId="0" borderId="0" xfId="712" applyFont="1" applyAlignment="1"/>
    <xf numFmtId="200" fontId="34" fillId="0" borderId="0" xfId="712" applyNumberFormat="1" applyFont="1" applyAlignment="1"/>
    <xf numFmtId="195" fontId="36" fillId="0" borderId="0" xfId="712" applyNumberFormat="1" applyFont="1" applyFill="1" applyBorder="1" applyAlignment="1" applyProtection="1">
      <alignment horizontal="right" vertical="center"/>
    </xf>
    <xf numFmtId="201" fontId="31" fillId="0" borderId="1" xfId="0" applyNumberFormat="1" applyFont="1" applyFill="1" applyBorder="1" applyAlignment="1">
      <alignment vertical="center"/>
    </xf>
    <xf numFmtId="49" fontId="31" fillId="0" borderId="1" xfId="826" applyNumberFormat="1" applyFont="1" applyFill="1" applyBorder="1" applyAlignment="1" applyProtection="1">
      <alignment horizontal="left" vertical="center" wrapText="1"/>
    </xf>
    <xf numFmtId="197" fontId="36" fillId="0" borderId="1" xfId="1" applyNumberFormat="1" applyFont="1" applyFill="1" applyBorder="1" applyAlignment="1" applyProtection="1">
      <alignment vertical="center" wrapText="1"/>
    </xf>
    <xf numFmtId="49" fontId="31" fillId="0" borderId="1" xfId="902" applyNumberFormat="1" applyFont="1" applyFill="1" applyBorder="1" applyAlignment="1" applyProtection="1">
      <alignment horizontal="left" vertical="center" wrapText="1"/>
    </xf>
    <xf numFmtId="197" fontId="32" fillId="0" borderId="0" xfId="767" applyNumberFormat="1" applyAlignment="1"/>
    <xf numFmtId="0" fontId="32" fillId="0" borderId="0" xfId="767" applyAlignment="1">
      <alignment vertical="center"/>
    </xf>
    <xf numFmtId="0" fontId="29" fillId="0" borderId="0" xfId="767" applyFont="1" applyFill="1" applyAlignment="1" applyProtection="1">
      <alignment horizontal="left" vertical="center"/>
    </xf>
    <xf numFmtId="4" fontId="29" fillId="0" borderId="0" xfId="767" applyNumberFormat="1" applyFont="1" applyFill="1" applyAlignment="1" applyProtection="1">
      <alignment horizontal="right" vertical="center"/>
    </xf>
    <xf numFmtId="200" fontId="35" fillId="0" borderId="0" xfId="767" applyNumberFormat="1" applyFont="1" applyFill="1" applyAlignment="1">
      <alignment vertical="center"/>
    </xf>
    <xf numFmtId="0" fontId="29" fillId="0" borderId="0" xfId="767" applyFont="1" applyFill="1" applyAlignment="1">
      <alignment horizontal="right" vertical="center"/>
    </xf>
    <xf numFmtId="0" fontId="32" fillId="0" borderId="0" xfId="998">
      <alignment vertical="center"/>
    </xf>
    <xf numFmtId="0" fontId="7" fillId="0" borderId="0" xfId="998" applyFont="1" applyAlignment="1">
      <alignment horizontal="center" vertical="center" wrapText="1"/>
    </xf>
    <xf numFmtId="0" fontId="32" fillId="0" borderId="0" xfId="998" applyFill="1">
      <alignment vertical="center"/>
    </xf>
    <xf numFmtId="0" fontId="1" fillId="0" borderId="0" xfId="0" applyFont="1" applyFill="1" applyAlignment="1">
      <alignment vertical="center"/>
    </xf>
    <xf numFmtId="0" fontId="37" fillId="0" borderId="0" xfId="658" applyFont="1" applyAlignment="1">
      <alignment horizontal="center" vertical="center" shrinkToFit="1"/>
    </xf>
    <xf numFmtId="0" fontId="8" fillId="0" borderId="0" xfId="658" applyFont="1" applyAlignment="1">
      <alignment horizontal="center" vertical="center" shrinkToFit="1"/>
    </xf>
    <xf numFmtId="0" fontId="10" fillId="0" borderId="0" xfId="658" applyFont="1" applyBorder="1" applyAlignment="1">
      <alignment horizontal="left" vertical="center" wrapText="1"/>
    </xf>
    <xf numFmtId="0" fontId="10" fillId="0" borderId="0" xfId="0" applyFont="1" applyFill="1" applyAlignment="1">
      <alignment horizontal="right"/>
    </xf>
    <xf numFmtId="0" fontId="31" fillId="0" borderId="1" xfId="1074" applyFont="1" applyBorder="1" applyAlignment="1">
      <alignment horizontal="center" vertical="center"/>
    </xf>
    <xf numFmtId="49" fontId="31" fillId="0" borderId="1" xfId="0" applyNumberFormat="1" applyFont="1" applyFill="1" applyBorder="1" applyAlignment="1" applyProtection="1">
      <alignment vertical="center" wrapText="1"/>
    </xf>
    <xf numFmtId="197" fontId="31" fillId="0" borderId="1" xfId="1" applyNumberFormat="1" applyFont="1" applyBorder="1" applyAlignment="1">
      <alignment horizontal="right" vertical="center" wrapText="1"/>
    </xf>
    <xf numFmtId="0" fontId="29" fillId="0" borderId="1" xfId="649" applyNumberFormat="1" applyFont="1" applyFill="1" applyBorder="1" applyAlignment="1">
      <alignment horizontal="left" vertical="center" wrapText="1"/>
    </xf>
    <xf numFmtId="197" fontId="29" fillId="0" borderId="1" xfId="1" applyNumberFormat="1" applyFont="1" applyBorder="1" applyAlignment="1">
      <alignment horizontal="right" vertical="center" wrapText="1"/>
    </xf>
    <xf numFmtId="0" fontId="29" fillId="0" borderId="1" xfId="892"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38" fillId="0" borderId="1" xfId="998" applyFont="1" applyFill="1" applyBorder="1">
      <alignment vertical="center"/>
    </xf>
    <xf numFmtId="0" fontId="10" fillId="0" borderId="1" xfId="0" applyFont="1" applyBorder="1" applyAlignment="1">
      <alignment horizontal="left" vertical="center"/>
    </xf>
    <xf numFmtId="0" fontId="0" fillId="0" borderId="0" xfId="0" applyFont="1" applyAlignment="1"/>
    <xf numFmtId="0" fontId="8" fillId="0" borderId="0" xfId="626" applyFont="1" applyFill="1" applyAlignment="1">
      <alignment horizontal="center" vertical="center" shrinkToFit="1"/>
    </xf>
    <xf numFmtId="0" fontId="10" fillId="0" borderId="0" xfId="626" applyFont="1" applyFill="1" applyAlignment="1">
      <alignment horizontal="left" vertical="center" wrapText="1"/>
    </xf>
    <xf numFmtId="196" fontId="29" fillId="0" borderId="0" xfId="1072" applyNumberFormat="1" applyFont="1" applyFill="1" applyBorder="1" applyAlignment="1">
      <alignment horizontal="right" vertical="center"/>
    </xf>
    <xf numFmtId="0" fontId="31" fillId="0" borderId="1" xfId="1072" applyFont="1" applyFill="1" applyBorder="1" applyAlignment="1">
      <alignment horizontal="center" vertical="center"/>
    </xf>
    <xf numFmtId="196" fontId="31" fillId="0" borderId="1" xfId="998" applyNumberFormat="1" applyFont="1" applyFill="1" applyBorder="1" applyAlignment="1">
      <alignment horizontal="center" vertical="center" wrapText="1"/>
    </xf>
    <xf numFmtId="197" fontId="31" fillId="0" borderId="1" xfId="998" applyNumberFormat="1" applyFont="1" applyFill="1" applyBorder="1" applyAlignment="1">
      <alignment horizontal="right" vertical="center" wrapText="1"/>
    </xf>
    <xf numFmtId="197" fontId="29" fillId="0" borderId="1" xfId="998" applyNumberFormat="1" applyFont="1" applyFill="1" applyBorder="1" applyAlignment="1">
      <alignment horizontal="right" vertical="center" wrapText="1"/>
    </xf>
    <xf numFmtId="49" fontId="29" fillId="0" borderId="1" xfId="0" applyNumberFormat="1" applyFont="1" applyFill="1" applyBorder="1" applyAlignment="1" applyProtection="1">
      <alignment vertical="center" wrapText="1"/>
    </xf>
    <xf numFmtId="0" fontId="31" fillId="0" borderId="1" xfId="998" applyFont="1" applyFill="1" applyBorder="1" applyAlignment="1">
      <alignment horizontal="distributed" vertical="center" wrapText="1"/>
    </xf>
    <xf numFmtId="0" fontId="31" fillId="0" borderId="1" xfId="649" applyNumberFormat="1" applyFont="1" applyFill="1" applyBorder="1" applyAlignment="1">
      <alignment horizontal="left" vertical="center" wrapText="1"/>
    </xf>
    <xf numFmtId="0" fontId="29" fillId="0" borderId="1" xfId="649" applyNumberFormat="1" applyFont="1" applyFill="1" applyBorder="1" applyAlignment="1">
      <alignment horizontal="left" vertical="center" wrapText="1" indent="1"/>
    </xf>
    <xf numFmtId="197" fontId="10" fillId="0" borderId="1" xfId="0" applyNumberFormat="1" applyFont="1" applyFill="1" applyBorder="1" applyAlignment="1">
      <alignment horizontal="right" vertical="center" wrapText="1"/>
    </xf>
    <xf numFmtId="198" fontId="29" fillId="0" borderId="1" xfId="3" applyNumberFormat="1" applyFont="1" applyFill="1" applyBorder="1" applyAlignment="1">
      <alignment horizontal="right" vertical="center" wrapText="1"/>
    </xf>
    <xf numFmtId="0" fontId="31" fillId="0" borderId="1" xfId="998" applyFont="1" applyFill="1" applyBorder="1" applyAlignment="1">
      <alignment horizontal="left" vertical="center" wrapText="1"/>
    </xf>
    <xf numFmtId="197" fontId="9" fillId="0" borderId="1" xfId="0" applyNumberFormat="1" applyFont="1" applyFill="1" applyBorder="1" applyAlignment="1">
      <alignment horizontal="right" vertical="center" wrapText="1"/>
    </xf>
    <xf numFmtId="41" fontId="0" fillId="0" borderId="0" xfId="0" applyNumberFormat="1" applyAlignment="1"/>
    <xf numFmtId="197" fontId="0" fillId="0" borderId="0" xfId="0" applyNumberFormat="1" applyAlignment="1"/>
    <xf numFmtId="0" fontId="32" fillId="0" borderId="0" xfId="649" applyAlignment="1"/>
    <xf numFmtId="0" fontId="39" fillId="3" borderId="0" xfId="649" applyFont="1" applyFill="1" applyAlignment="1"/>
    <xf numFmtId="0" fontId="8" fillId="0" borderId="0" xfId="626" applyFont="1" applyAlignment="1">
      <alignment horizontal="center" vertical="center" shrinkToFit="1"/>
    </xf>
    <xf numFmtId="0" fontId="40" fillId="3" borderId="0" xfId="626" applyFont="1" applyFill="1" applyAlignment="1">
      <alignment horizontal="center" vertical="center" shrinkToFit="1"/>
    </xf>
    <xf numFmtId="0" fontId="10" fillId="0" borderId="0" xfId="626" applyFont="1" applyAlignment="1">
      <alignment horizontal="left" vertical="center" wrapText="1"/>
    </xf>
    <xf numFmtId="0" fontId="41" fillId="0" borderId="0" xfId="626" applyFont="1" applyFill="1" applyAlignment="1">
      <alignment horizontal="left" vertical="center" wrapText="1"/>
    </xf>
    <xf numFmtId="0" fontId="29" fillId="0" borderId="0" xfId="649" applyFont="1" applyAlignment="1">
      <alignment horizontal="right" vertical="center"/>
    </xf>
    <xf numFmtId="0" fontId="31" fillId="0" borderId="1" xfId="649" applyFont="1" applyFill="1" applyBorder="1" applyAlignment="1">
      <alignment horizontal="center" vertical="center" wrapText="1"/>
    </xf>
    <xf numFmtId="197" fontId="42" fillId="0" borderId="1" xfId="1" applyNumberFormat="1" applyFont="1" applyFill="1" applyBorder="1" applyAlignment="1">
      <alignment horizontal="right" vertical="center" wrapText="1"/>
    </xf>
    <xf numFmtId="0" fontId="36" fillId="0" borderId="1" xfId="0" applyFont="1" applyFill="1" applyBorder="1" applyAlignment="1" applyProtection="1">
      <alignment horizontal="right" vertical="center"/>
      <protection locked="0"/>
    </xf>
    <xf numFmtId="198" fontId="9" fillId="0" borderId="1" xfId="626" applyNumberFormat="1" applyFont="1" applyFill="1" applyBorder="1" applyAlignment="1">
      <alignment horizontal="right" vertical="center" wrapText="1"/>
    </xf>
    <xf numFmtId="0" fontId="36" fillId="3" borderId="1" xfId="0" applyFont="1" applyFill="1" applyBorder="1" applyAlignment="1" applyProtection="1">
      <alignment horizontal="right" vertical="center"/>
      <protection locked="0"/>
    </xf>
    <xf numFmtId="198" fontId="10" fillId="0" borderId="1" xfId="0" applyNumberFormat="1" applyFont="1" applyBorder="1" applyAlignment="1">
      <alignment horizontal="right" vertical="center" wrapText="1"/>
    </xf>
    <xf numFmtId="0" fontId="36" fillId="0" borderId="1" xfId="0" applyNumberFormat="1" applyFont="1" applyFill="1" applyBorder="1" applyAlignment="1" applyProtection="1">
      <alignment horizontal="right" vertical="center"/>
    </xf>
    <xf numFmtId="198" fontId="10" fillId="0" borderId="1" xfId="626" applyNumberFormat="1" applyFont="1" applyFill="1" applyBorder="1" applyAlignment="1">
      <alignment horizontal="right" vertical="center" wrapText="1"/>
    </xf>
    <xf numFmtId="3" fontId="36" fillId="3" borderId="1" xfId="0" applyNumberFormat="1" applyFont="1" applyFill="1" applyBorder="1" applyAlignment="1" applyProtection="1">
      <alignment horizontal="right" vertical="center" wrapText="1"/>
      <protection locked="0"/>
    </xf>
    <xf numFmtId="3" fontId="36" fillId="0" borderId="1" xfId="0" applyNumberFormat="1" applyFont="1" applyFill="1" applyBorder="1" applyAlignment="1" applyProtection="1">
      <alignment horizontal="right" vertical="center" wrapText="1"/>
      <protection locked="0"/>
    </xf>
    <xf numFmtId="198" fontId="10" fillId="0" borderId="1" xfId="0" applyNumberFormat="1" applyFont="1" applyFill="1" applyBorder="1" applyAlignment="1">
      <alignment horizontal="right" vertical="center" wrapText="1"/>
    </xf>
    <xf numFmtId="4" fontId="43" fillId="0" borderId="1" xfId="1333" applyNumberFormat="1" applyFont="1" applyFill="1" applyBorder="1" applyAlignment="1" applyProtection="1">
      <alignment horizontal="right" vertical="center"/>
    </xf>
    <xf numFmtId="4" fontId="44" fillId="0" borderId="1" xfId="1333" applyNumberFormat="1" applyFont="1" applyFill="1" applyBorder="1" applyAlignment="1" applyProtection="1">
      <alignment horizontal="right" vertical="center"/>
    </xf>
    <xf numFmtId="197" fontId="31" fillId="0" borderId="1" xfId="626" applyNumberFormat="1" applyFont="1" applyFill="1" applyBorder="1" applyAlignment="1">
      <alignment horizontal="right" vertical="center" wrapText="1"/>
    </xf>
    <xf numFmtId="197" fontId="29" fillId="0" borderId="1" xfId="626" applyNumberFormat="1" applyFont="1" applyFill="1" applyBorder="1" applyAlignment="1">
      <alignment horizontal="right" vertical="center" wrapText="1"/>
    </xf>
    <xf numFmtId="197" fontId="29" fillId="3" borderId="1" xfId="626" applyNumberFormat="1" applyFont="1" applyFill="1" applyBorder="1" applyAlignment="1">
      <alignment horizontal="right" vertical="center" wrapText="1"/>
    </xf>
    <xf numFmtId="197" fontId="31" fillId="3" borderId="1" xfId="998" applyNumberFormat="1" applyFont="1" applyFill="1" applyBorder="1" applyAlignment="1">
      <alignment horizontal="right" vertical="center" wrapText="1"/>
    </xf>
    <xf numFmtId="197" fontId="29" fillId="3" borderId="1" xfId="998" applyNumberFormat="1" applyFont="1" applyFill="1" applyBorder="1" applyAlignment="1">
      <alignment horizontal="right" vertical="center" wrapText="1"/>
    </xf>
    <xf numFmtId="197" fontId="29" fillId="0" borderId="1" xfId="966" applyNumberFormat="1" applyFont="1" applyFill="1" applyBorder="1" applyAlignment="1">
      <alignment horizontal="right" vertical="center" wrapText="1"/>
    </xf>
    <xf numFmtId="197" fontId="31" fillId="0" borderId="1" xfId="966" applyNumberFormat="1" applyFont="1" applyFill="1" applyBorder="1" applyAlignment="1">
      <alignment horizontal="right" vertical="center" wrapText="1"/>
    </xf>
    <xf numFmtId="0" fontId="9" fillId="0" borderId="1" xfId="0" applyFont="1" applyFill="1" applyBorder="1" applyAlignment="1">
      <alignment horizontal="distributed" vertical="center" wrapText="1"/>
    </xf>
    <xf numFmtId="49" fontId="31" fillId="0" borderId="1"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left" vertical="center" wrapText="1"/>
    </xf>
    <xf numFmtId="197" fontId="31" fillId="0" borderId="1" xfId="0" applyNumberFormat="1" applyFont="1" applyFill="1" applyBorder="1" applyAlignment="1">
      <alignment horizontal="right" vertical="center" wrapText="1"/>
    </xf>
    <xf numFmtId="197" fontId="31" fillId="3" borderId="1" xfId="1" applyNumberFormat="1" applyFont="1" applyFill="1" applyBorder="1" applyAlignment="1">
      <alignment horizontal="right" vertical="center" wrapText="1"/>
    </xf>
    <xf numFmtId="41" fontId="32" fillId="0" borderId="0" xfId="649" applyNumberFormat="1" applyAlignment="1"/>
    <xf numFmtId="197" fontId="32" fillId="0" borderId="0" xfId="649" applyNumberFormat="1" applyAlignment="1"/>
    <xf numFmtId="0" fontId="29" fillId="0" borderId="0" xfId="649" applyFont="1" applyAlignment="1"/>
    <xf numFmtId="0" fontId="32" fillId="0" borderId="0" xfId="649" applyFill="1" applyAlignment="1"/>
    <xf numFmtId="0" fontId="8" fillId="2" borderId="0" xfId="626" applyFont="1" applyFill="1" applyAlignment="1">
      <alignment horizontal="center" vertical="center" shrinkToFit="1"/>
    </xf>
    <xf numFmtId="0" fontId="10" fillId="2" borderId="0" xfId="626" applyFont="1" applyFill="1" applyAlignment="1">
      <alignment horizontal="left" vertical="center" wrapText="1"/>
    </xf>
    <xf numFmtId="0" fontId="29" fillId="2" borderId="0" xfId="649" applyFont="1" applyFill="1" applyAlignment="1">
      <alignment horizontal="right" vertical="center"/>
    </xf>
    <xf numFmtId="0" fontId="31" fillId="0" borderId="1" xfId="1072" applyFont="1" applyFill="1" applyBorder="1" applyAlignment="1">
      <alignment horizontal="distributed" vertical="center" wrapText="1" indent="3"/>
    </xf>
    <xf numFmtId="41" fontId="9" fillId="0" borderId="1" xfId="0" applyNumberFormat="1" applyFont="1" applyFill="1" applyBorder="1" applyAlignment="1">
      <alignment horizontal="right" vertical="center" wrapText="1"/>
    </xf>
    <xf numFmtId="41" fontId="29" fillId="0" borderId="1" xfId="998" applyNumberFormat="1" applyFont="1" applyFill="1" applyBorder="1" applyAlignment="1">
      <alignment horizontal="right" vertical="center" wrapText="1"/>
    </xf>
    <xf numFmtId="41" fontId="29" fillId="0" borderId="1" xfId="998" applyNumberFormat="1" applyFont="1" applyBorder="1" applyAlignment="1">
      <alignment horizontal="right" vertical="center" wrapText="1"/>
    </xf>
    <xf numFmtId="41" fontId="31" fillId="0" borderId="1" xfId="998" applyNumberFormat="1" applyFont="1" applyFill="1" applyBorder="1" applyAlignment="1">
      <alignment horizontal="right" vertical="center" wrapText="1"/>
    </xf>
    <xf numFmtId="0" fontId="31" fillId="0" borderId="1" xfId="1072" applyFont="1" applyFill="1" applyBorder="1" applyAlignment="1">
      <alignment horizontal="left" vertical="center" wrapText="1"/>
    </xf>
    <xf numFmtId="0" fontId="29" fillId="0" borderId="1" xfId="892" applyNumberFormat="1" applyFont="1" applyFill="1" applyBorder="1" applyAlignment="1">
      <alignment horizontal="left" vertical="center" wrapText="1" indent="2"/>
    </xf>
    <xf numFmtId="0" fontId="29" fillId="0" borderId="1" xfId="892" applyNumberFormat="1" applyFont="1" applyFill="1" applyBorder="1" applyAlignment="1">
      <alignment horizontal="left" vertical="center" wrapText="1" indent="1"/>
    </xf>
    <xf numFmtId="0" fontId="31" fillId="0" borderId="1" xfId="892" applyNumberFormat="1" applyFont="1" applyFill="1" applyBorder="1" applyAlignment="1">
      <alignment horizontal="left" vertical="center" wrapText="1"/>
    </xf>
    <xf numFmtId="41" fontId="32" fillId="0" borderId="0" xfId="649" applyNumberFormat="1" applyFill="1" applyAlignment="1"/>
    <xf numFmtId="195" fontId="29" fillId="0" borderId="0" xfId="895" applyNumberFormat="1" applyFont="1" applyFill="1" applyBorder="1" applyAlignment="1" applyProtection="1">
      <alignment horizontal="left" vertical="center"/>
    </xf>
    <xf numFmtId="0" fontId="29" fillId="0" borderId="0" xfId="649" applyFont="1" applyFill="1" applyBorder="1" applyAlignment="1">
      <alignment vertical="center"/>
    </xf>
    <xf numFmtId="0" fontId="29" fillId="0" borderId="0" xfId="649" applyFont="1" applyFill="1" applyAlignment="1">
      <alignment vertical="center"/>
    </xf>
    <xf numFmtId="195" fontId="34" fillId="0" borderId="0" xfId="895" applyNumberFormat="1" applyFont="1" applyFill="1" applyBorder="1" applyAlignment="1" applyProtection="1">
      <alignment horizontal="right" vertical="center"/>
    </xf>
    <xf numFmtId="41" fontId="31" fillId="0" borderId="1" xfId="966" applyNumberFormat="1" applyFont="1" applyFill="1" applyBorder="1" applyAlignment="1">
      <alignment horizontal="right" vertical="center" wrapText="1"/>
    </xf>
    <xf numFmtId="41" fontId="29" fillId="0" borderId="1" xfId="966" applyNumberFormat="1" applyFont="1" applyFill="1" applyBorder="1" applyAlignment="1">
      <alignment horizontal="right" vertical="center" wrapText="1"/>
    </xf>
    <xf numFmtId="41" fontId="5" fillId="0" borderId="1" xfId="0"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10" fillId="0" borderId="1" xfId="0" applyNumberFormat="1" applyFont="1" applyFill="1" applyBorder="1" applyAlignment="1">
      <alignment horizontal="right" vertical="center" wrapText="1"/>
    </xf>
    <xf numFmtId="41" fontId="29" fillId="0" borderId="1" xfId="626" applyNumberFormat="1" applyFont="1" applyFill="1" applyBorder="1" applyAlignment="1">
      <alignment horizontal="right" vertical="center" wrapText="1"/>
    </xf>
    <xf numFmtId="41" fontId="31" fillId="0" borderId="1" xfId="0" applyNumberFormat="1" applyFont="1" applyFill="1" applyBorder="1" applyAlignment="1" applyProtection="1">
      <alignment horizontal="right" vertical="center" wrapText="1"/>
    </xf>
    <xf numFmtId="41" fontId="31" fillId="0" borderId="1" xfId="626" applyNumberFormat="1" applyFont="1" applyFill="1" applyBorder="1" applyAlignment="1">
      <alignment horizontal="right" vertical="center" wrapText="1"/>
    </xf>
    <xf numFmtId="0" fontId="9" fillId="0" borderId="1" xfId="0" applyFont="1" applyBorder="1" applyAlignment="1">
      <alignment horizontal="distributed" vertical="center" wrapText="1"/>
    </xf>
    <xf numFmtId="49" fontId="29" fillId="0" borderId="1" xfId="0" applyNumberFormat="1" applyFont="1" applyFill="1" applyBorder="1" applyAlignment="1" applyProtection="1">
      <alignment horizontal="center" vertical="center" wrapText="1"/>
    </xf>
    <xf numFmtId="0" fontId="45" fillId="0" borderId="0" xfId="0" applyFont="1" applyAlignment="1"/>
    <xf numFmtId="0" fontId="0" fillId="0" borderId="0" xfId="0" applyFill="1" applyAlignment="1"/>
    <xf numFmtId="0" fontId="46" fillId="0" borderId="0" xfId="902" applyFont="1" applyFill="1" applyAlignment="1">
      <alignment horizontal="center" vertical="center"/>
    </xf>
    <xf numFmtId="0" fontId="10" fillId="0" borderId="0" xfId="902" applyFont="1" applyFill="1" applyAlignment="1">
      <alignment horizontal="left" vertical="center"/>
    </xf>
    <xf numFmtId="0" fontId="10" fillId="0" borderId="0" xfId="0" applyFont="1" applyFill="1" applyAlignment="1">
      <alignment vertical="center"/>
    </xf>
    <xf numFmtId="0" fontId="10" fillId="0" borderId="0" xfId="902" applyFont="1" applyFill="1" applyAlignment="1">
      <alignment horizontal="right" vertical="center"/>
    </xf>
    <xf numFmtId="0" fontId="10" fillId="0" borderId="1" xfId="0" applyFont="1" applyFill="1" applyBorder="1" applyAlignment="1">
      <alignment horizontal="left" vertical="center" wrapText="1"/>
    </xf>
    <xf numFmtId="197" fontId="29" fillId="0" borderId="1" xfId="0" applyNumberFormat="1" applyFont="1" applyFill="1" applyBorder="1" applyAlignment="1">
      <alignment vertical="center" wrapText="1"/>
    </xf>
    <xf numFmtId="198" fontId="29" fillId="0" borderId="1" xfId="3" applyNumberFormat="1"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97" fontId="31" fillId="0" borderId="1" xfId="0" applyNumberFormat="1" applyFont="1" applyFill="1" applyBorder="1" applyAlignment="1">
      <alignment vertical="center" wrapText="1"/>
    </xf>
    <xf numFmtId="0" fontId="32" fillId="0" borderId="0" xfId="998" applyProtection="1">
      <alignment vertical="center"/>
    </xf>
    <xf numFmtId="0" fontId="47" fillId="0" borderId="0" xfId="998" applyFont="1" applyProtection="1">
      <alignment vertical="center"/>
    </xf>
    <xf numFmtId="0" fontId="38" fillId="0" borderId="0" xfId="998" applyFont="1" applyAlignment="1" applyProtection="1">
      <alignment horizontal="center" vertical="center"/>
    </xf>
    <xf numFmtId="0" fontId="38" fillId="0" borderId="0" xfId="998" applyFont="1" applyProtection="1">
      <alignment vertical="center"/>
    </xf>
    <xf numFmtId="0" fontId="32" fillId="2" borderId="0" xfId="998" applyFill="1" applyProtection="1">
      <alignment vertical="center"/>
    </xf>
    <xf numFmtId="196" fontId="32" fillId="0" borderId="0" xfId="998" applyNumberFormat="1" applyProtection="1">
      <alignment vertical="center"/>
    </xf>
    <xf numFmtId="0" fontId="32" fillId="0" borderId="0" xfId="998" applyFill="1" applyProtection="1">
      <alignment vertical="center"/>
    </xf>
    <xf numFmtId="0" fontId="2" fillId="0" borderId="0" xfId="998" applyFont="1" applyFill="1" applyAlignment="1" applyProtection="1">
      <alignment horizontal="center" vertical="center"/>
    </xf>
    <xf numFmtId="0" fontId="47" fillId="0" borderId="0" xfId="998" applyFont="1" applyFill="1" applyProtection="1">
      <alignment vertical="center"/>
    </xf>
    <xf numFmtId="0" fontId="29" fillId="0" borderId="0" xfId="998" applyFont="1" applyFill="1" applyProtection="1">
      <alignment vertical="center"/>
    </xf>
    <xf numFmtId="196" fontId="29" fillId="0" borderId="0" xfId="998" applyNumberFormat="1" applyFont="1" applyFill="1" applyBorder="1" applyAlignment="1" applyProtection="1">
      <alignment horizontal="right" vertical="center"/>
    </xf>
    <xf numFmtId="196" fontId="31" fillId="0" borderId="6" xfId="998" applyNumberFormat="1" applyFont="1" applyFill="1" applyBorder="1" applyAlignment="1" applyProtection="1">
      <alignment horizontal="center" vertical="center" wrapText="1"/>
    </xf>
    <xf numFmtId="0" fontId="31" fillId="0" borderId="1" xfId="998" applyFont="1" applyFill="1" applyBorder="1" applyAlignment="1" applyProtection="1">
      <alignment horizontal="distributed" vertical="center" wrapText="1" indent="3"/>
    </xf>
    <xf numFmtId="196" fontId="31" fillId="0" borderId="1" xfId="998" applyNumberFormat="1" applyFont="1" applyFill="1" applyBorder="1" applyAlignment="1" applyProtection="1">
      <alignment horizontal="center" vertical="center" wrapText="1"/>
    </xf>
    <xf numFmtId="0" fontId="9" fillId="3" borderId="7" xfId="0" applyFont="1" applyFill="1" applyBorder="1" applyAlignment="1" applyProtection="1">
      <alignment horizontal="left" vertical="center"/>
    </xf>
    <xf numFmtId="49" fontId="9" fillId="0" borderId="1" xfId="0" applyNumberFormat="1" applyFont="1" applyFill="1" applyBorder="1" applyAlignment="1" applyProtection="1">
      <alignment horizontal="left" vertical="center" wrapText="1"/>
    </xf>
    <xf numFmtId="3" fontId="9" fillId="0" borderId="1" xfId="0" applyNumberFormat="1" applyFont="1" applyFill="1" applyBorder="1" applyAlignment="1" applyProtection="1">
      <alignment horizontal="right" vertical="center"/>
    </xf>
    <xf numFmtId="198" fontId="31" fillId="0" borderId="1" xfId="3" applyNumberFormat="1" applyFont="1" applyFill="1" applyBorder="1" applyAlignment="1" applyProtection="1">
      <alignment horizontal="right" vertical="center" wrapText="1" shrinkToFit="1"/>
    </xf>
    <xf numFmtId="49" fontId="10" fillId="0" borderId="1" xfId="0" applyNumberFormat="1" applyFont="1" applyFill="1" applyBorder="1" applyAlignment="1" applyProtection="1">
      <alignment horizontal="left" vertical="center" wrapText="1"/>
    </xf>
    <xf numFmtId="0" fontId="10" fillId="3" borderId="7" xfId="0" applyFont="1" applyFill="1" applyBorder="1" applyAlignment="1" applyProtection="1">
      <alignment horizontal="left" vertical="center"/>
    </xf>
    <xf numFmtId="49" fontId="10" fillId="3" borderId="1" xfId="0" applyNumberFormat="1" applyFont="1" applyFill="1" applyBorder="1" applyAlignment="1" applyProtection="1">
      <alignment horizontal="left" vertical="center" wrapText="1"/>
    </xf>
    <xf numFmtId="3" fontId="10" fillId="3" borderId="1" xfId="0" applyNumberFormat="1" applyFont="1" applyFill="1" applyBorder="1" applyAlignment="1" applyProtection="1">
      <alignment horizontal="right" vertical="center"/>
      <protection locked="0"/>
    </xf>
    <xf numFmtId="3" fontId="10" fillId="0" borderId="1" xfId="0" applyNumberFormat="1" applyFont="1" applyFill="1" applyBorder="1" applyAlignment="1" applyProtection="1">
      <alignment horizontal="right" vertical="center"/>
    </xf>
    <xf numFmtId="49" fontId="9" fillId="3" borderId="1" xfId="0" applyNumberFormat="1" applyFont="1" applyFill="1" applyBorder="1" applyAlignment="1" applyProtection="1">
      <alignment horizontal="left" vertical="center" wrapText="1"/>
    </xf>
    <xf numFmtId="3" fontId="9" fillId="3" borderId="1" xfId="0" applyNumberFormat="1" applyFont="1" applyFill="1" applyBorder="1" applyAlignment="1" applyProtection="1">
      <alignment horizontal="right" vertical="center"/>
      <protection locked="0"/>
    </xf>
    <xf numFmtId="49" fontId="9" fillId="3" borderId="7" xfId="0" applyNumberFormat="1" applyFont="1" applyFill="1" applyBorder="1" applyAlignment="1" applyProtection="1">
      <alignment horizontal="left" vertical="center" wrapText="1"/>
    </xf>
    <xf numFmtId="49" fontId="10" fillId="3" borderId="7" xfId="0" applyNumberFormat="1" applyFont="1" applyFill="1" applyBorder="1" applyAlignment="1" applyProtection="1">
      <alignment horizontal="left" vertical="center" wrapText="1"/>
    </xf>
    <xf numFmtId="49" fontId="48" fillId="3" borderId="7" xfId="0" applyNumberFormat="1" applyFont="1" applyFill="1" applyBorder="1" applyAlignment="1" applyProtection="1">
      <alignment horizontal="distributed" vertical="center"/>
    </xf>
    <xf numFmtId="49" fontId="48" fillId="0" borderId="1" xfId="0" applyNumberFormat="1" applyFont="1" applyFill="1" applyBorder="1" applyAlignment="1" applyProtection="1">
      <alignment horizontal="distributed" vertical="center" wrapText="1"/>
    </xf>
    <xf numFmtId="49" fontId="31" fillId="0" borderId="6" xfId="998" applyNumberFormat="1" applyFont="1" applyFill="1" applyBorder="1" applyAlignment="1" applyProtection="1">
      <alignment horizontal="left" vertical="center"/>
    </xf>
    <xf numFmtId="0" fontId="31" fillId="0" borderId="1" xfId="998" applyFont="1" applyFill="1" applyBorder="1" applyAlignment="1" applyProtection="1">
      <alignment horizontal="left" vertical="center" wrapText="1"/>
    </xf>
    <xf numFmtId="0" fontId="29" fillId="0" borderId="1" xfId="998" applyFont="1" applyFill="1" applyBorder="1" applyAlignment="1" applyProtection="1">
      <alignment horizontal="left" vertical="center" wrapText="1"/>
    </xf>
    <xf numFmtId="49" fontId="29" fillId="0" borderId="6" xfId="998" applyNumberFormat="1" applyFont="1" applyFill="1" applyBorder="1" applyAlignment="1" applyProtection="1">
      <alignment horizontal="left" vertical="center"/>
    </xf>
    <xf numFmtId="49" fontId="29" fillId="0" borderId="6" xfId="998" applyNumberFormat="1" applyFont="1" applyBorder="1" applyAlignment="1" applyProtection="1">
      <alignment horizontal="left" vertical="center"/>
    </xf>
    <xf numFmtId="0" fontId="29" fillId="2" borderId="1" xfId="998" applyFont="1" applyFill="1" applyBorder="1" applyAlignment="1" applyProtection="1">
      <alignment horizontal="left" vertical="center" wrapText="1"/>
    </xf>
    <xf numFmtId="0" fontId="29" fillId="0" borderId="1" xfId="555" applyFont="1" applyFill="1" applyBorder="1" applyAlignment="1" applyProtection="1">
      <alignment horizontal="left" vertical="center" wrapText="1"/>
    </xf>
    <xf numFmtId="0" fontId="31" fillId="0" borderId="1" xfId="555" applyFont="1" applyFill="1" applyBorder="1" applyAlignment="1" applyProtection="1">
      <alignment horizontal="left" vertical="center" wrapText="1"/>
    </xf>
    <xf numFmtId="49" fontId="31" fillId="0" borderId="6" xfId="998" applyNumberFormat="1" applyFont="1" applyFill="1" applyBorder="1" applyAlignment="1" applyProtection="1">
      <alignment horizontal="distributed" vertical="center" indent="1"/>
    </xf>
    <xf numFmtId="0" fontId="31" fillId="0" borderId="1" xfId="998" applyFont="1" applyFill="1" applyBorder="1" applyAlignment="1" applyProtection="1">
      <alignment horizontal="distributed" vertical="center" wrapText="1" indent="1"/>
    </xf>
    <xf numFmtId="197" fontId="32" fillId="2" borderId="0" xfId="998" applyNumberFormat="1" applyFill="1" applyProtection="1">
      <alignment vertical="center"/>
    </xf>
    <xf numFmtId="0" fontId="47" fillId="0" borderId="0" xfId="998" applyFont="1">
      <alignment vertical="center"/>
    </xf>
    <xf numFmtId="0" fontId="38" fillId="0" borderId="0" xfId="998" applyFont="1" applyAlignment="1">
      <alignment horizontal="center" vertical="center"/>
    </xf>
    <xf numFmtId="0" fontId="32" fillId="0" borderId="0" xfId="998" applyFont="1">
      <alignment vertical="center"/>
    </xf>
    <xf numFmtId="196" fontId="32" fillId="0" borderId="0" xfId="998" applyNumberFormat="1">
      <alignment vertical="center"/>
    </xf>
    <xf numFmtId="0" fontId="2" fillId="0" borderId="0" xfId="998" applyFont="1" applyFill="1" applyAlignment="1">
      <alignment horizontal="center" vertical="center"/>
    </xf>
    <xf numFmtId="0" fontId="47" fillId="0" borderId="0" xfId="998" applyFont="1" applyFill="1">
      <alignment vertical="center"/>
    </xf>
    <xf numFmtId="0" fontId="29" fillId="0" borderId="0" xfId="998" applyFont="1" applyFill="1">
      <alignment vertical="center"/>
    </xf>
    <xf numFmtId="0" fontId="49" fillId="0" borderId="0" xfId="998" applyFont="1" applyFill="1">
      <alignment vertical="center"/>
    </xf>
    <xf numFmtId="196" fontId="29" fillId="0" borderId="0" xfId="998" applyNumberFormat="1" applyFont="1" applyFill="1" applyAlignment="1">
      <alignment horizontal="right" vertical="center"/>
    </xf>
    <xf numFmtId="196" fontId="31" fillId="0" borderId="6" xfId="998" applyNumberFormat="1" applyFont="1" applyFill="1" applyBorder="1" applyAlignment="1">
      <alignment horizontal="center" vertical="center" wrapText="1"/>
    </xf>
    <xf numFmtId="0" fontId="31" fillId="0" borderId="1" xfId="998" applyFont="1" applyFill="1" applyBorder="1" applyAlignment="1">
      <alignment horizontal="distributed" vertical="center" wrapText="1" indent="3"/>
    </xf>
    <xf numFmtId="3" fontId="9" fillId="0" borderId="1" xfId="0" applyNumberFormat="1" applyFont="1" applyFill="1" applyBorder="1" applyAlignment="1" applyProtection="1">
      <alignment horizontal="right" vertical="center"/>
      <protection locked="0"/>
    </xf>
    <xf numFmtId="198" fontId="31" fillId="0" borderId="1" xfId="3" applyNumberFormat="1" applyFont="1" applyFill="1" applyBorder="1" applyAlignment="1" applyProtection="1">
      <alignment horizontal="right" vertical="center" wrapText="1" shrinkToFit="1"/>
      <protection locked="0"/>
    </xf>
    <xf numFmtId="198" fontId="31" fillId="0" borderId="1" xfId="3" applyNumberFormat="1" applyFont="1" applyFill="1" applyBorder="1" applyAlignment="1" applyProtection="1">
      <alignment horizontal="right" vertical="center" wrapText="1"/>
      <protection locked="0"/>
    </xf>
    <xf numFmtId="3" fontId="10" fillId="0" borderId="1" xfId="0" applyNumberFormat="1" applyFont="1" applyFill="1" applyBorder="1" applyAlignment="1" applyProtection="1">
      <alignment horizontal="right" vertical="center"/>
      <protection locked="0"/>
    </xf>
    <xf numFmtId="0" fontId="29" fillId="3" borderId="7" xfId="0" applyFont="1" applyFill="1" applyBorder="1" applyAlignment="1" applyProtection="1">
      <alignment vertical="center"/>
    </xf>
    <xf numFmtId="0" fontId="31" fillId="0" borderId="6" xfId="998" applyFont="1" applyFill="1" applyBorder="1" applyAlignment="1">
      <alignment horizontal="left" vertical="center"/>
    </xf>
    <xf numFmtId="0" fontId="31" fillId="0" borderId="1" xfId="555" applyFont="1" applyFill="1" applyBorder="1" applyAlignment="1">
      <alignment horizontal="left" vertical="center"/>
    </xf>
    <xf numFmtId="202" fontId="31" fillId="0" borderId="1" xfId="1" applyNumberFormat="1" applyFont="1" applyFill="1" applyBorder="1" applyAlignment="1">
      <alignment horizontal="right" vertical="center" wrapText="1"/>
    </xf>
    <xf numFmtId="0" fontId="29" fillId="0" borderId="6" xfId="998" applyFont="1" applyFill="1" applyBorder="1" applyAlignment="1">
      <alignment horizontal="left" vertical="center"/>
    </xf>
    <xf numFmtId="0" fontId="29" fillId="0" borderId="1" xfId="998" applyFont="1" applyFill="1" applyBorder="1" applyAlignment="1">
      <alignment horizontal="left" vertical="center"/>
    </xf>
    <xf numFmtId="202" fontId="29" fillId="0" borderId="1" xfId="1" applyNumberFormat="1" applyFont="1" applyFill="1" applyBorder="1" applyAlignment="1">
      <alignment horizontal="right" vertical="center" wrapText="1"/>
    </xf>
    <xf numFmtId="198" fontId="29" fillId="0" borderId="1" xfId="3" applyNumberFormat="1" applyFont="1" applyFill="1" applyBorder="1" applyAlignment="1" applyProtection="1">
      <alignment horizontal="right" vertical="center" wrapText="1"/>
      <protection locked="0"/>
    </xf>
    <xf numFmtId="197" fontId="29" fillId="0" borderId="1" xfId="1" applyNumberFormat="1" applyFont="1" applyFill="1" applyBorder="1" applyAlignment="1" applyProtection="1">
      <alignment horizontal="right" vertical="center" wrapText="1"/>
      <protection locked="0"/>
    </xf>
    <xf numFmtId="0" fontId="29" fillId="0" borderId="6" xfId="998" applyFont="1" applyBorder="1" applyAlignment="1">
      <alignment horizontal="left" vertical="center"/>
    </xf>
    <xf numFmtId="0" fontId="29" fillId="2" borderId="1" xfId="998" applyFont="1" applyFill="1" applyBorder="1" applyAlignment="1">
      <alignment horizontal="left" vertical="center"/>
    </xf>
    <xf numFmtId="202" fontId="29" fillId="2" borderId="1" xfId="1" applyNumberFormat="1" applyFont="1" applyFill="1" applyBorder="1" applyAlignment="1">
      <alignment horizontal="right" vertical="center" wrapText="1"/>
    </xf>
    <xf numFmtId="0" fontId="29" fillId="0" borderId="6" xfId="998" applyFont="1" applyFill="1" applyBorder="1">
      <alignment vertical="center"/>
    </xf>
    <xf numFmtId="0" fontId="31" fillId="0" borderId="1" xfId="998" applyFont="1" applyFill="1" applyBorder="1" applyAlignment="1">
      <alignment horizontal="distributed" vertical="center" indent="1"/>
    </xf>
    <xf numFmtId="0" fontId="38" fillId="0" borderId="0" xfId="998" applyFont="1" applyFill="1" applyAlignment="1" applyProtection="1">
      <alignment horizontal="center" vertical="center"/>
    </xf>
    <xf numFmtId="0" fontId="38" fillId="0" borderId="0" xfId="998" applyFont="1" applyFill="1" applyProtection="1">
      <alignment vertical="center"/>
    </xf>
    <xf numFmtId="196" fontId="32" fillId="0" borderId="0" xfId="998" applyNumberFormat="1" applyFill="1" applyProtection="1">
      <alignment vertical="center"/>
    </xf>
    <xf numFmtId="198" fontId="29" fillId="0" borderId="1" xfId="3" applyNumberFormat="1" applyFont="1" applyFill="1" applyBorder="1" applyAlignment="1" applyProtection="1">
      <alignment horizontal="right" vertical="center" wrapText="1" shrinkToFit="1"/>
      <protection locked="0"/>
    </xf>
    <xf numFmtId="49" fontId="9" fillId="0" borderId="6" xfId="1060" applyNumberFormat="1" applyFont="1" applyFill="1" applyBorder="1" applyAlignment="1" applyProtection="1">
      <alignment horizontal="left" vertical="center"/>
    </xf>
    <xf numFmtId="3" fontId="31" fillId="0" borderId="1" xfId="0" applyNumberFormat="1" applyFont="1" applyFill="1" applyBorder="1" applyAlignment="1" applyProtection="1">
      <alignment horizontal="right" vertical="center"/>
    </xf>
    <xf numFmtId="0" fontId="31" fillId="2" borderId="1" xfId="998" applyFont="1" applyFill="1" applyBorder="1" applyAlignment="1" applyProtection="1">
      <alignment horizontal="left" vertical="center" wrapText="1"/>
    </xf>
    <xf numFmtId="49" fontId="10" fillId="0" borderId="6" xfId="1060" applyNumberFormat="1" applyFont="1" applyBorder="1" applyAlignment="1" applyProtection="1">
      <alignment horizontal="left" vertical="center"/>
    </xf>
    <xf numFmtId="3" fontId="29" fillId="2" borderId="1" xfId="0" applyNumberFormat="1" applyFont="1" applyFill="1" applyBorder="1" applyAlignment="1" applyProtection="1">
      <alignment horizontal="right" vertical="center"/>
    </xf>
    <xf numFmtId="3" fontId="29" fillId="2" borderId="1" xfId="0" applyNumberFormat="1" applyFont="1" applyFill="1" applyBorder="1" applyAlignment="1" applyProtection="1">
      <alignment horizontal="right" vertical="center"/>
      <protection locked="0"/>
    </xf>
    <xf numFmtId="49" fontId="10" fillId="0" borderId="6" xfId="1060"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right" vertical="center"/>
    </xf>
    <xf numFmtId="3" fontId="29" fillId="0" borderId="1" xfId="0" applyNumberFormat="1" applyFont="1" applyFill="1" applyBorder="1" applyAlignment="1" applyProtection="1">
      <alignment horizontal="right" vertical="center"/>
      <protection locked="0"/>
    </xf>
    <xf numFmtId="3" fontId="31" fillId="0" borderId="1" xfId="0" applyNumberFormat="1" applyFont="1" applyFill="1" applyBorder="1" applyAlignment="1" applyProtection="1">
      <alignment horizontal="right" vertical="center"/>
      <protection locked="0"/>
    </xf>
    <xf numFmtId="0" fontId="38" fillId="0" borderId="6" xfId="998" applyFont="1" applyFill="1" applyBorder="1" applyAlignment="1" applyProtection="1">
      <alignment horizontal="left" vertical="center"/>
    </xf>
    <xf numFmtId="3" fontId="32" fillId="0" borderId="0" xfId="998" applyNumberFormat="1" applyFill="1" applyProtection="1">
      <alignment vertical="center"/>
    </xf>
    <xf numFmtId="0" fontId="31" fillId="0" borderId="6" xfId="998" applyFont="1" applyFill="1" applyBorder="1" applyAlignment="1" applyProtection="1">
      <alignment horizontal="left" vertical="center"/>
    </xf>
    <xf numFmtId="0" fontId="31" fillId="0" borderId="1" xfId="555" applyFont="1" applyFill="1" applyBorder="1" applyAlignment="1" applyProtection="1">
      <alignment horizontal="left" vertical="center"/>
    </xf>
    <xf numFmtId="0" fontId="29" fillId="0" borderId="6" xfId="998" applyFont="1" applyFill="1" applyBorder="1" applyAlignment="1" applyProtection="1">
      <alignment horizontal="left" vertical="center"/>
    </xf>
    <xf numFmtId="0" fontId="29" fillId="0" borderId="1" xfId="998" applyFont="1" applyFill="1" applyBorder="1" applyAlignment="1" applyProtection="1">
      <alignment horizontal="left" vertical="center"/>
    </xf>
    <xf numFmtId="3" fontId="32" fillId="0" borderId="0" xfId="998" applyNumberFormat="1">
      <alignment vertical="center"/>
    </xf>
    <xf numFmtId="0" fontId="1" fillId="0" borderId="0" xfId="0" applyFont="1" applyFill="1" applyBorder="1" applyAlignment="1"/>
    <xf numFmtId="0" fontId="50"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8" xfId="0" applyFont="1" applyFill="1" applyBorder="1" applyAlignment="1">
      <alignment horizontal="center" vertical="center"/>
    </xf>
    <xf numFmtId="0" fontId="10" fillId="0" borderId="0" xfId="0" applyFont="1" applyAlignment="1">
      <alignment horizontal="right"/>
    </xf>
    <xf numFmtId="0" fontId="31" fillId="0" borderId="2" xfId="1074" applyFont="1" applyBorder="1" applyAlignment="1">
      <alignment horizontal="center" vertical="center"/>
    </xf>
    <xf numFmtId="0" fontId="31" fillId="0" borderId="6" xfId="1074" applyFont="1" applyBorder="1" applyAlignment="1">
      <alignment horizontal="center" vertical="center"/>
    </xf>
    <xf numFmtId="0" fontId="31" fillId="0" borderId="9" xfId="1074" applyFont="1" applyBorder="1" applyAlignment="1">
      <alignment horizontal="center" vertical="center"/>
    </xf>
    <xf numFmtId="0" fontId="31" fillId="0" borderId="5" xfId="1074" applyFont="1" applyBorder="1" applyAlignment="1">
      <alignment horizontal="center" vertical="center"/>
    </xf>
    <xf numFmtId="49" fontId="31" fillId="0" borderId="1" xfId="920" applyNumberFormat="1" applyFont="1" applyFill="1" applyBorder="1" applyAlignment="1" applyProtection="1">
      <alignment horizontal="center" vertical="center"/>
    </xf>
    <xf numFmtId="0" fontId="52" fillId="0" borderId="1" xfId="0" applyFont="1" applyFill="1" applyBorder="1" applyAlignment="1"/>
    <xf numFmtId="10" fontId="52" fillId="0" borderId="1" xfId="0" applyNumberFormat="1" applyFont="1" applyFill="1" applyBorder="1" applyAlignment="1"/>
    <xf numFmtId="49" fontId="31" fillId="0" borderId="1" xfId="920" applyNumberFormat="1" applyFont="1" applyFill="1" applyBorder="1" applyAlignment="1" applyProtection="1">
      <alignment vertical="center"/>
    </xf>
    <xf numFmtId="49" fontId="29" fillId="0" borderId="1" xfId="920" applyNumberFormat="1" applyFont="1" applyFill="1" applyBorder="1" applyAlignment="1" applyProtection="1">
      <alignment vertical="center"/>
    </xf>
    <xf numFmtId="0" fontId="53" fillId="0" borderId="0" xfId="0" applyFont="1" applyFill="1" applyBorder="1" applyAlignment="1">
      <alignment horizontal="left" vertical="top" wrapText="1"/>
    </xf>
    <xf numFmtId="0" fontId="54" fillId="0" borderId="0" xfId="1009" applyFont="1" applyAlignment="1"/>
    <xf numFmtId="0" fontId="10" fillId="0" borderId="0" xfId="0" applyFont="1" applyAlignment="1">
      <alignment horizontal="right" vertical="center"/>
    </xf>
    <xf numFmtId="0" fontId="31" fillId="0" borderId="1" xfId="1074" applyFont="1" applyBorder="1" applyAlignment="1">
      <alignment horizontal="center" vertical="center" wrapText="1"/>
    </xf>
    <xf numFmtId="0" fontId="31" fillId="0" borderId="1" xfId="0" applyFont="1" applyBorder="1" applyAlignment="1">
      <alignment horizontal="left" vertical="center"/>
    </xf>
    <xf numFmtId="197" fontId="10" fillId="0" borderId="1" xfId="0" applyNumberFormat="1" applyFont="1" applyBorder="1" applyAlignment="1">
      <alignment horizontal="right" vertical="center" wrapText="1"/>
    </xf>
    <xf numFmtId="0" fontId="32" fillId="0" borderId="0" xfId="998" applyFont="1" applyFill="1">
      <alignment vertical="center"/>
    </xf>
    <xf numFmtId="196" fontId="32" fillId="0" borderId="0" xfId="998" applyNumberFormat="1" applyFont="1">
      <alignment vertical="center"/>
    </xf>
    <xf numFmtId="197" fontId="32" fillId="0" borderId="0" xfId="998" applyNumberFormat="1">
      <alignment vertical="center"/>
    </xf>
    <xf numFmtId="0" fontId="55" fillId="0" borderId="0" xfId="0" applyFont="1" applyAlignment="1"/>
    <xf numFmtId="0" fontId="46" fillId="0" borderId="0" xfId="902" applyFont="1" applyAlignment="1">
      <alignment horizontal="center" vertical="center"/>
    </xf>
    <xf numFmtId="0" fontId="0" fillId="0" borderId="0" xfId="902" applyFont="1" applyAlignment="1">
      <alignment horizontal="right"/>
    </xf>
    <xf numFmtId="196" fontId="31" fillId="0" borderId="10" xfId="998" applyNumberFormat="1" applyFont="1" applyBorder="1" applyAlignment="1">
      <alignment horizontal="center" vertical="center" wrapText="1"/>
    </xf>
    <xf numFmtId="197" fontId="10" fillId="0" borderId="9" xfId="0" applyNumberFormat="1" applyFont="1" applyFill="1" applyBorder="1" applyAlignment="1">
      <alignment vertical="center" wrapText="1"/>
    </xf>
    <xf numFmtId="197" fontId="10" fillId="0" borderId="1" xfId="0" applyNumberFormat="1" applyFont="1" applyFill="1" applyBorder="1" applyAlignment="1">
      <alignment vertical="center" wrapText="1"/>
    </xf>
    <xf numFmtId="201" fontId="56" fillId="0" borderId="1" xfId="0" applyNumberFormat="1" applyFont="1" applyFill="1" applyBorder="1" applyAlignment="1">
      <alignment horizontal="center" vertical="center" wrapText="1"/>
    </xf>
    <xf numFmtId="0" fontId="8" fillId="0" borderId="0" xfId="902" applyFont="1" applyFill="1" applyBorder="1" applyAlignment="1">
      <alignment horizontal="center" vertical="center"/>
    </xf>
    <xf numFmtId="0" fontId="10" fillId="0" borderId="0" xfId="902" applyFont="1" applyBorder="1" applyAlignment="1">
      <alignment horizontal="left" vertical="center"/>
    </xf>
    <xf numFmtId="0" fontId="10" fillId="0" borderId="0" xfId="902" applyFont="1" applyBorder="1" applyAlignment="1">
      <alignment horizontal="right" vertical="center"/>
    </xf>
    <xf numFmtId="0" fontId="31" fillId="0" borderId="1" xfId="0" applyFont="1" applyBorder="1" applyAlignment="1">
      <alignment horizontal="center" vertical="center" wrapText="1"/>
    </xf>
    <xf numFmtId="203" fontId="9" fillId="0" borderId="1" xfId="651" applyNumberFormat="1" applyFont="1" applyFill="1" applyBorder="1" applyAlignment="1">
      <alignment horizontal="left" vertical="center"/>
    </xf>
    <xf numFmtId="197" fontId="9" fillId="0" borderId="1" xfId="651" applyNumberFormat="1" applyFont="1" applyFill="1" applyBorder="1" applyAlignment="1">
      <alignment horizontal="right" vertical="center" wrapText="1"/>
    </xf>
    <xf numFmtId="203" fontId="10" fillId="0" borderId="1" xfId="651" applyNumberFormat="1" applyFont="1" applyFill="1" applyBorder="1" applyAlignment="1">
      <alignment horizontal="left" vertical="center"/>
    </xf>
    <xf numFmtId="197" fontId="10" fillId="0" borderId="1" xfId="651" applyNumberFormat="1" applyFont="1" applyFill="1" applyBorder="1" applyAlignment="1">
      <alignment horizontal="right" vertical="center" wrapText="1"/>
    </xf>
    <xf numFmtId="0" fontId="9" fillId="0" borderId="1" xfId="651" applyFont="1" applyFill="1" applyBorder="1" applyAlignment="1">
      <alignment horizontal="center" vertical="center"/>
    </xf>
    <xf numFmtId="0" fontId="30" fillId="0" borderId="0" xfId="998" applyFont="1">
      <alignment vertical="center"/>
    </xf>
    <xf numFmtId="0" fontId="2" fillId="2" borderId="0" xfId="998" applyFont="1" applyFill="1" applyAlignment="1">
      <alignment horizontal="center" vertical="center"/>
    </xf>
    <xf numFmtId="0" fontId="47" fillId="2" borderId="0" xfId="998" applyFont="1" applyFill="1">
      <alignment vertical="center"/>
    </xf>
    <xf numFmtId="0" fontId="10" fillId="0" borderId="0" xfId="998" applyFont="1">
      <alignment vertical="center"/>
    </xf>
    <xf numFmtId="0" fontId="49" fillId="2" borderId="0" xfId="998" applyFont="1" applyFill="1">
      <alignment vertical="center"/>
    </xf>
    <xf numFmtId="196" fontId="29" fillId="2" borderId="0" xfId="998" applyNumberFormat="1" applyFont="1" applyFill="1" applyBorder="1" applyAlignment="1">
      <alignment horizontal="right" vertical="center"/>
    </xf>
    <xf numFmtId="196" fontId="31" fillId="2" borderId="1" xfId="998" applyNumberFormat="1" applyFont="1" applyFill="1" applyBorder="1" applyAlignment="1">
      <alignment horizontal="center" vertical="center" wrapText="1"/>
    </xf>
    <xf numFmtId="0" fontId="31" fillId="2" borderId="1" xfId="998" applyFont="1" applyFill="1" applyBorder="1" applyAlignment="1">
      <alignment horizontal="distributed" vertical="center" wrapText="1" indent="3"/>
    </xf>
    <xf numFmtId="0" fontId="9" fillId="3" borderId="1" xfId="0" applyFont="1" applyFill="1" applyBorder="1" applyAlignment="1" applyProtection="1">
      <alignment horizontal="left" vertical="center"/>
    </xf>
    <xf numFmtId="0" fontId="10" fillId="3" borderId="1" xfId="0" applyFont="1" applyFill="1" applyBorder="1" applyAlignment="1" applyProtection="1">
      <alignment horizontal="left" vertical="center"/>
    </xf>
    <xf numFmtId="0" fontId="29" fillId="3" borderId="1"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49" fontId="10" fillId="3" borderId="1" xfId="0" applyNumberFormat="1" applyFont="1" applyFill="1" applyBorder="1" applyAlignment="1" applyProtection="1">
      <alignment vertical="center" wrapText="1"/>
    </xf>
    <xf numFmtId="197" fontId="29" fillId="4" borderId="1" xfId="0" applyNumberFormat="1" applyFont="1" applyFill="1" applyBorder="1" applyAlignment="1">
      <alignment horizontal="right" vertical="center" wrapText="1"/>
    </xf>
    <xf numFmtId="49" fontId="10" fillId="0" borderId="1" xfId="0" applyNumberFormat="1" applyFont="1" applyFill="1" applyBorder="1" applyAlignment="1" applyProtection="1">
      <alignment horizontal="left" vertical="center"/>
    </xf>
    <xf numFmtId="49" fontId="10" fillId="3"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vertical="center" wrapText="1"/>
    </xf>
    <xf numFmtId="49" fontId="10" fillId="0" borderId="1" xfId="0" applyNumberFormat="1" applyFont="1" applyFill="1" applyBorder="1" applyAlignment="1" applyProtection="1">
      <alignment horizontal="left" vertical="center"/>
      <protection locked="0"/>
    </xf>
    <xf numFmtId="49" fontId="9" fillId="0" borderId="1" xfId="0" applyNumberFormat="1" applyFont="1" applyFill="1" applyBorder="1" applyAlignment="1" applyProtection="1">
      <alignment horizontal="left" vertical="center" wrapText="1"/>
      <protection locked="0"/>
    </xf>
    <xf numFmtId="49" fontId="29" fillId="3"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left" vertical="center" wrapText="1"/>
      <protection locked="0"/>
    </xf>
    <xf numFmtId="49" fontId="31" fillId="2" borderId="1" xfId="139" applyNumberFormat="1" applyFont="1" applyFill="1" applyBorder="1" applyAlignment="1" applyProtection="1">
      <alignment horizontal="left" vertical="center"/>
    </xf>
    <xf numFmtId="0" fontId="31" fillId="0" borderId="1" xfId="998" applyFont="1" applyFill="1" applyBorder="1" applyAlignment="1">
      <alignment horizontal="center" vertical="center" wrapText="1"/>
    </xf>
    <xf numFmtId="0" fontId="31" fillId="0" borderId="0" xfId="998" applyFont="1" applyFill="1" applyAlignment="1">
      <alignment horizontal="center" vertical="center" wrapText="1"/>
    </xf>
    <xf numFmtId="0" fontId="32" fillId="2" borderId="0" xfId="555" applyFill="1">
      <alignment vertical="center"/>
    </xf>
    <xf numFmtId="0" fontId="32" fillId="0" borderId="0" xfId="555" applyFont="1" applyFill="1">
      <alignment vertical="center"/>
    </xf>
    <xf numFmtId="0" fontId="29" fillId="0" borderId="0" xfId="998" applyFont="1" applyFill="1" applyAlignment="1">
      <alignment horizontal="left" vertical="center"/>
    </xf>
    <xf numFmtId="196" fontId="29" fillId="0" borderId="0" xfId="998" applyNumberFormat="1" applyFont="1" applyFill="1" applyBorder="1" applyAlignment="1">
      <alignment horizontal="right" vertical="center"/>
    </xf>
    <xf numFmtId="196" fontId="31" fillId="0" borderId="6" xfId="998" applyNumberFormat="1" applyFont="1" applyFill="1" applyBorder="1" applyAlignment="1">
      <alignment vertical="center" wrapText="1"/>
    </xf>
    <xf numFmtId="0" fontId="31" fillId="0" borderId="6" xfId="998" applyNumberFormat="1" applyFont="1" applyFill="1" applyBorder="1" applyAlignment="1">
      <alignment horizontal="left" vertical="center"/>
    </xf>
    <xf numFmtId="0" fontId="31" fillId="0" borderId="1" xfId="998" applyNumberFormat="1" applyFont="1" applyFill="1" applyBorder="1" applyAlignment="1">
      <alignment vertical="center" wrapText="1"/>
    </xf>
    <xf numFmtId="0" fontId="29" fillId="0" borderId="1" xfId="998" applyFont="1" applyFill="1" applyBorder="1" applyAlignment="1">
      <alignment horizontal="left" vertical="center" wrapText="1"/>
    </xf>
    <xf numFmtId="197" fontId="29" fillId="2" borderId="1" xfId="0" applyNumberFormat="1" applyFont="1" applyFill="1" applyBorder="1" applyAlignment="1" applyProtection="1">
      <alignment horizontal="right" vertical="center" wrapText="1"/>
    </xf>
    <xf numFmtId="0" fontId="29" fillId="2" borderId="6" xfId="998" applyFont="1" applyFill="1" applyBorder="1" applyAlignment="1">
      <alignment horizontal="left" vertical="center"/>
    </xf>
    <xf numFmtId="0" fontId="29" fillId="2" borderId="1" xfId="998" applyFont="1" applyFill="1" applyBorder="1" applyAlignment="1">
      <alignment horizontal="left" vertical="center" wrapText="1"/>
    </xf>
    <xf numFmtId="0" fontId="29" fillId="0" borderId="6" xfId="998" applyFont="1" applyFill="1" applyBorder="1" applyAlignment="1">
      <alignment horizontal="left" vertical="top" wrapText="1"/>
    </xf>
    <xf numFmtId="0" fontId="29" fillId="0" borderId="1" xfId="998" applyNumberFormat="1" applyFont="1" applyFill="1" applyBorder="1" applyAlignment="1">
      <alignment vertical="center" wrapText="1"/>
    </xf>
    <xf numFmtId="0" fontId="31" fillId="0" borderId="6" xfId="998" applyFont="1" applyFill="1" applyBorder="1" applyAlignment="1">
      <alignment horizontal="distributed" vertical="center"/>
    </xf>
    <xf numFmtId="49" fontId="31" fillId="0" borderId="1" xfId="0" applyNumberFormat="1" applyFont="1" applyFill="1" applyBorder="1" applyAlignment="1" applyProtection="1">
      <alignment horizontal="distributed" vertical="center" wrapText="1"/>
    </xf>
    <xf numFmtId="0" fontId="31" fillId="0" borderId="6" xfId="998" applyNumberFormat="1" applyFont="1" applyFill="1" applyBorder="1" applyAlignment="1" applyProtection="1">
      <alignment horizontal="left" vertical="center"/>
    </xf>
    <xf numFmtId="0" fontId="31" fillId="0" borderId="1" xfId="998" applyNumberFormat="1" applyFont="1" applyFill="1" applyBorder="1" applyAlignment="1" applyProtection="1">
      <alignment vertical="center" wrapText="1"/>
    </xf>
    <xf numFmtId="0" fontId="29" fillId="2" borderId="6" xfId="555" applyFont="1" applyFill="1" applyBorder="1" applyAlignment="1" applyProtection="1">
      <alignment horizontal="left" vertical="center"/>
    </xf>
    <xf numFmtId="0" fontId="29" fillId="2" borderId="1" xfId="555" applyFont="1" applyFill="1" applyBorder="1" applyAlignment="1" applyProtection="1">
      <alignment horizontal="left" vertical="center" wrapText="1"/>
    </xf>
    <xf numFmtId="0" fontId="57" fillId="0" borderId="6" xfId="998" applyFont="1" applyFill="1" applyBorder="1" applyAlignment="1">
      <alignment horizontal="distributed" vertical="center"/>
    </xf>
    <xf numFmtId="0" fontId="31" fillId="0" borderId="1" xfId="998" applyFont="1" applyFill="1" applyBorder="1" applyAlignment="1">
      <alignment horizontal="distributed" vertical="center" wrapText="1" indent="2"/>
    </xf>
    <xf numFmtId="197" fontId="32" fillId="0" borderId="0" xfId="998" applyNumberFormat="1" applyFill="1">
      <alignment vertical="center"/>
    </xf>
    <xf numFmtId="0" fontId="32" fillId="0" borderId="0" xfId="555" applyFill="1">
      <alignment vertical="center"/>
    </xf>
    <xf numFmtId="0" fontId="0" fillId="0" borderId="0" xfId="998" applyFont="1" applyFill="1">
      <alignment vertical="center"/>
    </xf>
    <xf numFmtId="196" fontId="31" fillId="0" borderId="11" xfId="998" applyNumberFormat="1" applyFont="1" applyFill="1" applyBorder="1" applyAlignment="1">
      <alignment horizontal="center" vertical="center" wrapText="1"/>
    </xf>
    <xf numFmtId="197" fontId="29" fillId="0" borderId="1" xfId="315" applyNumberFormat="1" applyFont="1" applyFill="1" applyBorder="1" applyAlignment="1" applyProtection="1">
      <alignment vertical="center" wrapText="1"/>
    </xf>
    <xf numFmtId="198" fontId="29" fillId="0" borderId="1" xfId="3" applyNumberFormat="1" applyFont="1" applyFill="1" applyBorder="1" applyAlignment="1" applyProtection="1">
      <alignment vertical="center" wrapText="1"/>
      <protection locked="0"/>
    </xf>
    <xf numFmtId="49" fontId="29" fillId="0" borderId="1" xfId="315" applyNumberFormat="1" applyFont="1" applyFill="1" applyBorder="1" applyAlignment="1" applyProtection="1">
      <alignment horizontal="left" vertical="center" wrapText="1"/>
    </xf>
    <xf numFmtId="197" fontId="31" fillId="0" borderId="1" xfId="1" applyNumberFormat="1" applyFont="1" applyFill="1" applyBorder="1" applyAlignment="1" applyProtection="1">
      <alignment horizontal="right" vertical="center" wrapText="1"/>
      <protection locked="0"/>
    </xf>
    <xf numFmtId="0" fontId="31" fillId="0" borderId="1" xfId="998" applyFont="1" applyFill="1" applyBorder="1" applyAlignment="1">
      <alignment vertical="center" wrapText="1"/>
    </xf>
    <xf numFmtId="0" fontId="29" fillId="0" borderId="6" xfId="998" applyNumberFormat="1" applyFont="1" applyFill="1" applyBorder="1" applyAlignment="1">
      <alignment horizontal="left" vertical="center"/>
    </xf>
    <xf numFmtId="0" fontId="29" fillId="0" borderId="1" xfId="998" applyNumberFormat="1" applyFont="1" applyFill="1" applyBorder="1" applyAlignment="1">
      <alignment horizontal="left" vertical="center" wrapText="1"/>
    </xf>
    <xf numFmtId="0" fontId="29" fillId="0" borderId="6" xfId="555" applyFont="1" applyFill="1" applyBorder="1" applyAlignment="1">
      <alignment horizontal="left" vertical="center"/>
    </xf>
    <xf numFmtId="0" fontId="31" fillId="0" borderId="1" xfId="998" applyNumberFormat="1" applyFont="1" applyFill="1" applyBorder="1" applyAlignment="1">
      <alignment horizontal="left" vertical="center" wrapText="1"/>
    </xf>
    <xf numFmtId="0" fontId="58" fillId="0" borderId="0" xfId="998" applyFont="1" applyFill="1">
      <alignment vertical="center"/>
    </xf>
    <xf numFmtId="3" fontId="32" fillId="0" borderId="0" xfId="998" applyNumberFormat="1" applyFill="1">
      <alignment vertical="center"/>
    </xf>
    <xf numFmtId="0" fontId="31" fillId="2" borderId="0" xfId="998" applyFont="1" applyFill="1" applyAlignment="1" applyProtection="1">
      <alignment horizontal="center" vertical="center" wrapText="1"/>
    </xf>
    <xf numFmtId="0" fontId="55" fillId="0" borderId="0" xfId="0" applyFont="1" applyAlignment="1" applyProtection="1"/>
    <xf numFmtId="0" fontId="31" fillId="2" borderId="0" xfId="998" applyFont="1" applyFill="1" applyProtection="1">
      <alignment vertical="center"/>
    </xf>
    <xf numFmtId="0" fontId="32" fillId="2" borderId="0" xfId="555" applyFill="1" applyProtection="1">
      <alignment vertical="center"/>
    </xf>
    <xf numFmtId="196" fontId="32" fillId="2" borderId="0" xfId="998" applyNumberFormat="1" applyFont="1" applyFill="1" applyProtection="1">
      <alignment vertical="center"/>
    </xf>
    <xf numFmtId="0" fontId="0" fillId="0" borderId="0" xfId="0" applyAlignment="1" applyProtection="1"/>
    <xf numFmtId="0" fontId="59" fillId="2" borderId="0" xfId="998" applyFont="1" applyFill="1" applyProtection="1">
      <alignment vertical="center"/>
    </xf>
    <xf numFmtId="0" fontId="29" fillId="0" borderId="0" xfId="998" applyFont="1" applyFill="1" applyAlignment="1" applyProtection="1">
      <alignment horizontal="left" vertical="center"/>
    </xf>
    <xf numFmtId="0" fontId="49" fillId="0" borderId="0" xfId="998" applyFont="1" applyFill="1" applyProtection="1">
      <alignment vertical="center"/>
    </xf>
    <xf numFmtId="0" fontId="31" fillId="0" borderId="1" xfId="998" applyFont="1" applyFill="1" applyBorder="1" applyAlignment="1" applyProtection="1">
      <alignment horizontal="center" vertical="center" wrapText="1"/>
    </xf>
    <xf numFmtId="0" fontId="29" fillId="0" borderId="1" xfId="998" applyFont="1" applyFill="1" applyBorder="1" applyAlignment="1" applyProtection="1">
      <alignment horizontal="center" vertical="center" wrapText="1"/>
    </xf>
    <xf numFmtId="0" fontId="29" fillId="0" borderId="6" xfId="998" applyFont="1" applyFill="1" applyBorder="1" applyAlignment="1" applyProtection="1">
      <alignment horizontal="left" vertical="top" wrapText="1"/>
    </xf>
    <xf numFmtId="0" fontId="29" fillId="0" borderId="1" xfId="998" applyNumberFormat="1" applyFont="1" applyFill="1" applyBorder="1" applyAlignment="1" applyProtection="1">
      <alignment vertical="center" wrapText="1"/>
    </xf>
    <xf numFmtId="0" fontId="31" fillId="0" borderId="6" xfId="998" applyFont="1" applyFill="1" applyBorder="1" applyAlignment="1" applyProtection="1">
      <alignment horizontal="distributed" vertical="center"/>
    </xf>
    <xf numFmtId="0" fontId="29" fillId="0" borderId="6" xfId="555" applyFont="1" applyFill="1" applyBorder="1" applyAlignment="1" applyProtection="1">
      <alignment horizontal="left" vertical="center"/>
    </xf>
    <xf numFmtId="0" fontId="57" fillId="0" borderId="6" xfId="998" applyFont="1" applyFill="1" applyBorder="1" applyAlignment="1" applyProtection="1">
      <alignment horizontal="distributed" vertical="center"/>
    </xf>
    <xf numFmtId="0" fontId="31" fillId="0" borderId="1" xfId="998" applyNumberFormat="1" applyFont="1" applyFill="1" applyBorder="1" applyAlignment="1" applyProtection="1">
      <alignment horizontal="distributed" vertical="center"/>
    </xf>
    <xf numFmtId="3" fontId="32" fillId="2" borderId="0" xfId="998" applyNumberFormat="1" applyFill="1" applyProtection="1">
      <alignment vertical="center"/>
    </xf>
    <xf numFmtId="0" fontId="29" fillId="0" borderId="6" xfId="998" applyFont="1" applyFill="1" applyBorder="1" applyAlignment="1" applyProtection="1" quotePrefix="1">
      <alignment horizontal="left" vertical="center"/>
    </xf>
    <xf numFmtId="0" fontId="29" fillId="2" borderId="6" xfId="998" applyFont="1" applyFill="1" applyBorder="1" applyAlignment="1" quotePrefix="1">
      <alignment horizontal="left" vertical="center"/>
    </xf>
  </cellXfs>
  <cellStyles count="133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_Book1_1 2 2 2" xfId="49"/>
    <cellStyle name="部门 4" xfId="50"/>
    <cellStyle name="常规 2 2 4" xfId="51"/>
    <cellStyle name="强调文字颜色 2 3 2" xfId="52"/>
    <cellStyle name="Accent5 9" xfId="53"/>
    <cellStyle name="汇总 6" xfId="54"/>
    <cellStyle name="常规 435" xfId="55"/>
    <cellStyle name="常规 440" xfId="56"/>
    <cellStyle name="链接单元格 5" xfId="57"/>
    <cellStyle name="百分比 2 8 2" xfId="58"/>
    <cellStyle name="Accent1 5" xfId="59"/>
    <cellStyle name="args.style" xfId="60"/>
    <cellStyle name="好 3 2 2" xfId="61"/>
    <cellStyle name="Accent2 - 40%" xfId="62"/>
    <cellStyle name="常规 3 4 3" xfId="63"/>
    <cellStyle name="常规 26 2" xfId="64"/>
    <cellStyle name="常规 7 3" xfId="65"/>
    <cellStyle name="Accent6 4" xfId="66"/>
    <cellStyle name="日期" xfId="67"/>
    <cellStyle name="60% - 强调文字颜色 6 3 2" xfId="68"/>
    <cellStyle name="Accent2 - 60%" xfId="69"/>
    <cellStyle name="好_0605石屏县 2 2" xfId="70"/>
    <cellStyle name="Input [yellow] 4" xfId="71"/>
    <cellStyle name="好_2007年地州资金往来对账表 3" xfId="72"/>
    <cellStyle name="60% - 强调文字颜色 4 2 2 2" xfId="73"/>
    <cellStyle name="差_Book1 2" xfId="74"/>
    <cellStyle name="Accent4 5" xfId="75"/>
    <cellStyle name="_ET_STYLE_NoName_00__Sheet3" xfId="76"/>
    <cellStyle name="常规 6" xfId="77"/>
    <cellStyle name="60% - 强调文字颜色 2 3" xfId="78"/>
    <cellStyle name="Accent5 - 60% 2 2" xfId="79"/>
    <cellStyle name="Accent6 3" xfId="80"/>
    <cellStyle name="解释性文本 2 2" xfId="81"/>
    <cellStyle name="Accent3 4 2" xfId="82"/>
    <cellStyle name="百分比 7" xfId="83"/>
    <cellStyle name="常规 6 5" xfId="84"/>
    <cellStyle name="常规 4 2 2 3" xfId="85"/>
    <cellStyle name="60% - 强调文字颜色 2 2 2" xfId="86"/>
    <cellStyle name="常规 5 2" xfId="87"/>
    <cellStyle name="Accent1 - 60% 2 2" xfId="88"/>
    <cellStyle name="标题 1 5 2" xfId="89"/>
    <cellStyle name="百分比 4" xfId="90"/>
    <cellStyle name="差 7" xfId="91"/>
    <cellStyle name="0,0_x000d__x000a_NA_x000d__x000a_" xfId="92"/>
    <cellStyle name="60% - 强调文字颜色 2 2 2 2" xfId="93"/>
    <cellStyle name="常规 5 2 2" xfId="94"/>
    <cellStyle name="百分比 5" xfId="95"/>
    <cellStyle name="Accent6 2" xfId="96"/>
    <cellStyle name="Accent4 2 2" xfId="97"/>
    <cellStyle name="百分比 6" xfId="98"/>
    <cellStyle name="Accent6 5" xfId="99"/>
    <cellStyle name="40% - 强调文字颜色 4 2" xfId="100"/>
    <cellStyle name="常规 443" xfId="101"/>
    <cellStyle name="常规 8 3" xfId="102"/>
    <cellStyle name="标题 4 5 3" xfId="103"/>
    <cellStyle name="常规 2 2 2 5" xfId="104"/>
    <cellStyle name="PSHeading 4" xfId="105"/>
    <cellStyle name="60% - 强调文字颜色 4 2 3" xfId="106"/>
    <cellStyle name="差_0605石屏" xfId="107"/>
    <cellStyle name="适中 8" xfId="108"/>
    <cellStyle name="20% - 强调文字颜色 3 3" xfId="109"/>
    <cellStyle name="输出 3 3" xfId="110"/>
    <cellStyle name="常规 442" xfId="111"/>
    <cellStyle name="常规 8 2" xfId="112"/>
    <cellStyle name="链接单元格 7" xfId="113"/>
    <cellStyle name="标题 4 5 2" xfId="114"/>
    <cellStyle name="千位分隔 6 2" xfId="115"/>
    <cellStyle name="常规 2 2 2 4" xfId="116"/>
    <cellStyle name="常规 428" xfId="117"/>
    <cellStyle name="常规 433" xfId="118"/>
    <cellStyle name="链接单元格 3" xfId="119"/>
    <cellStyle name="编号 3 2" xfId="120"/>
    <cellStyle name="汇总 3 3" xfId="121"/>
    <cellStyle name="Accent6 - 20% 2 2" xfId="122"/>
    <cellStyle name="标题 5 4" xfId="123"/>
    <cellStyle name="常规 429" xfId="124"/>
    <cellStyle name="常规 434" xfId="125"/>
    <cellStyle name="链接单元格 4" xfId="126"/>
    <cellStyle name="检查单元格 3 4" xfId="127"/>
    <cellStyle name="Accent2 - 40% 2" xfId="128"/>
    <cellStyle name="差_11大理 2 2" xfId="129"/>
    <cellStyle name="好_2008年地州对账表(国库资金）" xfId="130"/>
    <cellStyle name="Accent2 - 40% 3" xfId="131"/>
    <cellStyle name="PSChar" xfId="132"/>
    <cellStyle name="常规 436" xfId="133"/>
    <cellStyle name="常规 441" xfId="134"/>
    <cellStyle name="链接单元格 6" xfId="135"/>
    <cellStyle name="60% - 强调文字颜色 5 2 2 2" xfId="136"/>
    <cellStyle name="常规 2 5 3 2" xfId="137"/>
    <cellStyle name="计算 4" xfId="138"/>
    <cellStyle name="常规_exceltmp1 2" xfId="139"/>
    <cellStyle name="Accent6 6" xfId="140"/>
    <cellStyle name="标题 1 4 2" xfId="141"/>
    <cellStyle name="_弱电系统设备配置报价清单" xfId="142"/>
    <cellStyle name="Accent6 7" xfId="143"/>
    <cellStyle name="标题 1 4 3" xfId="144"/>
    <cellStyle name="适中 5 2" xfId="145"/>
    <cellStyle name="Accent2 - 20% 2" xfId="146"/>
    <cellStyle name="常规 3 2 3 2" xfId="147"/>
    <cellStyle name="_Book1_2 2" xfId="148"/>
    <cellStyle name="_Book1_2 3" xfId="149"/>
    <cellStyle name="适中 5 3" xfId="150"/>
    <cellStyle name="常规 2 12 2" xfId="151"/>
    <cellStyle name="Accent2 - 20% 3" xfId="152"/>
    <cellStyle name="_ET_STYLE_NoName_00__Book1" xfId="153"/>
    <cellStyle name="_ET_STYLE_NoName_00_" xfId="154"/>
    <cellStyle name="_Book1_1" xfId="155"/>
    <cellStyle name="_20100326高清市院遂宁检察院1080P配置清单26日改" xfId="156"/>
    <cellStyle name="_Book1_2 2 2" xfId="157"/>
    <cellStyle name="Accent2 - 20% 2 2" xfId="158"/>
    <cellStyle name="百分比 2 2 4" xfId="159"/>
    <cellStyle name="_Book1_2 2 3" xfId="160"/>
    <cellStyle name="百分比 2 10 2" xfId="161"/>
    <cellStyle name="百分比 2 2 5" xfId="162"/>
    <cellStyle name="常规 2 5 4 2" xfId="163"/>
    <cellStyle name="_Book1_2 2 2 2" xfId="164"/>
    <cellStyle name="百分比 2 2 4 2" xfId="165"/>
    <cellStyle name="超级链接 2 2" xfId="166"/>
    <cellStyle name="_Book1_3 2" xfId="167"/>
    <cellStyle name="常规 2 7 2" xfId="168"/>
    <cellStyle name="_Book1" xfId="169"/>
    <cellStyle name="_Book1_2" xfId="170"/>
    <cellStyle name="适中 5" xfId="171"/>
    <cellStyle name="常规 3 2 3" xfId="172"/>
    <cellStyle name="Accent2 - 20%" xfId="173"/>
    <cellStyle name="_Book1_2 3 2" xfId="174"/>
    <cellStyle name="差_2008年地州对账表(国库资金） 3" xfId="175"/>
    <cellStyle name="百分比 2 3 4" xfId="176"/>
    <cellStyle name="常规 2 16" xfId="177"/>
    <cellStyle name="_Book1_2 4" xfId="178"/>
    <cellStyle name="_Book1_3" xfId="179"/>
    <cellStyle name="超级链接 2" xfId="180"/>
    <cellStyle name="Accent1 4 2" xfId="181"/>
    <cellStyle name="_ET_STYLE_NoName_00__Book1_1" xfId="182"/>
    <cellStyle name="常规 2 3 3 2" xfId="183"/>
    <cellStyle name="Accent5 - 60% 3" xfId="184"/>
    <cellStyle name="_ET_STYLE_NoName_00__Book1_1 2" xfId="185"/>
    <cellStyle name="常规 2 3 3 2 2" xfId="186"/>
    <cellStyle name="_ET_STYLE_NoName_00__Book1_1 2 2" xfId="187"/>
    <cellStyle name="Percent [2]" xfId="188"/>
    <cellStyle name="百分比 2 7 2" xfId="189"/>
    <cellStyle name="_ET_STYLE_NoName_00__Book1_1 2 3" xfId="190"/>
    <cellStyle name="标题 2 2 2 2" xfId="191"/>
    <cellStyle name="_ET_STYLE_NoName_00__Book1_1 3" xfId="192"/>
    <cellStyle name="_ET_STYLE_NoName_00__Book1_1 3 2" xfId="193"/>
    <cellStyle name="超级链接" xfId="194"/>
    <cellStyle name="Accent1 4" xfId="195"/>
    <cellStyle name="_ET_STYLE_NoName_00__Book1_1 4" xfId="196"/>
    <cellStyle name="_关闭破产企业已移交地方管理中小学校退休教师情况明细表(1)" xfId="197"/>
    <cellStyle name="Accent5 4" xfId="198"/>
    <cellStyle name="警告文本 4 2" xfId="199"/>
    <cellStyle name="0,0_x005f_x000d__x005f_x000a_NA_x005f_x000d__x005f_x000a_" xfId="200"/>
    <cellStyle name="20% - 强调文字颜色 1 2" xfId="201"/>
    <cellStyle name="20% - 强调文字颜色 1 2 2" xfId="202"/>
    <cellStyle name="常规 11 4" xfId="203"/>
    <cellStyle name="链接单元格 3 2 2" xfId="204"/>
    <cellStyle name="强调文字颜色 2 2 2 2" xfId="205"/>
    <cellStyle name="20% - 强调文字颜色 1 3" xfId="206"/>
    <cellStyle name="Accent1 - 20% 2" xfId="207"/>
    <cellStyle name="20% - 强调文字颜色 2 2" xfId="208"/>
    <cellStyle name="20% - 强调文字颜色 2 2 2" xfId="209"/>
    <cellStyle name="20% - 强调文字颜色 2 3" xfId="210"/>
    <cellStyle name="60% - 强调文字颜色 3 2 2 2" xfId="211"/>
    <cellStyle name="适中 7" xfId="212"/>
    <cellStyle name="常规 3 2 5" xfId="213"/>
    <cellStyle name="20% - 强调文字颜色 3 2" xfId="214"/>
    <cellStyle name="20% - 强调文字颜色 3 2 2" xfId="215"/>
    <cellStyle name="常规 3 3 5" xfId="216"/>
    <cellStyle name="20% - 强调文字颜色 4 2" xfId="217"/>
    <cellStyle name="Mon閠aire_!!!GO" xfId="218"/>
    <cellStyle name="常规 3 3 5 2" xfId="219"/>
    <cellStyle name="20% - 强调文字颜色 4 2 2" xfId="220"/>
    <cellStyle name="常规 3 3 6" xfId="221"/>
    <cellStyle name="20% - 强调文字颜色 4 3" xfId="222"/>
    <cellStyle name="Accent6 - 60% 2 2" xfId="223"/>
    <cellStyle name="20% - 强调文字颜色 5 2" xfId="224"/>
    <cellStyle name="20% - 强调文字颜色 5 2 2" xfId="225"/>
    <cellStyle name="20% - 强调文字颜色 5 3" xfId="226"/>
    <cellStyle name="20% - 强调文字颜色 6 2" xfId="227"/>
    <cellStyle name="20% - 强调文字颜色 6 2 2" xfId="228"/>
    <cellStyle name="Accent6 - 20% 3" xfId="229"/>
    <cellStyle name="解释性文本 3 2 2" xfId="230"/>
    <cellStyle name="20% - 强调文字颜色 6 3" xfId="231"/>
    <cellStyle name="40% - 强调文字颜色 1 2" xfId="232"/>
    <cellStyle name="40% - 强调文字颜色 1 2 2" xfId="233"/>
    <cellStyle name="常规 4 3 5" xfId="234"/>
    <cellStyle name="常规 9 2" xfId="235"/>
    <cellStyle name="40% - 强调文字颜色 1 3" xfId="236"/>
    <cellStyle name="Accent1"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40% - 强调文字颜色 4 2 2" xfId="248"/>
    <cellStyle name="标题 4 4" xfId="249"/>
    <cellStyle name="千位分隔 5" xfId="250"/>
    <cellStyle name="40% - 强调文字颜色 4 3" xfId="251"/>
    <cellStyle name="Accent6 - 20% 2" xfId="252"/>
    <cellStyle name="常规_2007年云南省向人大报送政府收支预算表格式编制过程表 3 2" xfId="253"/>
    <cellStyle name="计算 3 3" xfId="254"/>
    <cellStyle name="好 2 3" xfId="255"/>
    <cellStyle name="40% - 强调文字颜色 5 2" xfId="256"/>
    <cellStyle name="40% - 强调文字颜色 5 2 2" xfId="257"/>
    <cellStyle name="计算 4 2 2" xfId="258"/>
    <cellStyle name="60% - 强调文字颜色 4 3" xfId="259"/>
    <cellStyle name="好 2 4" xfId="260"/>
    <cellStyle name="40% - 强调文字颜色 5 3" xfId="261"/>
    <cellStyle name="好 3 3" xfId="262"/>
    <cellStyle name="40% - 强调文字颜色 6 2" xfId="263"/>
    <cellStyle name="标题 2 2 4" xfId="264"/>
    <cellStyle name="适中 2 2" xfId="265"/>
    <cellStyle name="百分比 2 9" xfId="266"/>
    <cellStyle name="40% - 强调文字颜色 6 2 2" xfId="267"/>
    <cellStyle name="Accent2 5" xfId="268"/>
    <cellStyle name="适中 2 2 2" xfId="269"/>
    <cellStyle name="百分比 2 9 2" xfId="270"/>
    <cellStyle name="好 3 4" xfId="271"/>
    <cellStyle name="40% - 强调文字颜色 6 3" xfId="272"/>
    <cellStyle name="60% - 强调文字颜色 1 2" xfId="273"/>
    <cellStyle name="输出 3 4" xfId="274"/>
    <cellStyle name="Accent6 2 2" xfId="275"/>
    <cellStyle name="60% - 强调文字颜色 1 2 2" xfId="276"/>
    <cellStyle name="60% - 强调文字颜色 1 2 2 2" xfId="277"/>
    <cellStyle name="商品名称 2 2" xfId="278"/>
    <cellStyle name="好 7" xfId="279"/>
    <cellStyle name="标题 3 2 4" xfId="280"/>
    <cellStyle name="60% - 强调文字颜色 1 2 3" xfId="281"/>
    <cellStyle name="百分比 2 3 4 2" xfId="282"/>
    <cellStyle name="60% - 强调文字颜色 1 3" xfId="283"/>
    <cellStyle name="千位分隔 2 3" xfId="284"/>
    <cellStyle name="60% - 强调文字颜色 1 3 2" xfId="285"/>
    <cellStyle name="60% - 强调文字颜色 2 2" xfId="286"/>
    <cellStyle name="输出 4 4" xfId="287"/>
    <cellStyle name="常规 5" xfId="288"/>
    <cellStyle name="Accent6 3 2" xfId="289"/>
    <cellStyle name="60% - 强调文字颜色 2 2 3" xfId="290"/>
    <cellStyle name="常规 5 3" xfId="291"/>
    <cellStyle name="Accent6 - 60%" xfId="292"/>
    <cellStyle name="注释 2" xfId="293"/>
    <cellStyle name="60% - 强调文字颜色 2 3 2" xfId="294"/>
    <cellStyle name="常规 6 2" xfId="295"/>
    <cellStyle name="60% - 强调文字颜色 3 2" xfId="296"/>
    <cellStyle name="Accent6 4 2" xfId="297"/>
    <cellStyle name="60% - 强调文字颜色 3 2 2" xfId="298"/>
    <cellStyle name="60% - 强调文字颜色 3 2 3" xfId="299"/>
    <cellStyle name="60% - 强调文字颜色 3 3" xfId="300"/>
    <cellStyle name="Accent5 - 40% 2" xfId="301"/>
    <cellStyle name="汇总 7" xfId="302"/>
    <cellStyle name="60% - 强调文字颜色 3 3 2" xfId="303"/>
    <cellStyle name="Accent5 - 40% 2 2" xfId="304"/>
    <cellStyle name="60% - 强调文字颜色 4 2" xfId="305"/>
    <cellStyle name="Accent6 5 2" xfId="306"/>
    <cellStyle name="60% - 强调文字颜色 4 2 2" xfId="307"/>
    <cellStyle name="常规 20" xfId="308"/>
    <cellStyle name="常规 15" xfId="309"/>
    <cellStyle name="60% - 强调文字颜色 4 3 2" xfId="310"/>
    <cellStyle name="60% - 强调文字颜色 5 2" xfId="311"/>
    <cellStyle name="标题 1 4 2 2" xfId="312"/>
    <cellStyle name="60% - 强调文字颜色 5 2 2" xfId="313"/>
    <cellStyle name="常规 2 5 3" xfId="314"/>
    <cellStyle name="常规_exceltmp1" xfId="315"/>
    <cellStyle name="60% - 强调文字颜色 5 2 3" xfId="316"/>
    <cellStyle name="常规 2 5 4" xfId="317"/>
    <cellStyle name="百分比 2 10" xfId="318"/>
    <cellStyle name="常规 2 2 2 3 2" xfId="319"/>
    <cellStyle name="60% - 强调文字颜色 5 3" xfId="320"/>
    <cellStyle name="RowLevel_0" xfId="321"/>
    <cellStyle name="60% - 强调文字颜色 5 3 2" xfId="322"/>
    <cellStyle name="常规 2 6 3" xfId="323"/>
    <cellStyle name="60% - 强调文字颜色 6 2" xfId="324"/>
    <cellStyle name="60% - 强调文字颜色 6 2 2" xfId="325"/>
    <cellStyle name="强调文字颜色 5 2 3" xfId="326"/>
    <cellStyle name="Header2" xfId="327"/>
    <cellStyle name="60% - 强调文字颜色 6 2 2 2" xfId="328"/>
    <cellStyle name="Header2 2" xfId="329"/>
    <cellStyle name="60% - 强调文字颜色 6 2 3" xfId="330"/>
    <cellStyle name="60% - 强调文字颜色 6 3" xfId="331"/>
    <cellStyle name="6mal" xfId="332"/>
    <cellStyle name="强调文字颜色 2 2 2" xfId="333"/>
    <cellStyle name="Accent1 - 20%" xfId="334"/>
    <cellStyle name="Accent4 9" xfId="335"/>
    <cellStyle name="Accent1 - 20% 2 2" xfId="336"/>
    <cellStyle name="Accent5 - 20%" xfId="337"/>
    <cellStyle name="常规 2 3 3 3" xfId="338"/>
    <cellStyle name="Accent1 - 20% 3" xfId="339"/>
    <cellStyle name="Accent1 - 40%" xfId="340"/>
    <cellStyle name="标题 6 2 2" xfId="341"/>
    <cellStyle name="Accent6 9" xfId="342"/>
    <cellStyle name="Accent1 - 40% 2" xfId="343"/>
    <cellStyle name="Accent1 - 40% 2 2" xfId="344"/>
    <cellStyle name="Accent1 - 40% 3" xfId="345"/>
    <cellStyle name="PSHeading 3 2" xfId="346"/>
    <cellStyle name="Accent1 - 60%" xfId="347"/>
    <cellStyle name="Accent1 - 60% 2" xfId="348"/>
    <cellStyle name="标题 1 5" xfId="349"/>
    <cellStyle name="Accent1 - 60% 3" xfId="350"/>
    <cellStyle name="标题 1 6" xfId="351"/>
    <cellStyle name="常规 17 2" xfId="352"/>
    <cellStyle name="注释 4 2 2" xfId="353"/>
    <cellStyle name="Accent1 2" xfId="354"/>
    <cellStyle name="Date 3" xfId="355"/>
    <cellStyle name="Accent1 2 2" xfId="356"/>
    <cellStyle name="Currency [0]_!!!GO" xfId="357"/>
    <cellStyle name="Accent1 3" xfId="358"/>
    <cellStyle name="Accent1 3 2" xfId="359"/>
    <cellStyle name="Accent1 5 2" xfId="360"/>
    <cellStyle name="常规 2" xfId="361"/>
    <cellStyle name="常规 2 2 3 2" xfId="362"/>
    <cellStyle name="Accent1 6" xfId="363"/>
    <cellStyle name="部门 3 2" xfId="364"/>
    <cellStyle name="sstot" xfId="365"/>
    <cellStyle name="常规 2 2 3 3" xfId="366"/>
    <cellStyle name="Accent1 7" xfId="367"/>
    <cellStyle name="常规 2 2 3 4" xfId="368"/>
    <cellStyle name="差_1110洱源 2" xfId="369"/>
    <cellStyle name="Accent1 8" xfId="370"/>
    <cellStyle name="差_1110洱源 3" xfId="371"/>
    <cellStyle name="Accent1 9" xfId="372"/>
    <cellStyle name="Accent2" xfId="373"/>
    <cellStyle name="强调文字颜色 5 2 2 2" xfId="374"/>
    <cellStyle name="Header1 2" xfId="375"/>
    <cellStyle name="常规 9 3" xfId="376"/>
    <cellStyle name="输入 2 4" xfId="377"/>
    <cellStyle name="Accent2 - 40% 2 2" xfId="378"/>
    <cellStyle name="日期 2" xfId="379"/>
    <cellStyle name="Accent2 - 60% 2" xfId="380"/>
    <cellStyle name="日期 2 2" xfId="381"/>
    <cellStyle name="Accent2 - 60% 2 2" xfId="382"/>
    <cellStyle name="Accent5 - 40% 3" xfId="383"/>
    <cellStyle name="日期 3" xfId="384"/>
    <cellStyle name="Accent2 - 60% 3" xfId="385"/>
    <cellStyle name="Accent2 2" xfId="386"/>
    <cellStyle name="Accent2 2 2" xfId="387"/>
    <cellStyle name="强调文字颜色 4 3" xfId="388"/>
    <cellStyle name="t" xfId="389"/>
    <cellStyle name="Accent2 3" xfId="390"/>
    <cellStyle name="Accent2 3 2" xfId="391"/>
    <cellStyle name="Accent2 4" xfId="392"/>
    <cellStyle name="Accent2 4 2" xfId="393"/>
    <cellStyle name="Accent2 5 2" xfId="394"/>
    <cellStyle name="百分比 2 9 2 2" xfId="395"/>
    <cellStyle name="常规 2 2 4 2" xfId="396"/>
    <cellStyle name="Accent2 6" xfId="397"/>
    <cellStyle name="Date" xfId="398"/>
    <cellStyle name="常规 2 2 11" xfId="399"/>
    <cellStyle name="百分比 2 9 3" xfId="400"/>
    <cellStyle name="Accent2 7" xfId="401"/>
    <cellStyle name="Accent2 8" xfId="402"/>
    <cellStyle name="Accent2 9" xfId="403"/>
    <cellStyle name="Accent3" xfId="404"/>
    <cellStyle name="Accent3 - 20%" xfId="405"/>
    <cellStyle name="Accent5 2" xfId="406"/>
    <cellStyle name="Milliers_!!!GO" xfId="407"/>
    <cellStyle name="Accent3 - 20% 2" xfId="408"/>
    <cellStyle name="Accent5 2 2" xfId="409"/>
    <cellStyle name="常规 2 2 7" xfId="410"/>
    <cellStyle name="百分比 4 3" xfId="411"/>
    <cellStyle name="标题 1 3" xfId="412"/>
    <cellStyle name="Accent3 - 20% 2 2" xfId="413"/>
    <cellStyle name="标题 1 3 2" xfId="414"/>
    <cellStyle name="汇总 3" xfId="415"/>
    <cellStyle name="Accent5 6" xfId="416"/>
    <cellStyle name="差_0605石屏 3" xfId="417"/>
    <cellStyle name="Accent3 - 20% 3" xfId="418"/>
    <cellStyle name="标题 1 4" xfId="419"/>
    <cellStyle name="Accent3 - 40%" xfId="420"/>
    <cellStyle name="Accent4 3 2" xfId="421"/>
    <cellStyle name="好_0502通海县" xfId="422"/>
    <cellStyle name="Mon閠aire [0]_!!!GO" xfId="423"/>
    <cellStyle name="Accent3 - 40% 2" xfId="424"/>
    <cellStyle name="Accent3 - 40% 2 2" xfId="425"/>
    <cellStyle name="Accent3 - 40% 3" xfId="426"/>
    <cellStyle name="常规 15 2 2" xfId="427"/>
    <cellStyle name="百分比 2 6 2" xfId="428"/>
    <cellStyle name="Accent4 - 60%" xfId="429"/>
    <cellStyle name="捠壿 [0.00]_Region Orders (2)" xfId="430"/>
    <cellStyle name="Accent3 - 60%" xfId="431"/>
    <cellStyle name="Accent4 5 2" xfId="432"/>
    <cellStyle name="好_M01-1 3" xfId="433"/>
    <cellStyle name="Accent3 - 60% 2" xfId="434"/>
    <cellStyle name="Accent3 - 60% 2 2" xfId="435"/>
    <cellStyle name="编号" xfId="436"/>
    <cellStyle name="Accent3 - 60% 3" xfId="437"/>
    <cellStyle name="常规 17 2 2" xfId="438"/>
    <cellStyle name="Accent3 2" xfId="439"/>
    <cellStyle name="Accent3 2 2" xfId="440"/>
    <cellStyle name="comma zerodec" xfId="441"/>
    <cellStyle name="Accent3 3" xfId="442"/>
    <cellStyle name="Accent3 3 2" xfId="443"/>
    <cellStyle name="解释性文本 2" xfId="444"/>
    <cellStyle name="Accent3 4" xfId="445"/>
    <cellStyle name="解释性文本 3" xfId="446"/>
    <cellStyle name="Accent3 5" xfId="447"/>
    <cellStyle name="解释性文本 3 2" xfId="448"/>
    <cellStyle name="Accent3 5 2" xfId="449"/>
    <cellStyle name="解释性文本 4" xfId="450"/>
    <cellStyle name="常规 2 2 5 2" xfId="451"/>
    <cellStyle name="Accent3 6" xfId="452"/>
    <cellStyle name="Moneda_96 Risk" xfId="453"/>
    <cellStyle name="Accent3 7" xfId="454"/>
    <cellStyle name="差 2" xfId="455"/>
    <cellStyle name="解释性文本 5" xfId="456"/>
    <cellStyle name="Accent3 8" xfId="457"/>
    <cellStyle name="差 3" xfId="458"/>
    <cellStyle name="解释性文本 6" xfId="459"/>
    <cellStyle name="Accent3 9" xfId="460"/>
    <cellStyle name="差 4" xfId="461"/>
    <cellStyle name="解释性文本 7" xfId="462"/>
    <cellStyle name="常规 2 7 3 2" xfId="463"/>
    <cellStyle name="百分比 2" xfId="464"/>
    <cellStyle name="Accent4" xfId="465"/>
    <cellStyle name="Accent4 - 20%" xfId="466"/>
    <cellStyle name="差 4 2 2" xfId="467"/>
    <cellStyle name="百分比 2 2 2" xfId="468"/>
    <cellStyle name="Accent4 - 20% 2" xfId="469"/>
    <cellStyle name="常规 2 4 2 4" xfId="470"/>
    <cellStyle name="百分比 2 2 2 2" xfId="471"/>
    <cellStyle name="Accent4 - 20% 2 2" xfId="472"/>
    <cellStyle name="百分比 2 2 2 2 2" xfId="473"/>
    <cellStyle name="Accent4 - 20% 3" xfId="474"/>
    <cellStyle name="强调 2 2" xfId="475"/>
    <cellStyle name="百分比 2 2 2 3" xfId="476"/>
    <cellStyle name="输入 4" xfId="477"/>
    <cellStyle name="Accent4 - 40%" xfId="478"/>
    <cellStyle name="百分比 2 4 2" xfId="479"/>
    <cellStyle name="输入 4 2" xfId="480"/>
    <cellStyle name="Accent4 - 40% 2" xfId="481"/>
    <cellStyle name="常规 3 3" xfId="482"/>
    <cellStyle name="Accent6 - 40%" xfId="483"/>
    <cellStyle name="百分比 2 4 2 2" xfId="484"/>
    <cellStyle name="输入 4 2 2" xfId="485"/>
    <cellStyle name="Accent4 - 40% 2 2" xfId="486"/>
    <cellStyle name="常规 3 3 2" xfId="487"/>
    <cellStyle name="商品名称 4" xfId="488"/>
    <cellStyle name="Accent6 - 40% 2" xfId="489"/>
    <cellStyle name="输入 4 3" xfId="490"/>
    <cellStyle name="Accent4 - 40% 3" xfId="491"/>
    <cellStyle name="常规 3 4" xfId="492"/>
    <cellStyle name="Accent4 - 60% 2" xfId="493"/>
    <cellStyle name="Accent4 - 60% 2 2" xfId="494"/>
    <cellStyle name="标题 7 4" xfId="495"/>
    <cellStyle name="Accent4 - 60% 3" xfId="496"/>
    <cellStyle name="PSSpacer" xfId="497"/>
    <cellStyle name="Accent4 2" xfId="498"/>
    <cellStyle name="Accent6" xfId="499"/>
    <cellStyle name="Accent4 3" xfId="500"/>
    <cellStyle name="New Times Roman" xfId="501"/>
    <cellStyle name="Accent4 4" xfId="502"/>
    <cellStyle name="借出原因" xfId="503"/>
    <cellStyle name="Accent4 4 2" xfId="504"/>
    <cellStyle name="PSHeading 5" xfId="505"/>
    <cellStyle name="常规 2 2 6 2" xfId="506"/>
    <cellStyle name="Accent4 6" xfId="507"/>
    <cellStyle name="百分比 4 2 2" xfId="508"/>
    <cellStyle name="标题 1 2 2" xfId="509"/>
    <cellStyle name="Accent4 7" xfId="510"/>
    <cellStyle name="标题 1 2 3" xfId="511"/>
    <cellStyle name="Accent4 8" xfId="512"/>
    <cellStyle name="标题 1 2 4" xfId="513"/>
    <cellStyle name="Accent5" xfId="514"/>
    <cellStyle name="Accent5 - 20% 2" xfId="515"/>
    <cellStyle name="常规 2 3 3 3 2" xfId="516"/>
    <cellStyle name="Accent5 - 20% 2 2" xfId="517"/>
    <cellStyle name="Accent5 - 20% 3" xfId="518"/>
    <cellStyle name="Input [yellow] 2 2 2" xfId="519"/>
    <cellStyle name="Accent5 - 40%" xfId="520"/>
    <cellStyle name="Accent5 - 60%" xfId="521"/>
    <cellStyle name="标题 2 3 3" xfId="522"/>
    <cellStyle name="常规 12" xfId="523"/>
    <cellStyle name="好 4 2" xfId="524"/>
    <cellStyle name="Accent5 - 60% 2" xfId="525"/>
    <cellStyle name="常规 12 2" xfId="526"/>
    <cellStyle name="好 4 2 2" xfId="527"/>
    <cellStyle name="Accent5 3" xfId="528"/>
    <cellStyle name="Category" xfId="529"/>
    <cellStyle name="Accent5 3 2" xfId="530"/>
    <cellStyle name="Category 2" xfId="531"/>
    <cellStyle name="标题 2 3" xfId="532"/>
    <cellStyle name="Accent5 4 2" xfId="533"/>
    <cellStyle name="Comma [0]_!!!GO" xfId="534"/>
    <cellStyle name="标题 3 3" xfId="535"/>
    <cellStyle name="汇总 2" xfId="536"/>
    <cellStyle name="Accent5 5" xfId="537"/>
    <cellStyle name="差_0605石屏 2" xfId="538"/>
    <cellStyle name="汇总 2 2" xfId="539"/>
    <cellStyle name="Accent5 5 2" xfId="540"/>
    <cellStyle name="差_0605石屏 2 2" xfId="541"/>
    <cellStyle name="汇总 4" xfId="542"/>
    <cellStyle name="Accent5 7" xfId="543"/>
    <cellStyle name="标题 1 3 3" xfId="544"/>
    <cellStyle name="汇总 5" xfId="545"/>
    <cellStyle name="Accent5 8" xfId="546"/>
    <cellStyle name="百分比 2 3 2 2 2" xfId="547"/>
    <cellStyle name="标题 1 3 4" xfId="548"/>
    <cellStyle name="Accent6 - 20%" xfId="549"/>
    <cellStyle name="Accent6 - 40% 2 2" xfId="550"/>
    <cellStyle name="标题 3 4 4" xfId="551"/>
    <cellStyle name="Accent6 - 40% 3" xfId="552"/>
    <cellStyle name="ColLevel_0" xfId="553"/>
    <cellStyle name="常规 3 3 3" xfId="554"/>
    <cellStyle name="常规_2007年云南省向人大报送政府收支预算表格式编制过程表" xfId="555"/>
    <cellStyle name="Accent6 - 60% 2" xfId="556"/>
    <cellStyle name="Accent6 - 60% 3" xfId="557"/>
    <cellStyle name="Accent6 8" xfId="558"/>
    <cellStyle name="标题 1 4 4" xfId="559"/>
    <cellStyle name="Comma_!!!GO" xfId="560"/>
    <cellStyle name="百分比 2 4 3" xfId="561"/>
    <cellStyle name="Currency_!!!GO" xfId="562"/>
    <cellStyle name="分级显示列_1_Book1" xfId="563"/>
    <cellStyle name="标题 3 3 2" xfId="564"/>
    <cellStyle name="Currency1" xfId="565"/>
    <cellStyle name="标题 2 3 4" xfId="566"/>
    <cellStyle name="常规 13" xfId="567"/>
    <cellStyle name="好 4 3" xfId="568"/>
    <cellStyle name="Date 2" xfId="569"/>
    <cellStyle name="常规 2 2 11 2" xfId="570"/>
    <cellStyle name="Date 2 2" xfId="571"/>
    <cellStyle name="Dollar (zero dec)" xfId="572"/>
    <cellStyle name="差_0502通海县 3" xfId="573"/>
    <cellStyle name="Grey" xfId="574"/>
    <cellStyle name="常规 5 2 2 2" xfId="575"/>
    <cellStyle name="常规 2 3 6" xfId="576"/>
    <cellStyle name="百分比 5 2" xfId="577"/>
    <cellStyle name="标题 2 2" xfId="578"/>
    <cellStyle name="强调文字颜色 5 2 2" xfId="579"/>
    <cellStyle name="Header1" xfId="580"/>
    <cellStyle name="Header2 2 2" xfId="581"/>
    <cellStyle name="Header2 3" xfId="582"/>
    <cellStyle name="千位分隔 2 4" xfId="583"/>
    <cellStyle name="Input [yellow]" xfId="584"/>
    <cellStyle name="千位分隔 2 4 2" xfId="585"/>
    <cellStyle name="Input [yellow] 2" xfId="586"/>
    <cellStyle name="Input [yellow] 2 2" xfId="587"/>
    <cellStyle name="Input [yellow] 2 3" xfId="588"/>
    <cellStyle name="常规 4 3 4 2" xfId="589"/>
    <cellStyle name="Input [yellow] 3" xfId="590"/>
    <cellStyle name="Input [yellow] 3 2" xfId="591"/>
    <cellStyle name="Input Cells" xfId="592"/>
    <cellStyle name="常规 2 10" xfId="593"/>
    <cellStyle name="强调文字颜色 3 3" xfId="594"/>
    <cellStyle name="Linked Cells" xfId="595"/>
    <cellStyle name="Millares [0]_96 Risk" xfId="596"/>
    <cellStyle name="标题 6 3" xfId="597"/>
    <cellStyle name="常规 2 2 2 2" xfId="598"/>
    <cellStyle name="Millares_96 Risk" xfId="599"/>
    <cellStyle name="部门 2 2" xfId="600"/>
    <cellStyle name="常规 10 41 2" xfId="601"/>
    <cellStyle name="千位分隔 2 3 2" xfId="602"/>
    <cellStyle name="Milliers [0]_!!!GO" xfId="603"/>
    <cellStyle name="Moneda [0]_96 Risk" xfId="604"/>
    <cellStyle name="Month" xfId="605"/>
    <cellStyle name="数量 3" xfId="606"/>
    <cellStyle name="标题 1 2 2 2" xfId="607"/>
    <cellStyle name="数量 3 2" xfId="608"/>
    <cellStyle name="Month 2" xfId="609"/>
    <cellStyle name="no dec" xfId="610"/>
    <cellStyle name="PSHeading 2" xfId="611"/>
    <cellStyle name="百分比 10" xfId="612"/>
    <cellStyle name="no dec 2" xfId="613"/>
    <cellStyle name="PSHeading 2 2" xfId="614"/>
    <cellStyle name="no dec 2 2" xfId="615"/>
    <cellStyle name="PSHeading 2 2 2" xfId="616"/>
    <cellStyle name="常规 450" xfId="617"/>
    <cellStyle name="no dec 3" xfId="618"/>
    <cellStyle name="PSHeading 2 3" xfId="619"/>
    <cellStyle name="百分比 3 3 2" xfId="620"/>
    <cellStyle name="Normal - Style1" xfId="621"/>
    <cellStyle name="Normal_!!!GO" xfId="622"/>
    <cellStyle name="百分比 2 5 2" xfId="623"/>
    <cellStyle name="per.style" xfId="624"/>
    <cellStyle name="PSInt" xfId="625"/>
    <cellStyle name="常规 2 4" xfId="626"/>
    <cellStyle name="常规 2 9 3" xfId="627"/>
    <cellStyle name="输入 3 3" xfId="628"/>
    <cellStyle name="Percent [2] 2" xfId="629"/>
    <cellStyle name="常规 94" xfId="630"/>
    <cellStyle name="常规 2 3 4" xfId="631"/>
    <cellStyle name="t_HVAC Equipment (3)" xfId="632"/>
    <cellStyle name="Percent_!!!GO" xfId="633"/>
    <cellStyle name="Pourcentage_pldt" xfId="634"/>
    <cellStyle name="常规 2 3 2 3 2" xfId="635"/>
    <cellStyle name="解释性文本 2 3" xfId="636"/>
    <cellStyle name="百分比 8" xfId="637"/>
    <cellStyle name="标题 5" xfId="638"/>
    <cellStyle name="强调文字颜色 4 2" xfId="639"/>
    <cellStyle name="PSChar 2" xfId="640"/>
    <cellStyle name="PSDate" xfId="641"/>
    <cellStyle name="PSHeading 3 3" xfId="642"/>
    <cellStyle name="编号 2 2" xfId="643"/>
    <cellStyle name="PSDate 2" xfId="644"/>
    <cellStyle name="编号 2 2 2" xfId="645"/>
    <cellStyle name="PSDec" xfId="646"/>
    <cellStyle name="标题 4 4 2 2" xfId="647"/>
    <cellStyle name="PSDec 2" xfId="648"/>
    <cellStyle name="常规 10" xfId="649"/>
    <cellStyle name="编号 4" xfId="650"/>
    <cellStyle name="常规 16 2" xfId="651"/>
    <cellStyle name="PSHeading" xfId="652"/>
    <cellStyle name="PSHeading 2 2 3" xfId="653"/>
    <cellStyle name="常规 451" xfId="654"/>
    <cellStyle name="PSHeading 2 4" xfId="655"/>
    <cellStyle name="PSHeading 3" xfId="656"/>
    <cellStyle name="PSInt 2" xfId="657"/>
    <cellStyle name="常规 2 4 2" xfId="658"/>
    <cellStyle name="常规 2 9 3 2" xfId="659"/>
    <cellStyle name="PSSpacer 2" xfId="660"/>
    <cellStyle name="常规 2 9" xfId="661"/>
    <cellStyle name="输入 3"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解释性文本 2 2 2" xfId="673"/>
    <cellStyle name="百分比 7 2" xfId="674"/>
    <cellStyle name="标题 4 2" xfId="675"/>
    <cellStyle name="千位分隔 3"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标题 1 2" xfId="710"/>
    <cellStyle name="百分比 4 2" xfId="711"/>
    <cellStyle name="常规 2 2 6" xfId="712"/>
    <cellStyle name="标题 3 2" xfId="713"/>
    <cellStyle name="百分比 6 2" xfId="714"/>
    <cellStyle name="百分比 8 2" xfId="715"/>
    <cellStyle name="标题 5 2" xfId="716"/>
    <cellStyle name="解释性文本 2 4" xfId="717"/>
    <cellStyle name="百分比 9" xfId="718"/>
    <cellStyle name="标题 6" xfId="719"/>
    <cellStyle name="百分比 9 2" xfId="720"/>
    <cellStyle name="标题 6 2" xfId="721"/>
    <cellStyle name="捠壿_Region Orders (2)" xfId="722"/>
    <cellStyle name="标题1 4" xfId="723"/>
    <cellStyle name="编号 2 3" xfId="724"/>
    <cellStyle name="编号 3" xfId="725"/>
    <cellStyle name="标题 1 3 2 2" xfId="726"/>
    <cellStyle name="标题 1 5 3" xfId="727"/>
    <cellStyle name="标题 2 4 2" xfId="728"/>
    <cellStyle name="标题 1 7" xfId="729"/>
    <cellStyle name="常规 17 3" xfId="730"/>
    <cellStyle name="标题 2 3 2" xfId="731"/>
    <cellStyle name="常规 11" xfId="732"/>
    <cellStyle name="标题 2 3 2 2" xfId="733"/>
    <cellStyle name="常规 11 2" xfId="734"/>
    <cellStyle name="标题 2 4" xfId="735"/>
    <cellStyle name="标题 2 4 2 2" xfId="736"/>
    <cellStyle name="标题 3 2 2 2" xfId="737"/>
    <cellStyle name="好 5 2" xfId="738"/>
    <cellStyle name="标题 2 4 3" xfId="739"/>
    <cellStyle name="标题 2 4 4" xfId="740"/>
    <cellStyle name="标题 2 5" xfId="741"/>
    <cellStyle name="标题 2 7" xfId="742"/>
    <cellStyle name="常规 18 3" xfId="743"/>
    <cellStyle name="标题 2 5 2" xfId="744"/>
    <cellStyle name="标题 2 5 3" xfId="745"/>
    <cellStyle name="标题 2 6" xfId="746"/>
    <cellStyle name="常规 18 2" xfId="747"/>
    <cellStyle name="常规 5 42" xfId="748"/>
    <cellStyle name="标题 3 2 2" xfId="749"/>
    <cellStyle name="好 5" xfId="750"/>
    <cellStyle name="标题 3 2 3" xfId="751"/>
    <cellStyle name="好 6" xfId="752"/>
    <cellStyle name="标题 3 3 2 2" xfId="753"/>
    <cellStyle name="标题 3 4 3" xfId="754"/>
    <cellStyle name="标题 3 3 3" xfId="755"/>
    <cellStyle name="商品名称 3 2" xfId="756"/>
    <cellStyle name="标题 3 3 4" xfId="757"/>
    <cellStyle name="标题 3 4" xfId="758"/>
    <cellStyle name="标题 3 4 2" xfId="759"/>
    <cellStyle name="标题 3 4 2 2" xfId="760"/>
    <cellStyle name="标题 4 4 3" xfId="761"/>
    <cellStyle name="标题 3 5" xfId="762"/>
    <cellStyle name="标题 3 5 2" xfId="763"/>
    <cellStyle name="常规 9" xfId="764"/>
    <cellStyle name="标题 3 5 3" xfId="765"/>
    <cellStyle name="标题 3 6" xfId="766"/>
    <cellStyle name="常规 19 2" xfId="767"/>
    <cellStyle name="标题 3 7" xfId="768"/>
    <cellStyle name="数量 2 2 2" xfId="769"/>
    <cellStyle name="常规 19 3"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标题 4 6" xfId="790"/>
    <cellStyle name="千位分隔 7" xfId="791"/>
    <cellStyle name="差_1110洱源" xfId="792"/>
    <cellStyle name="常规 25 2"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标题1" xfId="810"/>
    <cellStyle name="常规 2 2 2 2 2 2"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部门" xfId="822"/>
    <cellStyle name="常规 2 2" xfId="823"/>
    <cellStyle name="部门 2" xfId="824"/>
    <cellStyle name="常规 10 41" xfId="825"/>
    <cellStyle name="常规 2 2 2" xfId="826"/>
    <cellStyle name="部门 2 2 2" xfId="827"/>
    <cellStyle name="常规 2 2 2 2 2" xfId="828"/>
    <cellStyle name="部门 2 3" xfId="829"/>
    <cellStyle name="常规 2 2 2 3" xfId="830"/>
    <cellStyle name="部门 3" xfId="831"/>
    <cellStyle name="常规 2 2 3" xfId="832"/>
    <cellStyle name="差 2 2" xfId="833"/>
    <cellStyle name="解释性文本 5 2" xfId="834"/>
    <cellStyle name="差 2 2 2" xfId="835"/>
    <cellStyle name="差 2 3" xfId="836"/>
    <cellStyle name="解释性文本 5 3" xfId="837"/>
    <cellStyle name="差 2 4" xfId="838"/>
    <cellStyle name="差 3 2" xfId="839"/>
    <cellStyle name="警告文本 6" xfId="840"/>
    <cellStyle name="差 3 2 2" xfId="841"/>
    <cellStyle name="差_0605石屏县" xfId="842"/>
    <cellStyle name="差 3 3" xfId="843"/>
    <cellStyle name="差 3 4" xfId="844"/>
    <cellStyle name="差 4 3" xfId="845"/>
    <cellStyle name="差 4 4" xfId="846"/>
    <cellStyle name="差 5" xfId="847"/>
    <cellStyle name="差 5 3" xfId="848"/>
    <cellStyle name="差 6" xfId="849"/>
    <cellStyle name="差_0502通海县 2 2" xfId="850"/>
    <cellStyle name="差 8" xfId="851"/>
    <cellStyle name="常规 5 2 3"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常规 2 3" xfId="873"/>
    <cellStyle name="差_M01-1" xfId="874"/>
    <cellStyle name="常规 2 9 2" xfId="875"/>
    <cellStyle name="输入 3 2" xfId="876"/>
    <cellStyle name="常规 2 3 2" xfId="877"/>
    <cellStyle name="差_M01-1 2" xfId="878"/>
    <cellStyle name="昗弨_Pacific Region P&amp;L" xfId="879"/>
    <cellStyle name="常规 2 9 2 2" xfId="880"/>
    <cellStyle name="输入 3 2 2" xfId="881"/>
    <cellStyle name="差_M01-1 2 2" xfId="882"/>
    <cellStyle name="常规 2 3 2 2" xfId="883"/>
    <cellStyle name="差_M01-1 3" xfId="884"/>
    <cellStyle name="常规 2 3 3" xfId="885"/>
    <cellStyle name="常规 10 2" xfId="886"/>
    <cellStyle name="常规 10 2 2" xfId="887"/>
    <cellStyle name="常规 10 2 2 2" xfId="888"/>
    <cellStyle name="常规 3 3 2 3"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常规 17" xfId="905"/>
    <cellStyle name="常规 22" xfId="906"/>
    <cellStyle name="注释 4 2" xfId="907"/>
    <cellStyle name="分级显示行_1_Book1" xfId="908"/>
    <cellStyle name="常规 4 2 2 2 2" xfId="909"/>
    <cellStyle name="常规 6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2 4 5" xfId="952"/>
    <cellStyle name="常规 7 2 2" xfId="953"/>
    <cellStyle name="常规 2 5" xfId="954"/>
    <cellStyle name="常规 2 9 4" xfId="955"/>
    <cellStyle name="好_2008年地州对账表(国库资金） 2" xfId="956"/>
    <cellStyle name="输入 3 4"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常规 2 5 5" xfId="965"/>
    <cellStyle name="千位分隔 2" xfId="966"/>
    <cellStyle name="常规 7 3 2"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6" xfId="1023"/>
    <cellStyle name="常规 4 2 4" xfId="1024"/>
    <cellStyle name="常规 8 4" xfId="1025"/>
    <cellStyle name="常规 444" xfId="1026"/>
    <cellStyle name="常规 439" xfId="1027"/>
    <cellStyle name="常规 4 6 2" xfId="1028"/>
    <cellStyle name="常规 4 2 4 2" xfId="1029"/>
    <cellStyle name="常规 4 7" xfId="1030"/>
    <cellStyle name="常规 4 2 5" xfId="1031"/>
    <cellStyle name="常规 4 3" xfId="1032"/>
    <cellStyle name="常规 5 4" xfId="1033"/>
    <cellStyle name="常规 4 3 2" xfId="1034"/>
    <cellStyle name="常规 5 4 2" xfId="1035"/>
    <cellStyle name="常规 4 3 2 2" xfId="1036"/>
    <cellStyle name="常规 4 3 2 2 2" xfId="1037"/>
    <cellStyle name="常规 4 3 2 3" xfId="1038"/>
    <cellStyle name="常规 5 5" xfId="1039"/>
    <cellStyle name="常规 4 3 3" xfId="1040"/>
    <cellStyle name="常规 4 3 3 2" xfId="1041"/>
    <cellStyle name="常规 4 3 4" xfId="1042"/>
    <cellStyle name="常规 431" xfId="1043"/>
    <cellStyle name="链接单元格 2" xfId="1044"/>
    <cellStyle name="常规 432" xfId="1045"/>
    <cellStyle name="常规 448" xfId="1046"/>
    <cellStyle name="好_1110洱源 2 2"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注释 7" xfId="1061"/>
    <cellStyle name="常规 9 2 2" xfId="1062"/>
    <cellStyle name="常规 9 2 2 2" xfId="1063"/>
    <cellStyle name="注释 8" xfId="1064"/>
    <cellStyle name="常规 9 2 3" xfId="1065"/>
    <cellStyle name="常规 9 3 2" xfId="1066"/>
    <cellStyle name="常规 9 4" xfId="1067"/>
    <cellStyle name="常规 9 5" xfId="1068"/>
    <cellStyle name="常规 95" xfId="1069"/>
    <cellStyle name="常规_2004年基金预算(二稿)" xfId="1070"/>
    <cellStyle name="计算 2 3" xfId="1071"/>
    <cellStyle name="常规_2007年云南省向人大报送政府收支预算表格式编制过程表 2 2" xfId="1072"/>
    <cellStyle name="数量 4" xfId="1073"/>
    <cellStyle name="常规_2007年云南省向人大报送政府收支预算表格式编制过程表 2 2 2" xfId="1074"/>
    <cellStyle name="计算 2 4" xfId="1075"/>
    <cellStyle name="常规_2007年云南省向人大报送政府收支预算表格式编制过程表 2 3"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好 8" xfId="1093"/>
    <cellStyle name="好_2008年地州对账表(国库资金） 2 2" xfId="1094"/>
    <cellStyle name="商品名称 2 3"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好_1110洱源 2" xfId="1106"/>
    <cellStyle name="解释性文本 4 3" xfId="1107"/>
    <cellStyle name="好_1110洱源 3" xfId="1108"/>
    <cellStyle name="解释性文本 4 4" xfId="1109"/>
    <cellStyle name="好_11大理" xfId="1110"/>
    <cellStyle name="好_11大理 2" xfId="1111"/>
    <cellStyle name="好_11大理 2 2" xfId="1112"/>
    <cellStyle name="好_11大理 3" xfId="1113"/>
    <cellStyle name="好_M01-1 2"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2 2 2 2" xfId="1128"/>
    <cellStyle name="汇总 8" xfId="1129"/>
    <cellStyle name="汇总 2 2 3" xfId="1130"/>
    <cellStyle name="警告文本 2 2 2" xfId="1131"/>
    <cellStyle name="汇总 2 3" xfId="1132"/>
    <cellStyle name="检查单元格 2" xfId="1133"/>
    <cellStyle name="汇总 2 3 2" xfId="1134"/>
    <cellStyle name="检查单元格 2 2" xfId="1135"/>
    <cellStyle name="汇总 2 4" xfId="1136"/>
    <cellStyle name="检查单元格 3" xfId="1137"/>
    <cellStyle name="汇总 2 4 2" xfId="1138"/>
    <cellStyle name="检查单元格 3 2" xfId="1139"/>
    <cellStyle name="汇总 2 5" xfId="1140"/>
    <cellStyle name="检查单元格 4" xfId="1141"/>
    <cellStyle name="汇总 3 2" xfId="1142"/>
    <cellStyle name="汇总 3 2 2" xfId="1143"/>
    <cellStyle name="汇总 3 2 2 2" xfId="1144"/>
    <cellStyle name="汇总 3 2 3" xfId="1145"/>
    <cellStyle name="警告文本 3 2 2" xfId="1146"/>
    <cellStyle name="汇总 3 3 2" xfId="1147"/>
    <cellStyle name="汇总 3 4" xfId="1148"/>
    <cellStyle name="汇总 3 4 2" xfId="1149"/>
    <cellStyle name="汇总 3 5" xfId="1150"/>
    <cellStyle name="汇总 4 2" xfId="1151"/>
    <cellStyle name="汇总 4 2 2" xfId="1152"/>
    <cellStyle name="汇总 4 2 2 2" xfId="1153"/>
    <cellStyle name="汇总 4 2 3" xfId="1154"/>
    <cellStyle name="警告文本 4 2 2"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汇总 5 4" xfId="1165"/>
    <cellStyle name="千分位_97-917"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计算 8" xfId="1184"/>
    <cellStyle name="检查单元格 2 3" xfId="1185"/>
    <cellStyle name="检查单元格 3 3" xfId="1186"/>
    <cellStyle name="检查单元格 4 2" xfId="1187"/>
    <cellStyle name="检查单元格 4 2 2" xfId="1188"/>
    <cellStyle name="检查单元格 4 3" xfId="1189"/>
    <cellStyle name="检查单元格 4 4" xfId="1190"/>
    <cellStyle name="检查单元格 5" xfId="1191"/>
    <cellStyle name="检查单元格 5 2" xfId="1192"/>
    <cellStyle name="检查单元格 5 3" xfId="1193"/>
    <cellStyle name="检查单元格 8" xfId="1194"/>
    <cellStyle name="解释性文本 3 3" xfId="1195"/>
    <cellStyle name="解释性文本 3 4" xfId="1196"/>
    <cellStyle name="解释性文本 4 2" xfId="1197"/>
    <cellStyle name="解释性文本 4 2 2" xfId="1198"/>
    <cellStyle name="借出原因 2" xfId="1199"/>
    <cellStyle name="借出原因 2 2" xfId="1200"/>
    <cellStyle name="借出原因 2 2 2" xfId="1201"/>
    <cellStyle name="借出原因 2 3" xfId="1202"/>
    <cellStyle name="借出原因 3" xfId="1203"/>
    <cellStyle name="借出原因 3 2" xfId="1204"/>
    <cellStyle name="借出原因 4" xfId="1205"/>
    <cellStyle name="警告文本 2" xfId="1206"/>
    <cellStyle name="警告文本 2 2" xfId="1207"/>
    <cellStyle name="警告文本 2 3" xfId="1208"/>
    <cellStyle name="警告文本 2 4" xfId="1209"/>
    <cellStyle name="警告文本 3" xfId="1210"/>
    <cellStyle name="警告文本 3 2" xfId="1211"/>
    <cellStyle name="警告文本 3 3" xfId="1212"/>
    <cellStyle name="警告文本 3 4" xfId="1213"/>
    <cellStyle name="警告文本 4" xfId="1214"/>
    <cellStyle name="警告文本 4 3" xfId="1215"/>
    <cellStyle name="警告文本 4 4" xfId="1216"/>
    <cellStyle name="警告文本 5" xfId="1217"/>
    <cellStyle name="警告文本 5 2" xfId="1218"/>
    <cellStyle name="警告文本 5 3" xfId="1219"/>
    <cellStyle name="警告文本 7" xfId="1220"/>
    <cellStyle name="链接单元格 2 2" xfId="1221"/>
    <cellStyle name="链接单元格 2 2 2" xfId="1222"/>
    <cellStyle name="链接单元格 2 3" xfId="1223"/>
    <cellStyle name="链接单元格 2 4" xfId="1224"/>
    <cellStyle name="链接单元格 3 2" xfId="1225"/>
    <cellStyle name="链接单元格 3 3" xfId="1226"/>
    <cellStyle name="链接单元格 3 4" xfId="1227"/>
    <cellStyle name="链接单元格 4 2" xfId="1228"/>
    <cellStyle name="链接单元格 4 2 2" xfId="1229"/>
    <cellStyle name="链接单元格 4 3" xfId="1230"/>
    <cellStyle name="链接单元格 4 4" xfId="1231"/>
    <cellStyle name="链接单元格 5 2" xfId="1232"/>
    <cellStyle name="链接单元格 5 3" xfId="1233"/>
    <cellStyle name="普通_97-917" xfId="1234"/>
    <cellStyle name="千分位[0]_laroux" xfId="1235"/>
    <cellStyle name="输入 8" xfId="1236"/>
    <cellStyle name="千位分隔 11" xfId="1237"/>
    <cellStyle name="常规_表样--2016年1至7月云南省及省本级地方财政收支执行情况（国资预算）全省数据与国库一致send预算局826" xfId="1238"/>
    <cellStyle name="千位[0]_ 方正PC" xfId="1239"/>
    <cellStyle name="千位_ 方正PC" xfId="1240"/>
    <cellStyle name="千位分隔 11 2" xfId="1241"/>
    <cellStyle name="千位分隔 2 2 2" xfId="1242"/>
    <cellStyle name="千位分隔 4 6" xfId="1243"/>
    <cellStyle name="千位分隔 4 6 2" xfId="1244"/>
    <cellStyle name="千位分隔 7 2" xfId="1245"/>
    <cellStyle name="千位分隔 8 2" xfId="1246"/>
    <cellStyle name="千位分隔 9" xfId="1247"/>
    <cellStyle name="强调文字颜色 4 2 2 2" xfId="1248"/>
    <cellStyle name="强调 1" xfId="1249"/>
    <cellStyle name="强调 1 2" xfId="1250"/>
    <cellStyle name="强调 2" xfId="1251"/>
    <cellStyle name="强调 3 2" xfId="1252"/>
    <cellStyle name="强调文字颜色 1 2 2" xfId="1253"/>
    <cellStyle name="强调文字颜色 1 2 2 2" xfId="1254"/>
    <cellStyle name="强调文字颜色 1 2 3" xfId="1255"/>
    <cellStyle name="强调文字颜色 1 3" xfId="1256"/>
    <cellStyle name="强调文字颜色 6 2 2 2" xfId="1257"/>
    <cellStyle name="强调文字颜色 1 3 2" xfId="1258"/>
    <cellStyle name="强调文字颜色 2 2" xfId="1259"/>
    <cellStyle name="强调文字颜色 2 2 3" xfId="1260"/>
    <cellStyle name="强调文字颜色 2 3" xfId="1261"/>
    <cellStyle name="强调文字颜色 3 2" xfId="1262"/>
    <cellStyle name="强调文字颜色 3 2 2" xfId="1263"/>
    <cellStyle name="适中 2 3" xfId="1264"/>
    <cellStyle name="强调文字颜色 3 2 2 2" xfId="1265"/>
    <cellStyle name="强调文字颜色 3 2 3" xfId="1266"/>
    <cellStyle name="适中 2 4" xfId="1267"/>
    <cellStyle name="强调文字颜色 4 2 2" xfId="1268"/>
    <cellStyle name="强调文字颜色 4 2 3" xfId="1269"/>
    <cellStyle name="强调文字颜色 5 2" xfId="1270"/>
    <cellStyle name="强调文字颜色 5 3" xfId="1271"/>
    <cellStyle name="强调文字颜色 5 3 2" xfId="1272"/>
    <cellStyle name="强调文字颜色 6 2" xfId="1273"/>
    <cellStyle name="强调文字颜色 6 2 2" xfId="1274"/>
    <cellStyle name="强调文字颜色 6 2 3" xfId="1275"/>
    <cellStyle name="强调文字颜色 6 3" xfId="1276"/>
    <cellStyle name="强调文字颜色 6 3 2" xfId="1277"/>
    <cellStyle name="日期 2 2 2" xfId="1278"/>
    <cellStyle name="日期 2 3" xfId="1279"/>
    <cellStyle name="日期 3 2" xfId="1280"/>
    <cellStyle name="日期 4" xfId="1281"/>
    <cellStyle name="商品名称" xfId="1282"/>
    <cellStyle name="商品名称 2" xfId="1283"/>
    <cellStyle name="商品名称 2 2 2" xfId="1284"/>
    <cellStyle name="商品名称 3" xfId="1285"/>
    <cellStyle name="适中 2" xfId="1286"/>
    <cellStyle name="适中 3 2" xfId="1287"/>
    <cellStyle name="适中 3 2 2" xfId="1288"/>
    <cellStyle name="适中 3 4" xfId="1289"/>
    <cellStyle name="适中 4 2 2" xfId="1290"/>
    <cellStyle name="适中 4 4" xfId="1291"/>
    <cellStyle name="输出 2" xfId="1292"/>
    <cellStyle name="输出 2 2" xfId="1293"/>
    <cellStyle name="输出 2 3" xfId="1294"/>
    <cellStyle name="输出 2 4" xfId="1295"/>
    <cellStyle name="输出 3" xfId="1296"/>
    <cellStyle name="输出 3 2" xfId="1297"/>
    <cellStyle name="输出 4" xfId="1298"/>
    <cellStyle name="输出 5" xfId="1299"/>
    <cellStyle name="输出 5 2" xfId="1300"/>
    <cellStyle name="寘嬫愗傝_Region Orders (2)" xfId="1301"/>
    <cellStyle name="输出 5 3" xfId="1302"/>
    <cellStyle name="输出 6" xfId="1303"/>
    <cellStyle name="输出 7" xfId="1304"/>
    <cellStyle name="输出 8" xfId="1305"/>
    <cellStyle name="输入 2 2 2" xfId="1306"/>
    <cellStyle name="输入 2 3" xfId="1307"/>
    <cellStyle name="输入 4 4" xfId="1308"/>
    <cellStyle name="输入 5" xfId="1309"/>
    <cellStyle name="输入 5 2" xfId="1310"/>
    <cellStyle name="输入 5 3" xfId="1311"/>
    <cellStyle name="输入 6" xfId="1312"/>
    <cellStyle name="输入 7" xfId="1313"/>
    <cellStyle name="数量 2 2" xfId="1314"/>
    <cellStyle name="数量 2 3" xfId="1315"/>
    <cellStyle name="未定义" xfId="1316"/>
    <cellStyle name="样式 1" xfId="1317"/>
    <cellStyle name="寘嬫愗傝 [0.00]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 name="Normal" xfId="1333"/>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sheetPr>
  <dimension ref="A1:E53"/>
  <sheetViews>
    <sheetView showGridLines="0" showZeros="0" view="pageBreakPreview" zoomScaleNormal="90" workbookViewId="0">
      <pane ySplit="4" topLeftCell="A38" activePane="bottomLeft" state="frozen"/>
      <selection/>
      <selection pane="bottomLeft" activeCell="B2" sqref="B2:E2"/>
    </sheetView>
  </sheetViews>
  <sheetFormatPr defaultColWidth="9" defaultRowHeight="15.6" outlineLevelCol="4"/>
  <cols>
    <col min="1" max="1" width="17.6296296296296" style="249" customWidth="1"/>
    <col min="2" max="2" width="50.75" style="249" customWidth="1"/>
    <col min="3" max="4" width="20.6296296296296" style="249" customWidth="1"/>
    <col min="5" max="5" width="20.6296296296296" style="438" customWidth="1"/>
    <col min="6" max="16384" width="9" style="439"/>
  </cols>
  <sheetData>
    <row r="1" ht="22.2" spans="2:2">
      <c r="B1" s="440" t="s">
        <v>0</v>
      </c>
    </row>
    <row r="2" ht="45" customHeight="1" spans="1:5">
      <c r="A2" s="252"/>
      <c r="B2" s="252" t="s">
        <v>1</v>
      </c>
      <c r="C2" s="252"/>
      <c r="D2" s="252"/>
      <c r="E2" s="252"/>
    </row>
    <row r="3" ht="18.95" customHeight="1" spans="1:5">
      <c r="A3" s="251"/>
      <c r="B3" s="441"/>
      <c r="C3" s="442"/>
      <c r="D3" s="251"/>
      <c r="E3" s="255" t="s">
        <v>2</v>
      </c>
    </row>
    <row r="4" s="434" customFormat="1" ht="45" customHeight="1" spans="1:5">
      <c r="A4" s="256" t="s">
        <v>3</v>
      </c>
      <c r="B4" s="443" t="s">
        <v>4</v>
      </c>
      <c r="C4" s="258" t="s">
        <v>5</v>
      </c>
      <c r="D4" s="258" t="s">
        <v>6</v>
      </c>
      <c r="E4" s="444" t="s">
        <v>7</v>
      </c>
    </row>
    <row r="5" s="435" customFormat="1" ht="37.5" customHeight="1" spans="1:5">
      <c r="A5" s="413" t="s">
        <v>8</v>
      </c>
      <c r="B5" s="414" t="s">
        <v>9</v>
      </c>
      <c r="C5" s="327">
        <f>SUM(C6:C20)</f>
        <v>11380</v>
      </c>
      <c r="D5" s="327">
        <f>SUM(D6:D20)</f>
        <v>11750</v>
      </c>
      <c r="E5" s="298">
        <f>(D5-C5)/C5</f>
        <v>0.033</v>
      </c>
    </row>
    <row r="6" ht="37.5" customHeight="1" spans="1:5">
      <c r="A6" s="332" t="s">
        <v>10</v>
      </c>
      <c r="B6" s="276" t="s">
        <v>11</v>
      </c>
      <c r="C6" s="326">
        <v>4200</v>
      </c>
      <c r="D6" s="326">
        <v>4347</v>
      </c>
      <c r="E6" s="307">
        <f t="shared" ref="E6:E40" si="0">(D6-C6)/C6</f>
        <v>0.035</v>
      </c>
    </row>
    <row r="7" ht="37.5" customHeight="1" spans="1:5">
      <c r="A7" s="332" t="s">
        <v>12</v>
      </c>
      <c r="B7" s="276" t="s">
        <v>13</v>
      </c>
      <c r="C7" s="326">
        <v>570</v>
      </c>
      <c r="D7" s="326">
        <v>599</v>
      </c>
      <c r="E7" s="307">
        <f t="shared" si="0"/>
        <v>0.051</v>
      </c>
    </row>
    <row r="8" ht="37.5" customHeight="1" spans="1:5">
      <c r="A8" s="332" t="s">
        <v>14</v>
      </c>
      <c r="B8" s="276" t="s">
        <v>15</v>
      </c>
      <c r="C8" s="326">
        <v>158</v>
      </c>
      <c r="D8" s="326">
        <v>153</v>
      </c>
      <c r="E8" s="307">
        <f t="shared" si="0"/>
        <v>-0.032</v>
      </c>
    </row>
    <row r="9" ht="37.5" customHeight="1" spans="1:5">
      <c r="A9" s="332" t="s">
        <v>16</v>
      </c>
      <c r="B9" s="276" t="s">
        <v>17</v>
      </c>
      <c r="C9" s="326">
        <v>26</v>
      </c>
      <c r="D9" s="326">
        <v>28</v>
      </c>
      <c r="E9" s="307">
        <f t="shared" si="0"/>
        <v>0.077</v>
      </c>
    </row>
    <row r="10" ht="37.5" customHeight="1" spans="1:5">
      <c r="A10" s="332" t="s">
        <v>18</v>
      </c>
      <c r="B10" s="276" t="s">
        <v>19</v>
      </c>
      <c r="C10" s="326">
        <v>395</v>
      </c>
      <c r="D10" s="326">
        <v>421</v>
      </c>
      <c r="E10" s="307">
        <f t="shared" si="0"/>
        <v>0.066</v>
      </c>
    </row>
    <row r="11" ht="37.5" customHeight="1" spans="1:5">
      <c r="A11" s="332" t="s">
        <v>20</v>
      </c>
      <c r="B11" s="276" t="s">
        <v>21</v>
      </c>
      <c r="C11" s="326">
        <v>183</v>
      </c>
      <c r="D11" s="326">
        <v>175</v>
      </c>
      <c r="E11" s="307">
        <f t="shared" si="0"/>
        <v>-0.044</v>
      </c>
    </row>
    <row r="12" ht="37.5" customHeight="1" spans="1:5">
      <c r="A12" s="332" t="s">
        <v>22</v>
      </c>
      <c r="B12" s="276" t="s">
        <v>23</v>
      </c>
      <c r="C12" s="326">
        <v>117</v>
      </c>
      <c r="D12" s="326">
        <v>147</v>
      </c>
      <c r="E12" s="307">
        <f t="shared" si="0"/>
        <v>0.256</v>
      </c>
    </row>
    <row r="13" ht="37.5" customHeight="1" spans="1:5">
      <c r="A13" s="332" t="s">
        <v>24</v>
      </c>
      <c r="B13" s="276" t="s">
        <v>25</v>
      </c>
      <c r="C13" s="326">
        <v>120</v>
      </c>
      <c r="D13" s="326">
        <v>154</v>
      </c>
      <c r="E13" s="307">
        <f t="shared" si="0"/>
        <v>0.283</v>
      </c>
    </row>
    <row r="14" ht="37.5" customHeight="1" spans="1:5">
      <c r="A14" s="332" t="s">
        <v>26</v>
      </c>
      <c r="B14" s="276" t="s">
        <v>27</v>
      </c>
      <c r="C14" s="326">
        <v>1574</v>
      </c>
      <c r="D14" s="326">
        <v>1981</v>
      </c>
      <c r="E14" s="307">
        <f t="shared" si="0"/>
        <v>0.259</v>
      </c>
    </row>
    <row r="15" ht="37.5" customHeight="1" spans="1:5">
      <c r="A15" s="332" t="s">
        <v>28</v>
      </c>
      <c r="B15" s="276" t="s">
        <v>29</v>
      </c>
      <c r="C15" s="326">
        <v>315</v>
      </c>
      <c r="D15" s="326">
        <v>280</v>
      </c>
      <c r="E15" s="307">
        <f t="shared" si="0"/>
        <v>-0.111</v>
      </c>
    </row>
    <row r="16" ht="37.5" customHeight="1" spans="1:5">
      <c r="A16" s="332" t="s">
        <v>30</v>
      </c>
      <c r="B16" s="276" t="s">
        <v>31</v>
      </c>
      <c r="C16" s="326">
        <v>132</v>
      </c>
      <c r="D16" s="326">
        <v>147</v>
      </c>
      <c r="E16" s="307">
        <f t="shared" si="0"/>
        <v>0.114</v>
      </c>
    </row>
    <row r="17" ht="37.5" customHeight="1" spans="1:5">
      <c r="A17" s="332" t="s">
        <v>32</v>
      </c>
      <c r="B17" s="276" t="s">
        <v>33</v>
      </c>
      <c r="C17" s="326">
        <v>651</v>
      </c>
      <c r="D17" s="326">
        <v>420</v>
      </c>
      <c r="E17" s="307">
        <f t="shared" si="0"/>
        <v>-0.355</v>
      </c>
    </row>
    <row r="18" ht="37.5" customHeight="1" spans="1:5">
      <c r="A18" s="332" t="s">
        <v>34</v>
      </c>
      <c r="B18" s="276" t="s">
        <v>35</v>
      </c>
      <c r="C18" s="326">
        <v>2916</v>
      </c>
      <c r="D18" s="326">
        <v>2870</v>
      </c>
      <c r="E18" s="307">
        <f t="shared" si="0"/>
        <v>-0.016</v>
      </c>
    </row>
    <row r="19" ht="37.5" customHeight="1" spans="1:5">
      <c r="A19" s="332" t="s">
        <v>36</v>
      </c>
      <c r="B19" s="276" t="s">
        <v>37</v>
      </c>
      <c r="C19" s="326">
        <v>23</v>
      </c>
      <c r="D19" s="326">
        <v>28</v>
      </c>
      <c r="E19" s="307">
        <f t="shared" si="0"/>
        <v>0.217</v>
      </c>
    </row>
    <row r="20" ht="37.5" customHeight="1" spans="1:5">
      <c r="A20" s="452" t="s">
        <v>38</v>
      </c>
      <c r="B20" s="276" t="s">
        <v>39</v>
      </c>
      <c r="C20" s="326"/>
      <c r="D20" s="326"/>
      <c r="E20" s="307"/>
    </row>
    <row r="21" s="435" customFormat="1" ht="37.5" customHeight="1" spans="1:5">
      <c r="A21" s="330" t="s">
        <v>40</v>
      </c>
      <c r="B21" s="414" t="s">
        <v>41</v>
      </c>
      <c r="C21" s="327">
        <f>SUM(C22:C29)</f>
        <v>9299</v>
      </c>
      <c r="D21" s="327">
        <f>SUM(D22:D29)</f>
        <v>10170</v>
      </c>
      <c r="E21" s="298">
        <f t="shared" si="0"/>
        <v>0.094</v>
      </c>
    </row>
    <row r="22" ht="37.5" customHeight="1" spans="1:5">
      <c r="A22" s="445" t="s">
        <v>42</v>
      </c>
      <c r="B22" s="276" t="s">
        <v>43</v>
      </c>
      <c r="C22" s="326">
        <v>983</v>
      </c>
      <c r="D22" s="326">
        <v>3872</v>
      </c>
      <c r="E22" s="307">
        <f t="shared" si="0"/>
        <v>2.939</v>
      </c>
    </row>
    <row r="23" ht="37.5" customHeight="1" spans="1:5">
      <c r="A23" s="332" t="s">
        <v>44</v>
      </c>
      <c r="B23" s="446" t="s">
        <v>45</v>
      </c>
      <c r="C23" s="326">
        <v>106</v>
      </c>
      <c r="D23" s="326">
        <v>1240</v>
      </c>
      <c r="E23" s="307">
        <f t="shared" si="0"/>
        <v>10.698</v>
      </c>
    </row>
    <row r="24" ht="37.5" customHeight="1" spans="1:5">
      <c r="A24" s="332" t="s">
        <v>46</v>
      </c>
      <c r="B24" s="276" t="s">
        <v>47</v>
      </c>
      <c r="C24" s="326">
        <v>1167</v>
      </c>
      <c r="D24" s="326">
        <v>1660</v>
      </c>
      <c r="E24" s="307">
        <f t="shared" si="0"/>
        <v>0.422</v>
      </c>
    </row>
    <row r="25" ht="37.5" customHeight="1" spans="1:5">
      <c r="A25" s="332" t="s">
        <v>48</v>
      </c>
      <c r="B25" s="276" t="s">
        <v>49</v>
      </c>
      <c r="C25" s="326"/>
      <c r="D25" s="326"/>
      <c r="E25" s="307"/>
    </row>
    <row r="26" ht="37.5" customHeight="1" spans="1:5">
      <c r="A26" s="332" t="s">
        <v>50</v>
      </c>
      <c r="B26" s="276" t="s">
        <v>51</v>
      </c>
      <c r="C26" s="326">
        <v>2640</v>
      </c>
      <c r="D26" s="326">
        <v>3298</v>
      </c>
      <c r="E26" s="307">
        <f t="shared" si="0"/>
        <v>0.249</v>
      </c>
    </row>
    <row r="27" ht="37.5" customHeight="1" spans="1:5">
      <c r="A27" s="332" t="s">
        <v>52</v>
      </c>
      <c r="B27" s="276" t="s">
        <v>53</v>
      </c>
      <c r="C27" s="326">
        <v>871</v>
      </c>
      <c r="D27" s="326"/>
      <c r="E27" s="307">
        <f t="shared" si="0"/>
        <v>-1</v>
      </c>
    </row>
    <row r="28" ht="37.5" customHeight="1" spans="1:5">
      <c r="A28" s="332" t="s">
        <v>54</v>
      </c>
      <c r="B28" s="276" t="s">
        <v>55</v>
      </c>
      <c r="C28" s="326">
        <v>2668</v>
      </c>
      <c r="D28" s="326"/>
      <c r="E28" s="307">
        <f t="shared" si="0"/>
        <v>-1</v>
      </c>
    </row>
    <row r="29" ht="37.5" customHeight="1" spans="1:5">
      <c r="A29" s="332" t="s">
        <v>56</v>
      </c>
      <c r="B29" s="276" t="s">
        <v>57</v>
      </c>
      <c r="C29" s="326">
        <v>864</v>
      </c>
      <c r="D29" s="326">
        <v>100</v>
      </c>
      <c r="E29" s="307">
        <f t="shared" si="0"/>
        <v>-0.884</v>
      </c>
    </row>
    <row r="30" ht="37.5" customHeight="1" spans="1:5">
      <c r="A30" s="332"/>
      <c r="B30" s="276"/>
      <c r="C30" s="326"/>
      <c r="D30" s="326"/>
      <c r="E30" s="307"/>
    </row>
    <row r="31" s="436" customFormat="1" ht="37.5" customHeight="1" spans="1:5">
      <c r="A31" s="447"/>
      <c r="B31" s="412" t="s">
        <v>58</v>
      </c>
      <c r="C31" s="327">
        <f>C5+C21</f>
        <v>20679</v>
      </c>
      <c r="D31" s="327">
        <f>D5+D21</f>
        <v>21920</v>
      </c>
      <c r="E31" s="298">
        <f t="shared" si="0"/>
        <v>0.06</v>
      </c>
    </row>
    <row r="32" s="435" customFormat="1" ht="37.5" customHeight="1" spans="1:5">
      <c r="A32" s="330">
        <v>105</v>
      </c>
      <c r="B32" s="275" t="s">
        <v>59</v>
      </c>
      <c r="C32" s="327">
        <v>17760</v>
      </c>
      <c r="D32" s="327">
        <v>8800</v>
      </c>
      <c r="E32" s="298">
        <f t="shared" si="0"/>
        <v>-0.505</v>
      </c>
    </row>
    <row r="33" s="435" customFormat="1" ht="37.5" customHeight="1" spans="1:5">
      <c r="A33" s="413">
        <v>110</v>
      </c>
      <c r="B33" s="414" t="s">
        <v>60</v>
      </c>
      <c r="C33" s="327">
        <f>SUM(C34:C39)</f>
        <v>173969</v>
      </c>
      <c r="D33" s="327">
        <f>SUM(D34:D39)</f>
        <v>174880</v>
      </c>
      <c r="E33" s="298">
        <f t="shared" si="0"/>
        <v>0.005</v>
      </c>
    </row>
    <row r="34" ht="37.5" customHeight="1" spans="1:5">
      <c r="A34" s="332">
        <v>11001</v>
      </c>
      <c r="B34" s="276" t="s">
        <v>61</v>
      </c>
      <c r="C34" s="326">
        <v>3648</v>
      </c>
      <c r="D34" s="326">
        <v>3280</v>
      </c>
      <c r="E34" s="307">
        <f t="shared" si="0"/>
        <v>-0.101</v>
      </c>
    </row>
    <row r="35" ht="37.5" customHeight="1" spans="1:5">
      <c r="A35" s="332"/>
      <c r="B35" s="276" t="s">
        <v>62</v>
      </c>
      <c r="C35" s="326">
        <v>141396</v>
      </c>
      <c r="D35" s="326">
        <v>141339</v>
      </c>
      <c r="E35" s="307">
        <f t="shared" si="0"/>
        <v>0</v>
      </c>
    </row>
    <row r="36" ht="37.5" customHeight="1" spans="1:5">
      <c r="A36" s="332">
        <v>11008</v>
      </c>
      <c r="B36" s="276" t="s">
        <v>63</v>
      </c>
      <c r="C36" s="326"/>
      <c r="D36" s="326"/>
      <c r="E36" s="307"/>
    </row>
    <row r="37" ht="37.5" customHeight="1" spans="1:5">
      <c r="A37" s="332">
        <v>11009</v>
      </c>
      <c r="B37" s="276" t="s">
        <v>64</v>
      </c>
      <c r="C37" s="326">
        <v>28293</v>
      </c>
      <c r="D37" s="326">
        <v>30051</v>
      </c>
      <c r="E37" s="307">
        <f t="shared" si="0"/>
        <v>0.062</v>
      </c>
    </row>
    <row r="38" s="437" customFormat="1" ht="37.5" customHeight="1" spans="1:5">
      <c r="A38" s="448">
        <v>11013</v>
      </c>
      <c r="B38" s="280" t="s">
        <v>65</v>
      </c>
      <c r="C38" s="326"/>
      <c r="D38" s="326"/>
      <c r="E38" s="307"/>
    </row>
    <row r="39" s="437" customFormat="1" ht="37.5" customHeight="1" spans="1:5">
      <c r="A39" s="448">
        <v>11015</v>
      </c>
      <c r="B39" s="280" t="s">
        <v>66</v>
      </c>
      <c r="C39" s="326">
        <v>632</v>
      </c>
      <c r="D39" s="326">
        <v>210</v>
      </c>
      <c r="E39" s="307">
        <f t="shared" si="0"/>
        <v>-0.668</v>
      </c>
    </row>
    <row r="40" s="435" customFormat="1" ht="37.5" customHeight="1" spans="1:5">
      <c r="A40" s="449"/>
      <c r="B40" s="450" t="s">
        <v>67</v>
      </c>
      <c r="C40" s="327">
        <f>C31+C32+C33</f>
        <v>212408</v>
      </c>
      <c r="D40" s="327">
        <f>D31+D32+D33</f>
        <v>205600</v>
      </c>
      <c r="E40" s="298">
        <f t="shared" si="0"/>
        <v>-0.032</v>
      </c>
    </row>
    <row r="41" spans="3:4">
      <c r="C41" s="451"/>
      <c r="D41" s="451"/>
    </row>
    <row r="42" spans="4:4">
      <c r="D42" s="451"/>
    </row>
    <row r="43" spans="3:4">
      <c r="C43" s="451"/>
      <c r="D43" s="451"/>
    </row>
    <row r="44" spans="4:4">
      <c r="D44" s="451"/>
    </row>
    <row r="45" spans="3:4">
      <c r="C45" s="451"/>
      <c r="D45" s="451"/>
    </row>
    <row r="46" spans="3:4">
      <c r="C46" s="451"/>
      <c r="D46" s="451"/>
    </row>
    <row r="47" spans="4:4">
      <c r="D47" s="451"/>
    </row>
    <row r="48" spans="3:4">
      <c r="C48" s="451"/>
      <c r="D48" s="451"/>
    </row>
    <row r="49" spans="3:4">
      <c r="C49" s="451"/>
      <c r="D49" s="451"/>
    </row>
    <row r="50" spans="3:4">
      <c r="C50" s="451"/>
      <c r="D50" s="451"/>
    </row>
    <row r="51" spans="3:4">
      <c r="C51" s="451"/>
      <c r="D51" s="451"/>
    </row>
    <row r="52" spans="4:4">
      <c r="D52" s="451"/>
    </row>
    <row r="53" spans="3:4">
      <c r="C53" s="451"/>
      <c r="D53" s="451"/>
    </row>
  </sheetData>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
    <cfRule type="expression" dxfId="1" priority="29" stopIfTrue="1">
      <formula>"len($A:$A)=3"</formula>
    </cfRule>
  </conditionalFormatting>
  <conditionalFormatting sqref="D32">
    <cfRule type="expression" dxfId="1" priority="18" stopIfTrue="1">
      <formula>"len($A:$A)=3"</formula>
    </cfRule>
  </conditionalFormatting>
  <conditionalFormatting sqref="D39">
    <cfRule type="expression" dxfId="1" priority="21"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fRule type="expression" dxfId="1" priority="8" stopIfTrue="1">
      <formula>"len($A:$A)=3"</formula>
    </cfRule>
  </conditionalFormatting>
  <conditionalFormatting sqref="C8:C9">
    <cfRule type="expression" dxfId="1" priority="31"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D6:D7">
    <cfRule type="expression" dxfId="1" priority="22" stopIfTrue="1">
      <formula>"len($A:$A)=3"</formula>
    </cfRule>
  </conditionalFormatting>
  <conditionalFormatting sqref="D8:D9">
    <cfRule type="expression" dxfId="1" priority="20" stopIfTrue="1">
      <formula>"len($A:$A)=3"</formula>
    </cfRule>
  </conditionalFormatting>
  <conditionalFormatting sqref="D34:D35">
    <cfRule type="expression" dxfId="1" priority="16" stopIfTrue="1">
      <formula>"len($A:$A)=3"</formula>
    </cfRule>
  </conditionalFormatting>
  <conditionalFormatting sqref="D36:D37">
    <cfRule type="expression" dxfId="1" priority="14" stopIfTrue="1">
      <formula>"len($A:$A)=3"</formula>
    </cfRule>
  </conditionalFormatting>
  <conditionalFormatting sqref="D38:D39">
    <cfRule type="expression" dxfId="1" priority="24" stopIfTrue="1">
      <formula>"len($A:$A)=3"</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5:C7 D5">
    <cfRule type="expression" dxfId="1" priority="33" stopIfTrue="1">
      <formula>"len($A:$A)=3"</formula>
    </cfRule>
  </conditionalFormatting>
  <conditionalFormatting sqref="C5:C30 D5 D21">
    <cfRule type="expression" dxfId="1" priority="30" stopIfTrue="1">
      <formula>"len($A:$A)=3"</formula>
    </cfRule>
  </conditionalFormatting>
  <conditionalFormatting sqref="D6:D20 D22:D30">
    <cfRule type="expression" dxfId="1" priority="19" stopIfTrue="1">
      <formula>"len($A:$A)=3"</formula>
    </cfRule>
  </conditionalFormatting>
  <conditionalFormatting sqref="C32:C33 C34:D35 D33">
    <cfRule type="expression" dxfId="1" priority="34" stopIfTrue="1">
      <formula>"len($A:$A)=3"</formula>
    </cfRule>
  </conditionalFormatting>
  <conditionalFormatting sqref="D32 D34:D35">
    <cfRule type="expression" dxfId="1" priority="23" stopIfTrue="1">
      <formula>"len($A:$A)=3"</formula>
    </cfRule>
  </conditionalFormatting>
  <conditionalFormatting sqref="A33:B35 B39:B40">
    <cfRule type="expression" dxfId="1" priority="12" stopIfTrue="1">
      <formula>"len($A:$A)=3"</formula>
    </cfRule>
  </conditionalFormatting>
  <conditionalFormatting sqref="C33:D35">
    <cfRule type="expression" dxfId="1" priority="28" stopIfTrue="1">
      <formula>"len($A:$A)=3"</formula>
    </cfRule>
  </conditionalFormatting>
  <conditionalFormatting sqref="A34:B35">
    <cfRule type="expression" dxfId="1" priority="11" stopIfTrue="1">
      <formula>"len($A:$A)=3"</formula>
    </cfRule>
  </conditionalFormatting>
  <conditionalFormatting sqref="B40 A36:D36">
    <cfRule type="expression" dxfId="1" priority="56" stopIfTrue="1">
      <formula>"len($A:$A)=3"</formula>
    </cfRule>
  </conditionalFormatting>
  <conditionalFormatting sqref="A36:B37">
    <cfRule type="expression" dxfId="1" priority="9"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00B0F0"/>
  </sheetPr>
  <dimension ref="A1:E282"/>
  <sheetViews>
    <sheetView showGridLines="0" showZeros="0" tabSelected="1" view="pageBreakPreview" zoomScaleNormal="115" workbookViewId="0">
      <pane ySplit="3" topLeftCell="A195" activePane="bottomLeft" state="frozen"/>
      <selection/>
      <selection pane="bottomLeft" activeCell="B202" sqref="B202"/>
    </sheetView>
  </sheetViews>
  <sheetFormatPr defaultColWidth="9" defaultRowHeight="15.6" outlineLevelCol="4"/>
  <cols>
    <col min="1" max="1" width="21.5" style="251" customWidth="1"/>
    <col min="2" max="2" width="50.75" style="251" customWidth="1"/>
    <col min="3" max="4" width="20.6296296296296" style="251" customWidth="1"/>
    <col min="5" max="5" width="20.6296296296296" style="316" customWidth="1"/>
    <col min="6" max="16384" width="9" style="251"/>
  </cols>
  <sheetData>
    <row r="1" ht="45" customHeight="1" spans="2:5">
      <c r="B1" s="252" t="s">
        <v>2527</v>
      </c>
      <c r="C1" s="252"/>
      <c r="D1" s="252"/>
      <c r="E1" s="252"/>
    </row>
    <row r="2" s="253" customFormat="1" ht="20.1" customHeight="1" spans="2:5">
      <c r="B2" s="254"/>
      <c r="C2" s="254"/>
      <c r="D2" s="254"/>
      <c r="E2" s="255" t="s">
        <v>2</v>
      </c>
    </row>
    <row r="3" s="314" customFormat="1" ht="45" customHeight="1" spans="1:5">
      <c r="A3" s="256" t="s">
        <v>3</v>
      </c>
      <c r="B3" s="257" t="s">
        <v>4</v>
      </c>
      <c r="C3" s="258" t="s">
        <v>5</v>
      </c>
      <c r="D3" s="258" t="s">
        <v>6</v>
      </c>
      <c r="E3" s="258" t="s">
        <v>7</v>
      </c>
    </row>
    <row r="4" ht="38" customHeight="1" spans="1:5">
      <c r="A4" s="259" t="s">
        <v>81</v>
      </c>
      <c r="B4" s="260" t="s">
        <v>2528</v>
      </c>
      <c r="C4" s="296">
        <v>22</v>
      </c>
      <c r="D4" s="296">
        <v>20</v>
      </c>
      <c r="E4" s="317">
        <f>IF(C4&gt;0,D4/C4-1,IF(C4&lt;0,-(D4/C4-1),""))</f>
        <v>-0.091</v>
      </c>
    </row>
    <row r="5" ht="38" customHeight="1" spans="1:5">
      <c r="A5" s="264" t="s">
        <v>2529</v>
      </c>
      <c r="B5" s="263" t="s">
        <v>2530</v>
      </c>
      <c r="C5" s="299">
        <v>22</v>
      </c>
      <c r="D5" s="299">
        <v>20</v>
      </c>
      <c r="E5" s="317">
        <f>IF(C5&gt;0,D5/C5-1,IF(C5&lt;0,-(D5/C5-1),""))</f>
        <v>-0.091</v>
      </c>
    </row>
    <row r="6" ht="38" customHeight="1" spans="1:5">
      <c r="A6" s="264" t="s">
        <v>2531</v>
      </c>
      <c r="B6" s="265" t="s">
        <v>2532</v>
      </c>
      <c r="C6" s="266"/>
      <c r="D6" s="266"/>
      <c r="E6" s="317" t="str">
        <f t="shared" ref="E4:E67" si="0">IF(C6&gt;0,D6/C6-1,IF(C6&lt;0,-(D6/C6-1),""))</f>
        <v/>
      </c>
    </row>
    <row r="7" ht="38" customHeight="1" spans="1:5">
      <c r="A7" s="264" t="s">
        <v>2533</v>
      </c>
      <c r="B7" s="265" t="s">
        <v>2534</v>
      </c>
      <c r="C7" s="266">
        <v>10</v>
      </c>
      <c r="D7" s="266">
        <v>20</v>
      </c>
      <c r="E7" s="317">
        <f t="shared" si="0"/>
        <v>1</v>
      </c>
    </row>
    <row r="8" ht="38" customHeight="1" spans="1:5">
      <c r="A8" s="264" t="s">
        <v>2535</v>
      </c>
      <c r="B8" s="265" t="s">
        <v>2536</v>
      </c>
      <c r="C8" s="266"/>
      <c r="D8" s="266"/>
      <c r="E8" s="317" t="str">
        <f t="shared" si="0"/>
        <v/>
      </c>
    </row>
    <row r="9" s="245" customFormat="1" ht="38" customHeight="1" spans="1:5">
      <c r="A9" s="264" t="s">
        <v>2537</v>
      </c>
      <c r="B9" s="265" t="s">
        <v>2538</v>
      </c>
      <c r="C9" s="266"/>
      <c r="D9" s="266"/>
      <c r="E9" s="317" t="str">
        <f t="shared" si="0"/>
        <v/>
      </c>
    </row>
    <row r="10" ht="38" customHeight="1" spans="1:5">
      <c r="A10" s="264" t="s">
        <v>2539</v>
      </c>
      <c r="B10" s="265" t="s">
        <v>2540</v>
      </c>
      <c r="C10" s="266">
        <v>12</v>
      </c>
      <c r="D10" s="266"/>
      <c r="E10" s="317">
        <f t="shared" si="0"/>
        <v>-1</v>
      </c>
    </row>
    <row r="11" ht="38" customHeight="1" spans="1:5">
      <c r="A11" s="264" t="s">
        <v>2541</v>
      </c>
      <c r="B11" s="263" t="s">
        <v>2542</v>
      </c>
      <c r="C11" s="299"/>
      <c r="D11" s="299"/>
      <c r="E11" s="317"/>
    </row>
    <row r="12" s="245" customFormat="1" ht="38" customHeight="1" spans="1:5">
      <c r="A12" s="264" t="s">
        <v>2543</v>
      </c>
      <c r="B12" s="265" t="s">
        <v>2544</v>
      </c>
      <c r="C12" s="266"/>
      <c r="D12" s="266"/>
      <c r="E12" s="317" t="str">
        <f t="shared" si="0"/>
        <v/>
      </c>
    </row>
    <row r="13" ht="38" customHeight="1" spans="1:5">
      <c r="A13" s="264" t="s">
        <v>2545</v>
      </c>
      <c r="B13" s="265" t="s">
        <v>2546</v>
      </c>
      <c r="C13" s="266"/>
      <c r="D13" s="266"/>
      <c r="E13" s="317" t="str">
        <f t="shared" si="0"/>
        <v/>
      </c>
    </row>
    <row r="14" s="245" customFormat="1" ht="38" customHeight="1" spans="1:5">
      <c r="A14" s="264" t="s">
        <v>2547</v>
      </c>
      <c r="B14" s="265" t="s">
        <v>2548</v>
      </c>
      <c r="C14" s="266"/>
      <c r="D14" s="266"/>
      <c r="E14" s="317" t="str">
        <f t="shared" si="0"/>
        <v/>
      </c>
    </row>
    <row r="15" ht="38" customHeight="1" spans="1:5">
      <c r="A15" s="264" t="s">
        <v>2549</v>
      </c>
      <c r="B15" s="265" t="s">
        <v>2550</v>
      </c>
      <c r="C15" s="266"/>
      <c r="D15" s="266"/>
      <c r="E15" s="317" t="str">
        <f t="shared" si="0"/>
        <v/>
      </c>
    </row>
    <row r="16" ht="38" customHeight="1" spans="1:5">
      <c r="A16" s="264" t="s">
        <v>2551</v>
      </c>
      <c r="B16" s="265" t="s">
        <v>2552</v>
      </c>
      <c r="C16" s="266"/>
      <c r="D16" s="266"/>
      <c r="E16" s="317" t="str">
        <f t="shared" si="0"/>
        <v/>
      </c>
    </row>
    <row r="17" s="245" customFormat="1" ht="38" customHeight="1" spans="1:5">
      <c r="A17" s="264" t="s">
        <v>2553</v>
      </c>
      <c r="B17" s="265" t="s">
        <v>2554</v>
      </c>
      <c r="C17" s="266"/>
      <c r="D17" s="266"/>
      <c r="E17" s="317" t="str">
        <f t="shared" si="0"/>
        <v/>
      </c>
    </row>
    <row r="18" s="245" customFormat="1" ht="38" customHeight="1" spans="1:5">
      <c r="A18" s="264" t="s">
        <v>2555</v>
      </c>
      <c r="B18" s="265" t="s">
        <v>2556</v>
      </c>
      <c r="C18" s="266"/>
      <c r="D18" s="266"/>
      <c r="E18" s="317" t="str">
        <f t="shared" si="0"/>
        <v/>
      </c>
    </row>
    <row r="19" s="245" customFormat="1" ht="38" customHeight="1" spans="1:5">
      <c r="A19" s="264" t="s">
        <v>2557</v>
      </c>
      <c r="B19" s="265" t="s">
        <v>2558</v>
      </c>
      <c r="C19" s="266"/>
      <c r="D19" s="266"/>
      <c r="E19" s="317" t="str">
        <f t="shared" si="0"/>
        <v/>
      </c>
    </row>
    <row r="20" ht="38" customHeight="1" spans="1:5">
      <c r="A20" s="259" t="s">
        <v>83</v>
      </c>
      <c r="B20" s="260" t="s">
        <v>2559</v>
      </c>
      <c r="C20" s="296">
        <v>54</v>
      </c>
      <c r="D20" s="296">
        <v>231</v>
      </c>
      <c r="E20" s="297"/>
    </row>
    <row r="21" ht="38" customHeight="1" spans="1:5">
      <c r="A21" s="264" t="s">
        <v>2560</v>
      </c>
      <c r="B21" s="263" t="s">
        <v>2561</v>
      </c>
      <c r="C21" s="299">
        <v>54</v>
      </c>
      <c r="D21" s="299">
        <v>156</v>
      </c>
      <c r="E21" s="317"/>
    </row>
    <row r="22" ht="38" customHeight="1" spans="1:5">
      <c r="A22" s="264" t="s">
        <v>2562</v>
      </c>
      <c r="B22" s="265" t="s">
        <v>2563</v>
      </c>
      <c r="C22" s="266">
        <v>54</v>
      </c>
      <c r="D22" s="266">
        <v>27</v>
      </c>
      <c r="E22" s="317">
        <f t="shared" si="0"/>
        <v>-0.5</v>
      </c>
    </row>
    <row r="23" ht="38" customHeight="1" spans="1:5">
      <c r="A23" s="264" t="s">
        <v>2564</v>
      </c>
      <c r="B23" s="265" t="s">
        <v>2565</v>
      </c>
      <c r="C23" s="266"/>
      <c r="D23" s="266">
        <v>129</v>
      </c>
      <c r="E23" s="317" t="str">
        <f t="shared" si="0"/>
        <v/>
      </c>
    </row>
    <row r="24" ht="38" customHeight="1" spans="1:5">
      <c r="A24" s="264" t="s">
        <v>2566</v>
      </c>
      <c r="B24" s="265" t="s">
        <v>2567</v>
      </c>
      <c r="C24" s="266"/>
      <c r="D24" s="266"/>
      <c r="E24" s="317" t="str">
        <f t="shared" si="0"/>
        <v/>
      </c>
    </row>
    <row r="25" ht="38" customHeight="1" spans="1:5">
      <c r="A25" s="264" t="s">
        <v>2568</v>
      </c>
      <c r="B25" s="263" t="s">
        <v>2569</v>
      </c>
      <c r="C25" s="299"/>
      <c r="D25" s="299">
        <v>75</v>
      </c>
      <c r="E25" s="317"/>
    </row>
    <row r="26" s="245" customFormat="1" ht="38" customHeight="1" spans="1:5">
      <c r="A26" s="264" t="s">
        <v>2570</v>
      </c>
      <c r="B26" s="265" t="s">
        <v>2563</v>
      </c>
      <c r="C26" s="266"/>
      <c r="D26" s="266"/>
      <c r="E26" s="317" t="str">
        <f t="shared" si="0"/>
        <v/>
      </c>
    </row>
    <row r="27" ht="38" customHeight="1" spans="1:5">
      <c r="A27" s="264" t="s">
        <v>2571</v>
      </c>
      <c r="B27" s="265" t="s">
        <v>2565</v>
      </c>
      <c r="C27" s="266"/>
      <c r="D27" s="266">
        <v>75</v>
      </c>
      <c r="E27" s="317" t="str">
        <f t="shared" si="0"/>
        <v/>
      </c>
    </row>
    <row r="28" ht="38" customHeight="1" spans="1:5">
      <c r="A28" s="264" t="s">
        <v>2572</v>
      </c>
      <c r="B28" s="265" t="s">
        <v>2573</v>
      </c>
      <c r="C28" s="266"/>
      <c r="D28" s="266"/>
      <c r="E28" s="317" t="str">
        <f t="shared" si="0"/>
        <v/>
      </c>
    </row>
    <row r="29" s="248" customFormat="1" ht="38" customHeight="1" spans="1:5">
      <c r="A29" s="264" t="s">
        <v>2574</v>
      </c>
      <c r="B29" s="263" t="s">
        <v>2575</v>
      </c>
      <c r="C29" s="299"/>
      <c r="D29" s="299"/>
      <c r="E29" s="317"/>
    </row>
    <row r="30" s="245" customFormat="1" ht="38" customHeight="1" spans="1:5">
      <c r="A30" s="264" t="s">
        <v>2576</v>
      </c>
      <c r="B30" s="265" t="s">
        <v>2565</v>
      </c>
      <c r="C30" s="266"/>
      <c r="D30" s="266"/>
      <c r="E30" s="317" t="str">
        <f t="shared" si="0"/>
        <v/>
      </c>
    </row>
    <row r="31" s="245" customFormat="1" ht="38" customHeight="1" spans="1:5">
      <c r="A31" s="264" t="s">
        <v>2577</v>
      </c>
      <c r="B31" s="265" t="s">
        <v>2578</v>
      </c>
      <c r="C31" s="266"/>
      <c r="D31" s="266"/>
      <c r="E31" s="317" t="str">
        <f t="shared" si="0"/>
        <v/>
      </c>
    </row>
    <row r="32" ht="38" customHeight="1" spans="1:5">
      <c r="A32" s="259" t="s">
        <v>87</v>
      </c>
      <c r="B32" s="260" t="s">
        <v>2579</v>
      </c>
      <c r="C32" s="296"/>
      <c r="D32" s="296"/>
      <c r="E32" s="297"/>
    </row>
    <row r="33" ht="38" customHeight="1" spans="1:5">
      <c r="A33" s="264" t="s">
        <v>2580</v>
      </c>
      <c r="B33" s="263" t="s">
        <v>2581</v>
      </c>
      <c r="C33" s="299"/>
      <c r="D33" s="299"/>
      <c r="E33" s="317"/>
    </row>
    <row r="34" s="245" customFormat="1" ht="38" customHeight="1" spans="1:5">
      <c r="A34" s="264">
        <v>2116001</v>
      </c>
      <c r="B34" s="265" t="s">
        <v>2582</v>
      </c>
      <c r="C34" s="266"/>
      <c r="D34" s="266"/>
      <c r="E34" s="317" t="str">
        <f t="shared" si="0"/>
        <v/>
      </c>
    </row>
    <row r="35" s="245" customFormat="1" ht="38" customHeight="1" spans="1:5">
      <c r="A35" s="264">
        <v>2116002</v>
      </c>
      <c r="B35" s="265" t="s">
        <v>2583</v>
      </c>
      <c r="C35" s="266"/>
      <c r="D35" s="266"/>
      <c r="E35" s="317" t="str">
        <f t="shared" si="0"/>
        <v/>
      </c>
    </row>
    <row r="36" s="245" customFormat="1" ht="38" customHeight="1" spans="1:5">
      <c r="A36" s="264">
        <v>2116003</v>
      </c>
      <c r="B36" s="265" t="s">
        <v>2584</v>
      </c>
      <c r="C36" s="266"/>
      <c r="D36" s="266"/>
      <c r="E36" s="317" t="str">
        <f t="shared" si="0"/>
        <v/>
      </c>
    </row>
    <row r="37" s="248" customFormat="1" ht="38" customHeight="1" spans="1:5">
      <c r="A37" s="264">
        <v>2116099</v>
      </c>
      <c r="B37" s="265" t="s">
        <v>2585</v>
      </c>
      <c r="C37" s="266"/>
      <c r="D37" s="266"/>
      <c r="E37" s="317" t="str">
        <f t="shared" si="0"/>
        <v/>
      </c>
    </row>
    <row r="38" s="245" customFormat="1" ht="38" customHeight="1" spans="1:5">
      <c r="A38" s="264">
        <v>21161</v>
      </c>
      <c r="B38" s="265" t="s">
        <v>2586</v>
      </c>
      <c r="C38" s="266"/>
      <c r="D38" s="266"/>
      <c r="E38" s="317" t="str">
        <f t="shared" si="0"/>
        <v/>
      </c>
    </row>
    <row r="39" ht="38" customHeight="1" spans="1:5">
      <c r="A39" s="264">
        <v>2116101</v>
      </c>
      <c r="B39" s="265" t="s">
        <v>2587</v>
      </c>
      <c r="C39" s="266"/>
      <c r="D39" s="266"/>
      <c r="E39" s="317" t="str">
        <f t="shared" si="0"/>
        <v/>
      </c>
    </row>
    <row r="40" ht="38" customHeight="1" spans="1:5">
      <c r="A40" s="264">
        <v>2116102</v>
      </c>
      <c r="B40" s="265" t="s">
        <v>2588</v>
      </c>
      <c r="C40" s="266"/>
      <c r="D40" s="266"/>
      <c r="E40" s="317" t="str">
        <f t="shared" si="0"/>
        <v/>
      </c>
    </row>
    <row r="41" ht="38" customHeight="1" spans="1:5">
      <c r="A41" s="264">
        <v>2116103</v>
      </c>
      <c r="B41" s="265" t="s">
        <v>2589</v>
      </c>
      <c r="C41" s="266"/>
      <c r="D41" s="266"/>
      <c r="E41" s="317" t="str">
        <f t="shared" si="0"/>
        <v/>
      </c>
    </row>
    <row r="42" ht="38" customHeight="1" spans="1:5">
      <c r="A42" s="264">
        <v>2116104</v>
      </c>
      <c r="B42" s="265" t="s">
        <v>2590</v>
      </c>
      <c r="C42" s="266"/>
      <c r="D42" s="266"/>
      <c r="E42" s="317" t="str">
        <f t="shared" si="0"/>
        <v/>
      </c>
    </row>
    <row r="43" ht="38" customHeight="1" spans="1:5">
      <c r="A43" s="259" t="s">
        <v>89</v>
      </c>
      <c r="B43" s="260" t="s">
        <v>2591</v>
      </c>
      <c r="C43" s="296">
        <v>7915</v>
      </c>
      <c r="D43" s="296">
        <v>7014</v>
      </c>
      <c r="E43" s="317">
        <f t="shared" si="0"/>
        <v>-0.114</v>
      </c>
    </row>
    <row r="44" ht="38" customHeight="1" spans="1:5">
      <c r="A44" s="264" t="s">
        <v>2592</v>
      </c>
      <c r="B44" s="263" t="s">
        <v>2593</v>
      </c>
      <c r="C44" s="299">
        <v>7915</v>
      </c>
      <c r="D44" s="299">
        <v>7000</v>
      </c>
      <c r="E44" s="317">
        <f t="shared" si="0"/>
        <v>-0.116</v>
      </c>
    </row>
    <row r="45" ht="38" customHeight="1" spans="1:5">
      <c r="A45" s="264" t="s">
        <v>2594</v>
      </c>
      <c r="B45" s="265" t="s">
        <v>2595</v>
      </c>
      <c r="C45" s="266">
        <v>250</v>
      </c>
      <c r="D45" s="266">
        <v>400</v>
      </c>
      <c r="E45" s="317">
        <f t="shared" si="0"/>
        <v>0.6</v>
      </c>
    </row>
    <row r="46" ht="38" customHeight="1" spans="1:5">
      <c r="A46" s="264" t="s">
        <v>2596</v>
      </c>
      <c r="B46" s="265" t="s">
        <v>2597</v>
      </c>
      <c r="C46" s="266"/>
      <c r="D46" s="266"/>
      <c r="E46" s="317" t="str">
        <f t="shared" si="0"/>
        <v/>
      </c>
    </row>
    <row r="47" ht="38" customHeight="1" spans="1:5">
      <c r="A47" s="264" t="s">
        <v>2598</v>
      </c>
      <c r="B47" s="265" t="s">
        <v>2599</v>
      </c>
      <c r="C47" s="266"/>
      <c r="D47" s="266"/>
      <c r="E47" s="317" t="str">
        <f t="shared" si="0"/>
        <v/>
      </c>
    </row>
    <row r="48" ht="38" customHeight="1" spans="1:5">
      <c r="A48" s="264" t="s">
        <v>2600</v>
      </c>
      <c r="B48" s="265" t="s">
        <v>2601</v>
      </c>
      <c r="C48" s="266">
        <v>930</v>
      </c>
      <c r="D48" s="266">
        <v>1300</v>
      </c>
      <c r="E48" s="317">
        <f t="shared" si="0"/>
        <v>0.398</v>
      </c>
    </row>
    <row r="49" ht="38" customHeight="1" spans="1:5">
      <c r="A49" s="264" t="s">
        <v>2602</v>
      </c>
      <c r="B49" s="265" t="s">
        <v>2603</v>
      </c>
      <c r="C49" s="266"/>
      <c r="D49" s="266"/>
      <c r="E49" s="317" t="str">
        <f t="shared" si="0"/>
        <v/>
      </c>
    </row>
    <row r="50" ht="38" customHeight="1" spans="1:5">
      <c r="A50" s="264" t="s">
        <v>2604</v>
      </c>
      <c r="B50" s="265" t="s">
        <v>2605</v>
      </c>
      <c r="C50" s="266"/>
      <c r="D50" s="266"/>
      <c r="E50" s="317" t="str">
        <f t="shared" si="0"/>
        <v/>
      </c>
    </row>
    <row r="51" ht="38" customHeight="1" spans="1:5">
      <c r="A51" s="264" t="s">
        <v>2606</v>
      </c>
      <c r="B51" s="265" t="s">
        <v>2607</v>
      </c>
      <c r="C51" s="266"/>
      <c r="D51" s="266"/>
      <c r="E51" s="317" t="str">
        <f t="shared" si="0"/>
        <v/>
      </c>
    </row>
    <row r="52" ht="38" customHeight="1" spans="1:5">
      <c r="A52" s="264" t="s">
        <v>2608</v>
      </c>
      <c r="B52" s="265" t="s">
        <v>2609</v>
      </c>
      <c r="C52" s="266"/>
      <c r="D52" s="266"/>
      <c r="E52" s="317" t="str">
        <f t="shared" si="0"/>
        <v/>
      </c>
    </row>
    <row r="53" ht="38" customHeight="1" spans="1:5">
      <c r="A53" s="264" t="s">
        <v>2610</v>
      </c>
      <c r="B53" s="265" t="s">
        <v>2611</v>
      </c>
      <c r="C53" s="266"/>
      <c r="D53" s="266"/>
      <c r="E53" s="317" t="str">
        <f t="shared" si="0"/>
        <v/>
      </c>
    </row>
    <row r="54" ht="38" customHeight="1" spans="1:5">
      <c r="A54" s="264" t="s">
        <v>2612</v>
      </c>
      <c r="B54" s="265" t="s">
        <v>2613</v>
      </c>
      <c r="C54" s="266"/>
      <c r="D54" s="266"/>
      <c r="E54" s="317" t="str">
        <f t="shared" si="0"/>
        <v/>
      </c>
    </row>
    <row r="55" ht="38" customHeight="1" spans="1:5">
      <c r="A55" s="264" t="s">
        <v>2614</v>
      </c>
      <c r="B55" s="265" t="s">
        <v>2615</v>
      </c>
      <c r="C55" s="266"/>
      <c r="D55" s="266"/>
      <c r="E55" s="317" t="str">
        <f t="shared" si="0"/>
        <v/>
      </c>
    </row>
    <row r="56" ht="38" customHeight="1" spans="1:5">
      <c r="A56" s="264" t="s">
        <v>2616</v>
      </c>
      <c r="B56" s="265" t="s">
        <v>2617</v>
      </c>
      <c r="C56" s="266">
        <v>6735</v>
      </c>
      <c r="D56" s="266">
        <v>5300</v>
      </c>
      <c r="E56" s="317">
        <f t="shared" si="0"/>
        <v>-0.213</v>
      </c>
    </row>
    <row r="57" ht="38" customHeight="1" spans="1:5">
      <c r="A57" s="264" t="s">
        <v>2618</v>
      </c>
      <c r="B57" s="263" t="s">
        <v>2619</v>
      </c>
      <c r="C57" s="299"/>
      <c r="D57" s="299">
        <v>14</v>
      </c>
      <c r="E57" s="317" t="str">
        <f t="shared" si="0"/>
        <v/>
      </c>
    </row>
    <row r="58" ht="38" customHeight="1" spans="1:5">
      <c r="A58" s="264" t="s">
        <v>2620</v>
      </c>
      <c r="B58" s="265" t="s">
        <v>2595</v>
      </c>
      <c r="C58" s="266"/>
      <c r="D58" s="266"/>
      <c r="E58" s="317" t="str">
        <f t="shared" si="0"/>
        <v/>
      </c>
    </row>
    <row r="59" ht="38" customHeight="1" spans="1:5">
      <c r="A59" s="264" t="s">
        <v>2621</v>
      </c>
      <c r="B59" s="265" t="s">
        <v>2597</v>
      </c>
      <c r="C59" s="266"/>
      <c r="D59" s="266">
        <v>14</v>
      </c>
      <c r="E59" s="317" t="str">
        <f t="shared" si="0"/>
        <v/>
      </c>
    </row>
    <row r="60" ht="38" customHeight="1" spans="1:5">
      <c r="A60" s="264" t="s">
        <v>2622</v>
      </c>
      <c r="B60" s="265" t="s">
        <v>2623</v>
      </c>
      <c r="C60" s="266"/>
      <c r="D60" s="266"/>
      <c r="E60" s="317" t="str">
        <f t="shared" si="0"/>
        <v/>
      </c>
    </row>
    <row r="61" ht="38" customHeight="1" spans="1:5">
      <c r="A61" s="264" t="s">
        <v>2624</v>
      </c>
      <c r="B61" s="263" t="s">
        <v>2625</v>
      </c>
      <c r="C61" s="299"/>
      <c r="D61" s="299"/>
      <c r="E61" s="317"/>
    </row>
    <row r="62" ht="38" customHeight="1" spans="1:5">
      <c r="A62" s="264" t="s">
        <v>2626</v>
      </c>
      <c r="B62" s="263" t="s">
        <v>2627</v>
      </c>
      <c r="C62" s="299"/>
      <c r="D62" s="299"/>
      <c r="E62" s="317"/>
    </row>
    <row r="63" ht="38" customHeight="1" spans="1:5">
      <c r="A63" s="264" t="s">
        <v>2628</v>
      </c>
      <c r="B63" s="265" t="s">
        <v>2629</v>
      </c>
      <c r="C63" s="266"/>
      <c r="D63" s="266"/>
      <c r="E63" s="317" t="str">
        <f t="shared" si="0"/>
        <v/>
      </c>
    </row>
    <row r="64" ht="38" customHeight="1" spans="1:5">
      <c r="A64" s="264" t="s">
        <v>2630</v>
      </c>
      <c r="B64" s="265" t="s">
        <v>2631</v>
      </c>
      <c r="C64" s="266"/>
      <c r="D64" s="266"/>
      <c r="E64" s="317" t="str">
        <f t="shared" si="0"/>
        <v/>
      </c>
    </row>
    <row r="65" ht="38" customHeight="1" spans="1:5">
      <c r="A65" s="264" t="s">
        <v>2632</v>
      </c>
      <c r="B65" s="265" t="s">
        <v>2633</v>
      </c>
      <c r="C65" s="266"/>
      <c r="D65" s="266"/>
      <c r="E65" s="317" t="str">
        <f t="shared" si="0"/>
        <v/>
      </c>
    </row>
    <row r="66" ht="38" customHeight="1" spans="1:5">
      <c r="A66" s="264" t="s">
        <v>2634</v>
      </c>
      <c r="B66" s="265" t="s">
        <v>2635</v>
      </c>
      <c r="C66" s="266"/>
      <c r="D66" s="266"/>
      <c r="E66" s="317" t="str">
        <f t="shared" si="0"/>
        <v/>
      </c>
    </row>
    <row r="67" ht="38" customHeight="1" spans="1:5">
      <c r="A67" s="264" t="s">
        <v>2636</v>
      </c>
      <c r="B67" s="265" t="s">
        <v>2637</v>
      </c>
      <c r="C67" s="266"/>
      <c r="D67" s="266"/>
      <c r="E67" s="317" t="str">
        <f t="shared" si="0"/>
        <v/>
      </c>
    </row>
    <row r="68" ht="38" customHeight="1" spans="1:5">
      <c r="A68" s="264" t="s">
        <v>2638</v>
      </c>
      <c r="B68" s="263" t="s">
        <v>2639</v>
      </c>
      <c r="C68" s="299"/>
      <c r="D68" s="299"/>
      <c r="E68" s="317"/>
    </row>
    <row r="69" ht="38" customHeight="1" spans="1:5">
      <c r="A69" s="264" t="s">
        <v>2640</v>
      </c>
      <c r="B69" s="265" t="s">
        <v>2641</v>
      </c>
      <c r="C69" s="266"/>
      <c r="D69" s="266"/>
      <c r="E69" s="317" t="str">
        <f t="shared" ref="E68:E131" si="1">IF(C69&gt;0,D69/C69-1,IF(C69&lt;0,-(D69/C69-1),""))</f>
        <v/>
      </c>
    </row>
    <row r="70" ht="38" customHeight="1" spans="1:5">
      <c r="A70" s="264" t="s">
        <v>2642</v>
      </c>
      <c r="B70" s="265" t="s">
        <v>2643</v>
      </c>
      <c r="C70" s="266"/>
      <c r="D70" s="266"/>
      <c r="E70" s="317" t="str">
        <f t="shared" si="1"/>
        <v/>
      </c>
    </row>
    <row r="71" ht="38" customHeight="1" spans="1:5">
      <c r="A71" s="264" t="s">
        <v>2644</v>
      </c>
      <c r="B71" s="265" t="s">
        <v>2645</v>
      </c>
      <c r="C71" s="266"/>
      <c r="D71" s="266"/>
      <c r="E71" s="317" t="str">
        <f t="shared" si="1"/>
        <v/>
      </c>
    </row>
    <row r="72" ht="38" customHeight="1" spans="1:5">
      <c r="A72" s="264" t="s">
        <v>2646</v>
      </c>
      <c r="B72" s="263" t="s">
        <v>2647</v>
      </c>
      <c r="C72" s="299"/>
      <c r="D72" s="299"/>
      <c r="E72" s="317"/>
    </row>
    <row r="73" ht="38" customHeight="1" spans="1:5">
      <c r="A73" s="264" t="s">
        <v>2648</v>
      </c>
      <c r="B73" s="265" t="s">
        <v>2595</v>
      </c>
      <c r="C73" s="266"/>
      <c r="D73" s="266"/>
      <c r="E73" s="317" t="str">
        <f t="shared" si="1"/>
        <v/>
      </c>
    </row>
    <row r="74" ht="38" customHeight="1" spans="1:5">
      <c r="A74" s="264" t="s">
        <v>2649</v>
      </c>
      <c r="B74" s="265" t="s">
        <v>2597</v>
      </c>
      <c r="C74" s="266"/>
      <c r="D74" s="266"/>
      <c r="E74" s="317" t="str">
        <f t="shared" si="1"/>
        <v/>
      </c>
    </row>
    <row r="75" ht="38" customHeight="1" spans="1:5">
      <c r="A75" s="264" t="s">
        <v>2650</v>
      </c>
      <c r="B75" s="265" t="s">
        <v>2651</v>
      </c>
      <c r="C75" s="266"/>
      <c r="D75" s="266"/>
      <c r="E75" s="317" t="str">
        <f t="shared" si="1"/>
        <v/>
      </c>
    </row>
    <row r="76" ht="38" customHeight="1" spans="1:5">
      <c r="A76" s="264" t="s">
        <v>2652</v>
      </c>
      <c r="B76" s="263" t="s">
        <v>2653</v>
      </c>
      <c r="C76" s="299"/>
      <c r="D76" s="299"/>
      <c r="E76" s="317"/>
    </row>
    <row r="77" ht="38" customHeight="1" spans="1:5">
      <c r="A77" s="264" t="s">
        <v>2654</v>
      </c>
      <c r="B77" s="265" t="s">
        <v>2595</v>
      </c>
      <c r="C77" s="266"/>
      <c r="D77" s="266"/>
      <c r="E77" s="317" t="str">
        <f t="shared" si="1"/>
        <v/>
      </c>
    </row>
    <row r="78" ht="38" customHeight="1" spans="1:5">
      <c r="A78" s="264" t="s">
        <v>2655</v>
      </c>
      <c r="B78" s="265" t="s">
        <v>2597</v>
      </c>
      <c r="C78" s="266"/>
      <c r="D78" s="266"/>
      <c r="E78" s="317" t="str">
        <f t="shared" si="1"/>
        <v/>
      </c>
    </row>
    <row r="79" s="245" customFormat="1" ht="38" customHeight="1" spans="1:5">
      <c r="A79" s="264" t="s">
        <v>2656</v>
      </c>
      <c r="B79" s="265" t="s">
        <v>2657</v>
      </c>
      <c r="C79" s="266"/>
      <c r="D79" s="266"/>
      <c r="E79" s="317" t="str">
        <f t="shared" si="1"/>
        <v/>
      </c>
    </row>
    <row r="80" s="245" customFormat="1" ht="38" customHeight="1" spans="1:5">
      <c r="A80" s="264" t="s">
        <v>2658</v>
      </c>
      <c r="B80" s="263" t="s">
        <v>2659</v>
      </c>
      <c r="C80" s="299"/>
      <c r="D80" s="299"/>
      <c r="E80" s="317"/>
    </row>
    <row r="81" s="245" customFormat="1" ht="38" customHeight="1" spans="1:5">
      <c r="A81" s="264" t="s">
        <v>2660</v>
      </c>
      <c r="B81" s="265" t="s">
        <v>2629</v>
      </c>
      <c r="C81" s="266"/>
      <c r="D81" s="266"/>
      <c r="E81" s="317" t="str">
        <f t="shared" si="1"/>
        <v/>
      </c>
    </row>
    <row r="82" s="245" customFormat="1" ht="38" customHeight="1" spans="1:5">
      <c r="A82" s="264" t="s">
        <v>2661</v>
      </c>
      <c r="B82" s="265" t="s">
        <v>2631</v>
      </c>
      <c r="C82" s="266"/>
      <c r="D82" s="266"/>
      <c r="E82" s="317" t="str">
        <f t="shared" si="1"/>
        <v/>
      </c>
    </row>
    <row r="83" s="245" customFormat="1" ht="38" customHeight="1" spans="1:5">
      <c r="A83" s="264" t="s">
        <v>2662</v>
      </c>
      <c r="B83" s="265" t="s">
        <v>2633</v>
      </c>
      <c r="C83" s="266"/>
      <c r="D83" s="266"/>
      <c r="E83" s="317" t="str">
        <f t="shared" si="1"/>
        <v/>
      </c>
    </row>
    <row r="84" s="245" customFormat="1" ht="38" customHeight="1" spans="1:5">
      <c r="A84" s="264" t="s">
        <v>2663</v>
      </c>
      <c r="B84" s="265" t="s">
        <v>2635</v>
      </c>
      <c r="C84" s="266"/>
      <c r="D84" s="266"/>
      <c r="E84" s="317" t="str">
        <f t="shared" si="1"/>
        <v/>
      </c>
    </row>
    <row r="85" s="245" customFormat="1" ht="38" customHeight="1" spans="1:5">
      <c r="A85" s="264" t="s">
        <v>2664</v>
      </c>
      <c r="B85" s="265" t="s">
        <v>2665</v>
      </c>
      <c r="C85" s="266"/>
      <c r="D85" s="266"/>
      <c r="E85" s="317" t="str">
        <f t="shared" si="1"/>
        <v/>
      </c>
    </row>
    <row r="86" s="245" customFormat="1" ht="38" customHeight="1" spans="1:5">
      <c r="A86" s="264" t="s">
        <v>2666</v>
      </c>
      <c r="B86" s="263" t="s">
        <v>2667</v>
      </c>
      <c r="C86" s="299"/>
      <c r="D86" s="299"/>
      <c r="E86" s="317"/>
    </row>
    <row r="87" s="245" customFormat="1" ht="38" customHeight="1" spans="1:5">
      <c r="A87" s="264" t="s">
        <v>2668</v>
      </c>
      <c r="B87" s="265" t="s">
        <v>2641</v>
      </c>
      <c r="C87" s="266"/>
      <c r="D87" s="266"/>
      <c r="E87" s="317" t="str">
        <f t="shared" si="1"/>
        <v/>
      </c>
    </row>
    <row r="88" s="245" customFormat="1" ht="38" customHeight="1" spans="1:5">
      <c r="A88" s="264" t="s">
        <v>2669</v>
      </c>
      <c r="B88" s="265" t="s">
        <v>2670</v>
      </c>
      <c r="C88" s="266"/>
      <c r="D88" s="266"/>
      <c r="E88" s="317" t="str">
        <f t="shared" si="1"/>
        <v/>
      </c>
    </row>
    <row r="89" s="245" customFormat="1" ht="38" customHeight="1" spans="1:5">
      <c r="A89" s="264" t="s">
        <v>2671</v>
      </c>
      <c r="B89" s="263" t="s">
        <v>2672</v>
      </c>
      <c r="C89" s="299"/>
      <c r="D89" s="299"/>
      <c r="E89" s="317"/>
    </row>
    <row r="90" s="245" customFormat="1" ht="38" customHeight="1" spans="1:5">
      <c r="A90" s="264" t="s">
        <v>2673</v>
      </c>
      <c r="B90" s="265" t="s">
        <v>2595</v>
      </c>
      <c r="C90" s="266"/>
      <c r="D90" s="266"/>
      <c r="E90" s="317" t="str">
        <f t="shared" si="1"/>
        <v/>
      </c>
    </row>
    <row r="91" s="245" customFormat="1" ht="38" customHeight="1" spans="1:5">
      <c r="A91" s="264" t="s">
        <v>2674</v>
      </c>
      <c r="B91" s="265" t="s">
        <v>2597</v>
      </c>
      <c r="C91" s="266"/>
      <c r="D91" s="266"/>
      <c r="E91" s="317" t="str">
        <f t="shared" si="1"/>
        <v/>
      </c>
    </row>
    <row r="92" s="245" customFormat="1" ht="38" customHeight="1" spans="1:5">
      <c r="A92" s="264" t="s">
        <v>2675</v>
      </c>
      <c r="B92" s="265" t="s">
        <v>2599</v>
      </c>
      <c r="C92" s="266"/>
      <c r="D92" s="266"/>
      <c r="E92" s="317" t="str">
        <f t="shared" si="1"/>
        <v/>
      </c>
    </row>
    <row r="93" s="245" customFormat="1" ht="38" customHeight="1" spans="1:5">
      <c r="A93" s="264" t="s">
        <v>2676</v>
      </c>
      <c r="B93" s="265" t="s">
        <v>2601</v>
      </c>
      <c r="C93" s="266"/>
      <c r="D93" s="266"/>
      <c r="E93" s="317" t="str">
        <f t="shared" si="1"/>
        <v/>
      </c>
    </row>
    <row r="94" ht="38" customHeight="1" spans="1:5">
      <c r="A94" s="264" t="s">
        <v>2677</v>
      </c>
      <c r="B94" s="265" t="s">
        <v>2607</v>
      </c>
      <c r="C94" s="266"/>
      <c r="D94" s="266"/>
      <c r="E94" s="317" t="str">
        <f t="shared" si="1"/>
        <v/>
      </c>
    </row>
    <row r="95" ht="38" customHeight="1" spans="1:5">
      <c r="A95" s="264" t="s">
        <v>2678</v>
      </c>
      <c r="B95" s="265" t="s">
        <v>2611</v>
      </c>
      <c r="C95" s="266"/>
      <c r="D95" s="266"/>
      <c r="E95" s="317" t="str">
        <f t="shared" si="1"/>
        <v/>
      </c>
    </row>
    <row r="96" ht="38" customHeight="1" spans="1:5">
      <c r="A96" s="264" t="s">
        <v>2679</v>
      </c>
      <c r="B96" s="265" t="s">
        <v>2613</v>
      </c>
      <c r="C96" s="266"/>
      <c r="D96" s="266"/>
      <c r="E96" s="317" t="str">
        <f t="shared" si="1"/>
        <v/>
      </c>
    </row>
    <row r="97" s="245" customFormat="1" ht="38" customHeight="1" spans="1:5">
      <c r="A97" s="264" t="s">
        <v>2680</v>
      </c>
      <c r="B97" s="265" t="s">
        <v>2681</v>
      </c>
      <c r="C97" s="266"/>
      <c r="D97" s="266"/>
      <c r="E97" s="317" t="str">
        <f t="shared" si="1"/>
        <v/>
      </c>
    </row>
    <row r="98" s="245" customFormat="1" ht="38" customHeight="1" spans="1:5">
      <c r="A98" s="259" t="s">
        <v>91</v>
      </c>
      <c r="B98" s="260" t="s">
        <v>2682</v>
      </c>
      <c r="C98" s="296">
        <v>256</v>
      </c>
      <c r="D98" s="296">
        <v>917</v>
      </c>
      <c r="E98" s="317">
        <f t="shared" si="1"/>
        <v>2.582</v>
      </c>
    </row>
    <row r="99" ht="38" customHeight="1" spans="1:5">
      <c r="A99" s="264" t="s">
        <v>2683</v>
      </c>
      <c r="B99" s="263" t="s">
        <v>2684</v>
      </c>
      <c r="C99" s="299">
        <v>256</v>
      </c>
      <c r="D99" s="299">
        <v>917</v>
      </c>
      <c r="E99" s="317">
        <f t="shared" si="1"/>
        <v>2.582</v>
      </c>
    </row>
    <row r="100" s="245" customFormat="1" ht="38" customHeight="1" spans="1:5">
      <c r="A100" s="264" t="s">
        <v>2685</v>
      </c>
      <c r="B100" s="265" t="s">
        <v>2565</v>
      </c>
      <c r="C100" s="266">
        <v>250</v>
      </c>
      <c r="D100" s="266"/>
      <c r="E100" s="317">
        <f t="shared" si="1"/>
        <v>-1</v>
      </c>
    </row>
    <row r="101" s="245" customFormat="1" ht="38" customHeight="1" spans="1:5">
      <c r="A101" s="264" t="s">
        <v>2686</v>
      </c>
      <c r="B101" s="265" t="s">
        <v>2687</v>
      </c>
      <c r="C101" s="266"/>
      <c r="D101" s="266"/>
      <c r="E101" s="317" t="str">
        <f t="shared" si="1"/>
        <v/>
      </c>
    </row>
    <row r="102" s="245" customFormat="1" ht="38" customHeight="1" spans="1:5">
      <c r="A102" s="264" t="s">
        <v>2688</v>
      </c>
      <c r="B102" s="265" t="s">
        <v>2689</v>
      </c>
      <c r="C102" s="266"/>
      <c r="D102" s="266"/>
      <c r="E102" s="317" t="str">
        <f t="shared" si="1"/>
        <v/>
      </c>
    </row>
    <row r="103" s="245" customFormat="1" ht="38" customHeight="1" spans="1:5">
      <c r="A103" s="264" t="s">
        <v>2690</v>
      </c>
      <c r="B103" s="265" t="s">
        <v>2691</v>
      </c>
      <c r="C103" s="266">
        <v>6</v>
      </c>
      <c r="D103" s="266">
        <v>917</v>
      </c>
      <c r="E103" s="317">
        <f t="shared" si="1"/>
        <v>151.833</v>
      </c>
    </row>
    <row r="104" s="245" customFormat="1" ht="38" customHeight="1" spans="1:5">
      <c r="A104" s="264" t="s">
        <v>2692</v>
      </c>
      <c r="B104" s="265" t="s">
        <v>2693</v>
      </c>
      <c r="C104" s="266"/>
      <c r="D104" s="266"/>
      <c r="E104" s="317" t="str">
        <f t="shared" si="1"/>
        <v/>
      </c>
    </row>
    <row r="105" ht="38" customHeight="1" spans="1:5">
      <c r="A105" s="264" t="s">
        <v>2694</v>
      </c>
      <c r="B105" s="265" t="s">
        <v>2565</v>
      </c>
      <c r="C105" s="266"/>
      <c r="D105" s="266"/>
      <c r="E105" s="317" t="str">
        <f t="shared" si="1"/>
        <v/>
      </c>
    </row>
    <row r="106" s="245" customFormat="1" ht="38" customHeight="1" spans="1:5">
      <c r="A106" s="264" t="s">
        <v>2695</v>
      </c>
      <c r="B106" s="265" t="s">
        <v>2687</v>
      </c>
      <c r="C106" s="266"/>
      <c r="D106" s="266"/>
      <c r="E106" s="317" t="str">
        <f t="shared" si="1"/>
        <v/>
      </c>
    </row>
    <row r="107" s="245" customFormat="1" ht="38" customHeight="1" spans="1:5">
      <c r="A107" s="264" t="s">
        <v>2696</v>
      </c>
      <c r="B107" s="265" t="s">
        <v>2697</v>
      </c>
      <c r="C107" s="266"/>
      <c r="D107" s="266"/>
      <c r="E107" s="317" t="str">
        <f t="shared" si="1"/>
        <v/>
      </c>
    </row>
    <row r="108" s="245" customFormat="1" ht="38" customHeight="1" spans="1:5">
      <c r="A108" s="264" t="s">
        <v>2698</v>
      </c>
      <c r="B108" s="265" t="s">
        <v>2699</v>
      </c>
      <c r="C108" s="266"/>
      <c r="D108" s="266"/>
      <c r="E108" s="317" t="str">
        <f t="shared" si="1"/>
        <v/>
      </c>
    </row>
    <row r="109" ht="38" customHeight="1" spans="1:5">
      <c r="A109" s="264" t="s">
        <v>2700</v>
      </c>
      <c r="B109" s="263" t="s">
        <v>2701</v>
      </c>
      <c r="C109" s="299"/>
      <c r="D109" s="299"/>
      <c r="E109" s="317"/>
    </row>
    <row r="110" s="245" customFormat="1" ht="38" customHeight="1" spans="1:5">
      <c r="A110" s="264" t="s">
        <v>2702</v>
      </c>
      <c r="B110" s="265" t="s">
        <v>2703</v>
      </c>
      <c r="C110" s="266"/>
      <c r="D110" s="266"/>
      <c r="E110" s="317" t="str">
        <f t="shared" si="1"/>
        <v/>
      </c>
    </row>
    <row r="111" s="245" customFormat="1" ht="38" customHeight="1" spans="1:5">
      <c r="A111" s="264" t="s">
        <v>2704</v>
      </c>
      <c r="B111" s="265" t="s">
        <v>2705</v>
      </c>
      <c r="C111" s="266"/>
      <c r="D111" s="266"/>
      <c r="E111" s="317" t="str">
        <f t="shared" si="1"/>
        <v/>
      </c>
    </row>
    <row r="112" s="245" customFormat="1" ht="38" customHeight="1" spans="1:5">
      <c r="A112" s="264" t="s">
        <v>2706</v>
      </c>
      <c r="B112" s="265" t="s">
        <v>2707</v>
      </c>
      <c r="C112" s="266"/>
      <c r="D112" s="266"/>
      <c r="E112" s="317" t="str">
        <f t="shared" si="1"/>
        <v/>
      </c>
    </row>
    <row r="113" ht="38" customHeight="1" spans="1:5">
      <c r="A113" s="264" t="s">
        <v>2708</v>
      </c>
      <c r="B113" s="265" t="s">
        <v>2709</v>
      </c>
      <c r="C113" s="266"/>
      <c r="D113" s="266"/>
      <c r="E113" s="317" t="str">
        <f t="shared" si="1"/>
        <v/>
      </c>
    </row>
    <row r="114" s="245" customFormat="1" ht="38" customHeight="1" spans="1:5">
      <c r="A114" s="271">
        <v>21370</v>
      </c>
      <c r="B114" s="263" t="s">
        <v>2710</v>
      </c>
      <c r="C114" s="299"/>
      <c r="D114" s="299"/>
      <c r="E114" s="317"/>
    </row>
    <row r="115" s="245" customFormat="1" ht="38" customHeight="1" spans="1:5">
      <c r="A115" s="271">
        <v>2137001</v>
      </c>
      <c r="B115" s="265" t="s">
        <v>2565</v>
      </c>
      <c r="C115" s="266"/>
      <c r="D115" s="266"/>
      <c r="E115" s="317" t="str">
        <f t="shared" si="1"/>
        <v/>
      </c>
    </row>
    <row r="116" ht="38" customHeight="1" spans="1:5">
      <c r="A116" s="271">
        <v>2137099</v>
      </c>
      <c r="B116" s="265" t="s">
        <v>2711</v>
      </c>
      <c r="C116" s="266"/>
      <c r="D116" s="266"/>
      <c r="E116" s="317" t="str">
        <f t="shared" si="1"/>
        <v/>
      </c>
    </row>
    <row r="117" s="245" customFormat="1" ht="38" customHeight="1" spans="1:5">
      <c r="A117" s="271">
        <v>21371</v>
      </c>
      <c r="B117" s="265" t="s">
        <v>2712</v>
      </c>
      <c r="C117" s="266"/>
      <c r="D117" s="266"/>
      <c r="E117" s="317" t="str">
        <f t="shared" si="1"/>
        <v/>
      </c>
    </row>
    <row r="118" ht="38" customHeight="1" spans="1:5">
      <c r="A118" s="271">
        <v>2137101</v>
      </c>
      <c r="B118" s="265" t="s">
        <v>2703</v>
      </c>
      <c r="C118" s="266"/>
      <c r="D118" s="266"/>
      <c r="E118" s="317" t="str">
        <f t="shared" si="1"/>
        <v/>
      </c>
    </row>
    <row r="119" s="245" customFormat="1" ht="38" customHeight="1" spans="1:5">
      <c r="A119" s="271">
        <v>2137102</v>
      </c>
      <c r="B119" s="265" t="s">
        <v>2713</v>
      </c>
      <c r="C119" s="266"/>
      <c r="D119" s="266"/>
      <c r="E119" s="317" t="str">
        <f t="shared" si="1"/>
        <v/>
      </c>
    </row>
    <row r="120" s="245" customFormat="1" ht="38" customHeight="1" spans="1:5">
      <c r="A120" s="271">
        <v>2137103</v>
      </c>
      <c r="B120" s="265" t="s">
        <v>2707</v>
      </c>
      <c r="C120" s="266"/>
      <c r="D120" s="266"/>
      <c r="E120" s="317" t="str">
        <f t="shared" si="1"/>
        <v/>
      </c>
    </row>
    <row r="121" s="245" customFormat="1" ht="38" customHeight="1" spans="1:5">
      <c r="A121" s="271">
        <v>2137199</v>
      </c>
      <c r="B121" s="265" t="s">
        <v>2714</v>
      </c>
      <c r="C121" s="266"/>
      <c r="D121" s="266"/>
      <c r="E121" s="317" t="str">
        <f t="shared" si="1"/>
        <v/>
      </c>
    </row>
    <row r="122" s="245" customFormat="1" ht="38" customHeight="1" spans="1:5">
      <c r="A122" s="259" t="s">
        <v>93</v>
      </c>
      <c r="B122" s="260" t="s">
        <v>2715</v>
      </c>
      <c r="C122" s="296"/>
      <c r="D122" s="296">
        <v>5</v>
      </c>
      <c r="E122" s="297"/>
    </row>
    <row r="123" s="245" customFormat="1" ht="38" customHeight="1" spans="1:5">
      <c r="A123" s="264" t="s">
        <v>2716</v>
      </c>
      <c r="B123" s="265" t="s">
        <v>2717</v>
      </c>
      <c r="C123" s="266"/>
      <c r="D123" s="266"/>
      <c r="E123" s="317" t="str">
        <f t="shared" si="1"/>
        <v/>
      </c>
    </row>
    <row r="124" ht="38" customHeight="1" spans="1:5">
      <c r="A124" s="264" t="s">
        <v>2718</v>
      </c>
      <c r="B124" s="265" t="s">
        <v>2719</v>
      </c>
      <c r="C124" s="266"/>
      <c r="D124" s="266"/>
      <c r="E124" s="317" t="str">
        <f t="shared" si="1"/>
        <v/>
      </c>
    </row>
    <row r="125" s="245" customFormat="1" ht="38" customHeight="1" spans="1:5">
      <c r="A125" s="264" t="s">
        <v>2720</v>
      </c>
      <c r="B125" s="265" t="s">
        <v>2721</v>
      </c>
      <c r="C125" s="266"/>
      <c r="D125" s="266"/>
      <c r="E125" s="317" t="str">
        <f t="shared" si="1"/>
        <v/>
      </c>
    </row>
    <row r="126" s="245" customFormat="1" ht="38" customHeight="1" spans="1:5">
      <c r="A126" s="264" t="s">
        <v>2722</v>
      </c>
      <c r="B126" s="265" t="s">
        <v>2723</v>
      </c>
      <c r="C126" s="266"/>
      <c r="D126" s="266"/>
      <c r="E126" s="317" t="str">
        <f t="shared" si="1"/>
        <v/>
      </c>
    </row>
    <row r="127" s="245" customFormat="1" ht="38" customHeight="1" spans="1:5">
      <c r="A127" s="264" t="s">
        <v>2724</v>
      </c>
      <c r="B127" s="265" t="s">
        <v>2725</v>
      </c>
      <c r="C127" s="266"/>
      <c r="D127" s="266"/>
      <c r="E127" s="317" t="str">
        <f t="shared" si="1"/>
        <v/>
      </c>
    </row>
    <row r="128" ht="38" customHeight="1" spans="1:5">
      <c r="A128" s="264" t="s">
        <v>2726</v>
      </c>
      <c r="B128" s="265" t="s">
        <v>2727</v>
      </c>
      <c r="C128" s="266"/>
      <c r="D128" s="266"/>
      <c r="E128" s="317" t="str">
        <f t="shared" si="1"/>
        <v/>
      </c>
    </row>
    <row r="129" ht="38" customHeight="1" spans="1:5">
      <c r="A129" s="264" t="s">
        <v>2728</v>
      </c>
      <c r="B129" s="265" t="s">
        <v>2723</v>
      </c>
      <c r="C129" s="266"/>
      <c r="D129" s="266"/>
      <c r="E129" s="317" t="str">
        <f t="shared" si="1"/>
        <v/>
      </c>
    </row>
    <row r="130" s="245" customFormat="1" ht="38" customHeight="1" spans="1:5">
      <c r="A130" s="264" t="s">
        <v>2729</v>
      </c>
      <c r="B130" s="265" t="s">
        <v>2730</v>
      </c>
      <c r="C130" s="266"/>
      <c r="D130" s="266"/>
      <c r="E130" s="317" t="str">
        <f t="shared" si="1"/>
        <v/>
      </c>
    </row>
    <row r="131" ht="38" customHeight="1" spans="1:5">
      <c r="A131" s="264" t="s">
        <v>2731</v>
      </c>
      <c r="B131" s="265" t="s">
        <v>2732</v>
      </c>
      <c r="C131" s="266"/>
      <c r="D131" s="266"/>
      <c r="E131" s="317" t="str">
        <f t="shared" si="1"/>
        <v/>
      </c>
    </row>
    <row r="132" ht="38" customHeight="1" spans="1:5">
      <c r="A132" s="264" t="s">
        <v>2733</v>
      </c>
      <c r="B132" s="265" t="s">
        <v>2734</v>
      </c>
      <c r="C132" s="266"/>
      <c r="D132" s="266"/>
      <c r="E132" s="317" t="str">
        <f t="shared" ref="E132:E195" si="2">IF(C132&gt;0,D132/C132-1,IF(C132&lt;0,-(D132/C132-1),""))</f>
        <v/>
      </c>
    </row>
    <row r="133" s="245" customFormat="1" ht="38" customHeight="1" spans="1:5">
      <c r="A133" s="264" t="s">
        <v>2735</v>
      </c>
      <c r="B133" s="263" t="s">
        <v>2736</v>
      </c>
      <c r="C133" s="299"/>
      <c r="D133" s="299"/>
      <c r="E133" s="317"/>
    </row>
    <row r="134" s="245" customFormat="1" ht="38" customHeight="1" spans="1:5">
      <c r="A134" s="264" t="s">
        <v>2737</v>
      </c>
      <c r="B134" s="265" t="s">
        <v>2738</v>
      </c>
      <c r="C134" s="266"/>
      <c r="D134" s="266"/>
      <c r="E134" s="317" t="str">
        <f t="shared" si="2"/>
        <v/>
      </c>
    </row>
    <row r="135" s="245" customFormat="1" ht="38" customHeight="1" spans="1:5">
      <c r="A135" s="264" t="s">
        <v>2739</v>
      </c>
      <c r="B135" s="265" t="s">
        <v>2740</v>
      </c>
      <c r="C135" s="266"/>
      <c r="D135" s="266"/>
      <c r="E135" s="317" t="str">
        <f t="shared" si="2"/>
        <v/>
      </c>
    </row>
    <row r="136" s="245" customFormat="1" ht="38" customHeight="1" spans="1:5">
      <c r="A136" s="264" t="s">
        <v>2741</v>
      </c>
      <c r="B136" s="265" t="s">
        <v>2742</v>
      </c>
      <c r="C136" s="266"/>
      <c r="D136" s="266"/>
      <c r="E136" s="317" t="str">
        <f t="shared" si="2"/>
        <v/>
      </c>
    </row>
    <row r="137" s="245" customFormat="1" ht="38" customHeight="1" spans="1:5">
      <c r="A137" s="264" t="s">
        <v>2743</v>
      </c>
      <c r="B137" s="265" t="s">
        <v>2744</v>
      </c>
      <c r="C137" s="266"/>
      <c r="D137" s="266"/>
      <c r="E137" s="317" t="str">
        <f t="shared" si="2"/>
        <v/>
      </c>
    </row>
    <row r="138" s="245" customFormat="1" ht="38" customHeight="1" spans="1:5">
      <c r="A138" s="264" t="s">
        <v>2745</v>
      </c>
      <c r="B138" s="263" t="s">
        <v>2746</v>
      </c>
      <c r="C138" s="299"/>
      <c r="D138" s="299"/>
      <c r="E138" s="317"/>
    </row>
    <row r="139" s="245" customFormat="1" ht="38" customHeight="1" spans="1:5">
      <c r="A139" s="264" t="s">
        <v>2747</v>
      </c>
      <c r="B139" s="265" t="s">
        <v>2748</v>
      </c>
      <c r="C139" s="266"/>
      <c r="D139" s="266"/>
      <c r="E139" s="317" t="str">
        <f t="shared" si="2"/>
        <v/>
      </c>
    </row>
    <row r="140" s="245" customFormat="1" ht="38" customHeight="1" spans="1:5">
      <c r="A140" s="264" t="s">
        <v>2749</v>
      </c>
      <c r="B140" s="265" t="s">
        <v>2750</v>
      </c>
      <c r="C140" s="266"/>
      <c r="D140" s="266"/>
      <c r="E140" s="317" t="str">
        <f t="shared" si="2"/>
        <v/>
      </c>
    </row>
    <row r="141" s="245" customFormat="1" ht="38" customHeight="1" spans="1:5">
      <c r="A141" s="264" t="s">
        <v>2751</v>
      </c>
      <c r="B141" s="265" t="s">
        <v>2752</v>
      </c>
      <c r="C141" s="266"/>
      <c r="D141" s="266"/>
      <c r="E141" s="317" t="str">
        <f t="shared" si="2"/>
        <v/>
      </c>
    </row>
    <row r="142" s="245" customFormat="1" ht="38" customHeight="1" spans="1:5">
      <c r="A142" s="264" t="s">
        <v>2753</v>
      </c>
      <c r="B142" s="265" t="s">
        <v>2754</v>
      </c>
      <c r="C142" s="266"/>
      <c r="D142" s="266"/>
      <c r="E142" s="317" t="str">
        <f t="shared" si="2"/>
        <v/>
      </c>
    </row>
    <row r="143" s="245" customFormat="1" ht="38" customHeight="1" spans="1:5">
      <c r="A143" s="264" t="s">
        <v>2755</v>
      </c>
      <c r="B143" s="265" t="s">
        <v>2756</v>
      </c>
      <c r="C143" s="266"/>
      <c r="D143" s="266"/>
      <c r="E143" s="317" t="str">
        <f t="shared" si="2"/>
        <v/>
      </c>
    </row>
    <row r="144" s="245" customFormat="1" ht="38" customHeight="1" spans="1:5">
      <c r="A144" s="264" t="s">
        <v>2757</v>
      </c>
      <c r="B144" s="265" t="s">
        <v>2758</v>
      </c>
      <c r="C144" s="266"/>
      <c r="D144" s="266"/>
      <c r="E144" s="317" t="str">
        <f t="shared" si="2"/>
        <v/>
      </c>
    </row>
    <row r="145" s="245" customFormat="1" ht="38" customHeight="1" spans="1:5">
      <c r="A145" s="264" t="s">
        <v>2759</v>
      </c>
      <c r="B145" s="265" t="s">
        <v>2760</v>
      </c>
      <c r="C145" s="266"/>
      <c r="D145" s="266"/>
      <c r="E145" s="317" t="str">
        <f t="shared" si="2"/>
        <v/>
      </c>
    </row>
    <row r="146" s="245" customFormat="1" ht="38" customHeight="1" spans="1:5">
      <c r="A146" s="264" t="s">
        <v>2761</v>
      </c>
      <c r="B146" s="265" t="s">
        <v>2762</v>
      </c>
      <c r="C146" s="266"/>
      <c r="D146" s="266"/>
      <c r="E146" s="317" t="str">
        <f t="shared" si="2"/>
        <v/>
      </c>
    </row>
    <row r="147" s="245" customFormat="1" ht="38" customHeight="1" spans="1:5">
      <c r="A147" s="264" t="s">
        <v>2763</v>
      </c>
      <c r="B147" s="265" t="s">
        <v>2764</v>
      </c>
      <c r="C147" s="266"/>
      <c r="D147" s="266">
        <v>5</v>
      </c>
      <c r="E147" s="317" t="str">
        <f t="shared" si="2"/>
        <v/>
      </c>
    </row>
    <row r="148" s="245" customFormat="1" ht="38" customHeight="1" spans="1:5">
      <c r="A148" s="264" t="s">
        <v>2765</v>
      </c>
      <c r="B148" s="265" t="s">
        <v>2766</v>
      </c>
      <c r="C148" s="266"/>
      <c r="D148" s="266">
        <v>5</v>
      </c>
      <c r="E148" s="317" t="str">
        <f t="shared" si="2"/>
        <v/>
      </c>
    </row>
    <row r="149" s="245" customFormat="1" ht="38" customHeight="1" spans="1:5">
      <c r="A149" s="264" t="s">
        <v>2767</v>
      </c>
      <c r="B149" s="265" t="s">
        <v>2768</v>
      </c>
      <c r="C149" s="266"/>
      <c r="D149" s="266"/>
      <c r="E149" s="317" t="str">
        <f t="shared" si="2"/>
        <v/>
      </c>
    </row>
    <row r="150" ht="38" customHeight="1" spans="1:5">
      <c r="A150" s="264" t="s">
        <v>2769</v>
      </c>
      <c r="B150" s="265" t="s">
        <v>2770</v>
      </c>
      <c r="C150" s="266"/>
      <c r="D150" s="266"/>
      <c r="E150" s="317" t="str">
        <f t="shared" si="2"/>
        <v/>
      </c>
    </row>
    <row r="151" ht="38" customHeight="1" spans="1:5">
      <c r="A151" s="264" t="s">
        <v>2771</v>
      </c>
      <c r="B151" s="265" t="s">
        <v>2772</v>
      </c>
      <c r="C151" s="266"/>
      <c r="D151" s="266"/>
      <c r="E151" s="317" t="str">
        <f t="shared" si="2"/>
        <v/>
      </c>
    </row>
    <row r="152" s="245" customFormat="1" ht="38" customHeight="1" spans="1:5">
      <c r="A152" s="264" t="s">
        <v>2773</v>
      </c>
      <c r="B152" s="265" t="s">
        <v>2774</v>
      </c>
      <c r="C152" s="266"/>
      <c r="D152" s="266"/>
      <c r="E152" s="317" t="str">
        <f t="shared" si="2"/>
        <v/>
      </c>
    </row>
    <row r="153" ht="38" customHeight="1" spans="1:5">
      <c r="A153" s="264" t="s">
        <v>2775</v>
      </c>
      <c r="B153" s="265" t="s">
        <v>2776</v>
      </c>
      <c r="C153" s="266"/>
      <c r="D153" s="266"/>
      <c r="E153" s="317" t="str">
        <f t="shared" si="2"/>
        <v/>
      </c>
    </row>
    <row r="154" ht="38" customHeight="1" spans="1:5">
      <c r="A154" s="264" t="s">
        <v>2777</v>
      </c>
      <c r="B154" s="263" t="s">
        <v>2778</v>
      </c>
      <c r="C154" s="299"/>
      <c r="D154" s="299"/>
      <c r="E154" s="317"/>
    </row>
    <row r="155" s="245" customFormat="1" ht="38" customHeight="1" spans="1:5">
      <c r="A155" s="264" t="s">
        <v>2779</v>
      </c>
      <c r="B155" s="265" t="s">
        <v>2780</v>
      </c>
      <c r="C155" s="266"/>
      <c r="D155" s="266"/>
      <c r="E155" s="317" t="str">
        <f t="shared" si="2"/>
        <v/>
      </c>
    </row>
    <row r="156" s="245" customFormat="1" ht="38" customHeight="1" spans="1:5">
      <c r="A156" s="264" t="s">
        <v>2781</v>
      </c>
      <c r="B156" s="265" t="s">
        <v>2782</v>
      </c>
      <c r="C156" s="266"/>
      <c r="D156" s="266"/>
      <c r="E156" s="317" t="str">
        <f t="shared" si="2"/>
        <v/>
      </c>
    </row>
    <row r="157" s="245" customFormat="1" ht="38" customHeight="1" spans="1:5">
      <c r="A157" s="264" t="s">
        <v>2783</v>
      </c>
      <c r="B157" s="265" t="s">
        <v>2784</v>
      </c>
      <c r="C157" s="266"/>
      <c r="D157" s="266"/>
      <c r="E157" s="317" t="str">
        <f t="shared" si="2"/>
        <v/>
      </c>
    </row>
    <row r="158" s="245" customFormat="1" ht="38" customHeight="1" spans="1:5">
      <c r="A158" s="264" t="s">
        <v>2785</v>
      </c>
      <c r="B158" s="265" t="s">
        <v>2786</v>
      </c>
      <c r="C158" s="266"/>
      <c r="D158" s="266"/>
      <c r="E158" s="317" t="str">
        <f t="shared" si="2"/>
        <v/>
      </c>
    </row>
    <row r="159" s="245" customFormat="1" ht="38" customHeight="1" spans="1:5">
      <c r="A159" s="264" t="s">
        <v>2787</v>
      </c>
      <c r="B159" s="265" t="s">
        <v>2788</v>
      </c>
      <c r="C159" s="266"/>
      <c r="D159" s="266"/>
      <c r="E159" s="317" t="str">
        <f t="shared" si="2"/>
        <v/>
      </c>
    </row>
    <row r="160" s="245" customFormat="1" ht="38" customHeight="1" spans="1:5">
      <c r="A160" s="264" t="s">
        <v>2789</v>
      </c>
      <c r="B160" s="265" t="s">
        <v>2790</v>
      </c>
      <c r="C160" s="266"/>
      <c r="D160" s="266"/>
      <c r="E160" s="317" t="str">
        <f t="shared" si="2"/>
        <v/>
      </c>
    </row>
    <row r="161" s="245" customFormat="1" ht="38" customHeight="1" spans="1:5">
      <c r="A161" s="264" t="s">
        <v>2791</v>
      </c>
      <c r="B161" s="265" t="s">
        <v>2792</v>
      </c>
      <c r="C161" s="266"/>
      <c r="D161" s="266"/>
      <c r="E161" s="317" t="str">
        <f t="shared" si="2"/>
        <v/>
      </c>
    </row>
    <row r="162" ht="38" customHeight="1" spans="1:5">
      <c r="A162" s="264" t="s">
        <v>2793</v>
      </c>
      <c r="B162" s="265" t="s">
        <v>2794</v>
      </c>
      <c r="C162" s="266"/>
      <c r="D162" s="266"/>
      <c r="E162" s="317" t="str">
        <f t="shared" si="2"/>
        <v/>
      </c>
    </row>
    <row r="163" ht="38" customHeight="1" spans="1:5">
      <c r="A163" s="264" t="s">
        <v>2795</v>
      </c>
      <c r="B163" s="265" t="s">
        <v>2796</v>
      </c>
      <c r="C163" s="266"/>
      <c r="D163" s="266"/>
      <c r="E163" s="317" t="str">
        <f t="shared" si="2"/>
        <v/>
      </c>
    </row>
    <row r="164" s="245" customFormat="1" ht="38" customHeight="1" spans="1:5">
      <c r="A164" s="264" t="s">
        <v>2797</v>
      </c>
      <c r="B164" s="265" t="s">
        <v>2719</v>
      </c>
      <c r="C164" s="266"/>
      <c r="D164" s="266"/>
      <c r="E164" s="317" t="str">
        <f t="shared" si="2"/>
        <v/>
      </c>
    </row>
    <row r="165" s="245" customFormat="1" ht="38" customHeight="1" spans="1:5">
      <c r="A165" s="264" t="s">
        <v>2798</v>
      </c>
      <c r="B165" s="265" t="s">
        <v>2799</v>
      </c>
      <c r="C165" s="266"/>
      <c r="D165" s="266"/>
      <c r="E165" s="317" t="str">
        <f t="shared" si="2"/>
        <v/>
      </c>
    </row>
    <row r="166" s="245" customFormat="1" ht="38" customHeight="1" spans="1:5">
      <c r="A166" s="264" t="s">
        <v>2800</v>
      </c>
      <c r="B166" s="263" t="s">
        <v>2801</v>
      </c>
      <c r="C166" s="299"/>
      <c r="D166" s="299"/>
      <c r="E166" s="317"/>
    </row>
    <row r="167" s="245" customFormat="1" ht="38" customHeight="1" spans="1:5">
      <c r="A167" s="264" t="s">
        <v>2802</v>
      </c>
      <c r="B167" s="265" t="s">
        <v>2719</v>
      </c>
      <c r="C167" s="266"/>
      <c r="D167" s="266"/>
      <c r="E167" s="317" t="str">
        <f t="shared" si="2"/>
        <v/>
      </c>
    </row>
    <row r="168" s="245" customFormat="1" ht="38" customHeight="1" spans="1:5">
      <c r="A168" s="264" t="s">
        <v>2803</v>
      </c>
      <c r="B168" s="265" t="s">
        <v>2804</v>
      </c>
      <c r="C168" s="266"/>
      <c r="D168" s="266"/>
      <c r="E168" s="317" t="str">
        <f t="shared" si="2"/>
        <v/>
      </c>
    </row>
    <row r="169" s="245" customFormat="1" ht="38" customHeight="1" spans="1:5">
      <c r="A169" s="264" t="s">
        <v>2805</v>
      </c>
      <c r="B169" s="265" t="s">
        <v>2806</v>
      </c>
      <c r="C169" s="266"/>
      <c r="D169" s="266"/>
      <c r="E169" s="317" t="str">
        <f t="shared" si="2"/>
        <v/>
      </c>
    </row>
    <row r="170" ht="38" customHeight="1" spans="1:5">
      <c r="A170" s="264" t="s">
        <v>2807</v>
      </c>
      <c r="B170" s="265" t="s">
        <v>2808</v>
      </c>
      <c r="C170" s="266"/>
      <c r="D170" s="266"/>
      <c r="E170" s="317" t="str">
        <f t="shared" si="2"/>
        <v/>
      </c>
    </row>
    <row r="171" ht="38" customHeight="1" spans="1:5">
      <c r="A171" s="264" t="s">
        <v>2809</v>
      </c>
      <c r="B171" s="265" t="s">
        <v>2738</v>
      </c>
      <c r="C171" s="266"/>
      <c r="D171" s="266"/>
      <c r="E171" s="317" t="str">
        <f t="shared" si="2"/>
        <v/>
      </c>
    </row>
    <row r="172" ht="38" customHeight="1" spans="1:5">
      <c r="A172" s="264" t="s">
        <v>2810</v>
      </c>
      <c r="B172" s="265" t="s">
        <v>2742</v>
      </c>
      <c r="C172" s="266"/>
      <c r="D172" s="266"/>
      <c r="E172" s="317" t="str">
        <f t="shared" si="2"/>
        <v/>
      </c>
    </row>
    <row r="173" s="245" customFormat="1" ht="38" customHeight="1" spans="1:5">
      <c r="A173" s="264" t="s">
        <v>2811</v>
      </c>
      <c r="B173" s="265" t="s">
        <v>2812</v>
      </c>
      <c r="C173" s="266"/>
      <c r="D173" s="266"/>
      <c r="E173" s="317" t="str">
        <f t="shared" si="2"/>
        <v/>
      </c>
    </row>
    <row r="174" ht="38" customHeight="1" spans="1:5">
      <c r="A174" s="259" t="s">
        <v>95</v>
      </c>
      <c r="B174" s="260" t="s">
        <v>2813</v>
      </c>
      <c r="C174" s="296"/>
      <c r="D174" s="296"/>
      <c r="E174" s="297"/>
    </row>
    <row r="175" ht="38" customHeight="1" spans="1:5">
      <c r="A175" s="264" t="s">
        <v>2814</v>
      </c>
      <c r="B175" s="263" t="s">
        <v>2815</v>
      </c>
      <c r="C175" s="299"/>
      <c r="D175" s="299"/>
      <c r="E175" s="317"/>
    </row>
    <row r="176" ht="38" customHeight="1" spans="1:5">
      <c r="A176" s="264" t="s">
        <v>2816</v>
      </c>
      <c r="B176" s="265" t="s">
        <v>2817</v>
      </c>
      <c r="C176" s="266"/>
      <c r="D176" s="266"/>
      <c r="E176" s="317" t="str">
        <f t="shared" si="2"/>
        <v/>
      </c>
    </row>
    <row r="177" s="245" customFormat="1" ht="38" customHeight="1" spans="1:5">
      <c r="A177" s="264" t="s">
        <v>2818</v>
      </c>
      <c r="B177" s="265" t="s">
        <v>2819</v>
      </c>
      <c r="C177" s="266"/>
      <c r="D177" s="266"/>
      <c r="E177" s="317" t="str">
        <f t="shared" si="2"/>
        <v/>
      </c>
    </row>
    <row r="178" s="245" customFormat="1" ht="38" customHeight="1" spans="1:5">
      <c r="A178" s="259" t="s">
        <v>117</v>
      </c>
      <c r="B178" s="260" t="s">
        <v>2820</v>
      </c>
      <c r="C178" s="296">
        <v>4330</v>
      </c>
      <c r="D178" s="296">
        <v>2759</v>
      </c>
      <c r="E178" s="317">
        <f t="shared" si="2"/>
        <v>-0.363</v>
      </c>
    </row>
    <row r="179" ht="38" customHeight="1" spans="1:5">
      <c r="A179" s="264" t="s">
        <v>2821</v>
      </c>
      <c r="B179" s="263" t="s">
        <v>2822</v>
      </c>
      <c r="C179" s="299">
        <v>3800</v>
      </c>
      <c r="D179" s="299"/>
      <c r="E179" s="317">
        <f t="shared" si="2"/>
        <v>-1</v>
      </c>
    </row>
    <row r="180" ht="38" customHeight="1" spans="1:5">
      <c r="A180" s="264" t="s">
        <v>2823</v>
      </c>
      <c r="B180" s="265" t="s">
        <v>2824</v>
      </c>
      <c r="C180" s="266"/>
      <c r="D180" s="266"/>
      <c r="E180" s="317" t="str">
        <f t="shared" si="2"/>
        <v/>
      </c>
    </row>
    <row r="181" s="245" customFormat="1" ht="38" customHeight="1" spans="1:5">
      <c r="A181" s="264" t="s">
        <v>2825</v>
      </c>
      <c r="B181" s="265" t="s">
        <v>2826</v>
      </c>
      <c r="C181" s="266">
        <v>3800</v>
      </c>
      <c r="D181" s="266"/>
      <c r="E181" s="317">
        <f t="shared" si="2"/>
        <v>-1</v>
      </c>
    </row>
    <row r="182" s="245" customFormat="1" ht="38" customHeight="1" spans="1:5">
      <c r="A182" s="264" t="s">
        <v>2827</v>
      </c>
      <c r="B182" s="265" t="s">
        <v>2828</v>
      </c>
      <c r="C182" s="266"/>
      <c r="D182" s="266"/>
      <c r="E182" s="317" t="str">
        <f t="shared" si="2"/>
        <v/>
      </c>
    </row>
    <row r="183" ht="38" customHeight="1" spans="1:5">
      <c r="A183" s="264" t="s">
        <v>2829</v>
      </c>
      <c r="B183" s="263" t="s">
        <v>2830</v>
      </c>
      <c r="C183" s="299">
        <v>1</v>
      </c>
      <c r="D183" s="299">
        <v>16</v>
      </c>
      <c r="E183" s="317">
        <f t="shared" si="2"/>
        <v>15</v>
      </c>
    </row>
    <row r="184" s="245" customFormat="1" ht="38" customHeight="1" spans="1:5">
      <c r="A184" s="264" t="s">
        <v>2831</v>
      </c>
      <c r="B184" s="265" t="s">
        <v>2832</v>
      </c>
      <c r="C184" s="266"/>
      <c r="D184" s="266"/>
      <c r="E184" s="317" t="str">
        <f t="shared" si="2"/>
        <v/>
      </c>
    </row>
    <row r="185" ht="38" customHeight="1" spans="1:5">
      <c r="A185" s="264" t="s">
        <v>2833</v>
      </c>
      <c r="B185" s="265" t="s">
        <v>2834</v>
      </c>
      <c r="C185" s="266"/>
      <c r="D185" s="266"/>
      <c r="E185" s="317" t="str">
        <f t="shared" si="2"/>
        <v/>
      </c>
    </row>
    <row r="186" ht="38" customHeight="1" spans="1:5">
      <c r="A186" s="264" t="s">
        <v>2835</v>
      </c>
      <c r="B186" s="265" t="s">
        <v>2836</v>
      </c>
      <c r="C186" s="266">
        <v>1</v>
      </c>
      <c r="D186" s="266">
        <v>16</v>
      </c>
      <c r="E186" s="317">
        <f t="shared" si="2"/>
        <v>15</v>
      </c>
    </row>
    <row r="187" ht="38" customHeight="1" spans="1:5">
      <c r="A187" s="264" t="s">
        <v>2837</v>
      </c>
      <c r="B187" s="265" t="s">
        <v>2838</v>
      </c>
      <c r="C187" s="266"/>
      <c r="D187" s="266"/>
      <c r="E187" s="317" t="str">
        <f t="shared" si="2"/>
        <v/>
      </c>
    </row>
    <row r="188" ht="38" customHeight="1" spans="1:5">
      <c r="A188" s="264" t="s">
        <v>2839</v>
      </c>
      <c r="B188" s="265" t="s">
        <v>2840</v>
      </c>
      <c r="C188" s="266"/>
      <c r="D188" s="266"/>
      <c r="E188" s="317" t="str">
        <f t="shared" si="2"/>
        <v/>
      </c>
    </row>
    <row r="189" ht="38" customHeight="1" spans="1:5">
      <c r="A189" s="264" t="s">
        <v>2841</v>
      </c>
      <c r="B189" s="265" t="s">
        <v>2842</v>
      </c>
      <c r="C189" s="266"/>
      <c r="D189" s="266"/>
      <c r="E189" s="317" t="str">
        <f t="shared" si="2"/>
        <v/>
      </c>
    </row>
    <row r="190" s="245" customFormat="1" ht="38" customHeight="1" spans="1:5">
      <c r="A190" s="264" t="s">
        <v>2843</v>
      </c>
      <c r="B190" s="265" t="s">
        <v>2844</v>
      </c>
      <c r="C190" s="266"/>
      <c r="D190" s="266"/>
      <c r="E190" s="317" t="str">
        <f t="shared" si="2"/>
        <v/>
      </c>
    </row>
    <row r="191" ht="38" customHeight="1" spans="1:5">
      <c r="A191" s="264" t="s">
        <v>2845</v>
      </c>
      <c r="B191" s="265" t="s">
        <v>2846</v>
      </c>
      <c r="C191" s="266"/>
      <c r="D191" s="266"/>
      <c r="E191" s="317" t="str">
        <f t="shared" si="2"/>
        <v/>
      </c>
    </row>
    <row r="192" ht="38" customHeight="1" spans="1:5">
      <c r="A192" s="264" t="s">
        <v>2847</v>
      </c>
      <c r="B192" s="263" t="s">
        <v>2848</v>
      </c>
      <c r="C192" s="299">
        <v>529</v>
      </c>
      <c r="D192" s="299">
        <v>2743</v>
      </c>
      <c r="E192" s="317">
        <f t="shared" si="2"/>
        <v>4.185</v>
      </c>
    </row>
    <row r="193" ht="38" customHeight="1" spans="1:5">
      <c r="A193" s="271">
        <v>2296001</v>
      </c>
      <c r="B193" s="265" t="s">
        <v>2849</v>
      </c>
      <c r="C193" s="266"/>
      <c r="D193" s="266"/>
      <c r="E193" s="317" t="str">
        <f t="shared" si="2"/>
        <v/>
      </c>
    </row>
    <row r="194" s="245" customFormat="1" ht="38" customHeight="1" spans="1:5">
      <c r="A194" s="264" t="s">
        <v>2850</v>
      </c>
      <c r="B194" s="265" t="s">
        <v>2851</v>
      </c>
      <c r="C194" s="266">
        <v>325</v>
      </c>
      <c r="D194" s="266">
        <v>1725</v>
      </c>
      <c r="E194" s="317">
        <f t="shared" si="2"/>
        <v>4.308</v>
      </c>
    </row>
    <row r="195" ht="38" customHeight="1" spans="1:5">
      <c r="A195" s="264" t="s">
        <v>2852</v>
      </c>
      <c r="B195" s="265" t="s">
        <v>2853</v>
      </c>
      <c r="C195" s="266">
        <v>20</v>
      </c>
      <c r="D195" s="266">
        <v>581</v>
      </c>
      <c r="E195" s="317">
        <f t="shared" si="2"/>
        <v>28.05</v>
      </c>
    </row>
    <row r="196" ht="38" customHeight="1" spans="1:5">
      <c r="A196" s="264" t="s">
        <v>2854</v>
      </c>
      <c r="B196" s="265" t="s">
        <v>2855</v>
      </c>
      <c r="C196" s="266">
        <v>1</v>
      </c>
      <c r="D196" s="266">
        <v>33</v>
      </c>
      <c r="E196" s="317">
        <f t="shared" ref="E196:E259" si="3">IF(C196&gt;0,D196/C196-1,IF(C196&lt;0,-(D196/C196-1),""))</f>
        <v>32</v>
      </c>
    </row>
    <row r="197" ht="38" customHeight="1" spans="1:5">
      <c r="A197" s="264" t="s">
        <v>2856</v>
      </c>
      <c r="B197" s="265" t="s">
        <v>2857</v>
      </c>
      <c r="C197" s="266"/>
      <c r="D197" s="266"/>
      <c r="E197" s="317" t="str">
        <f t="shared" si="3"/>
        <v/>
      </c>
    </row>
    <row r="198" ht="38" customHeight="1" spans="1:5">
      <c r="A198" s="264" t="s">
        <v>2858</v>
      </c>
      <c r="B198" s="265" t="s">
        <v>2859</v>
      </c>
      <c r="C198" s="266">
        <v>90</v>
      </c>
      <c r="D198" s="266">
        <v>22</v>
      </c>
      <c r="E198" s="317">
        <f t="shared" si="3"/>
        <v>-0.756</v>
      </c>
    </row>
    <row r="199" s="245" customFormat="1" ht="38" customHeight="1" spans="1:5">
      <c r="A199" s="264" t="s">
        <v>2860</v>
      </c>
      <c r="B199" s="265" t="s">
        <v>2861</v>
      </c>
      <c r="C199" s="266"/>
      <c r="D199" s="266"/>
      <c r="E199" s="317" t="str">
        <f t="shared" si="3"/>
        <v/>
      </c>
    </row>
    <row r="200" s="245" customFormat="1" ht="38" customHeight="1" spans="1:5">
      <c r="A200" s="264" t="s">
        <v>2862</v>
      </c>
      <c r="B200" s="265" t="s">
        <v>2863</v>
      </c>
      <c r="C200" s="266"/>
      <c r="D200" s="266"/>
      <c r="E200" s="317" t="str">
        <f t="shared" si="3"/>
        <v/>
      </c>
    </row>
    <row r="201" s="245" customFormat="1" ht="38" customHeight="1" spans="1:5">
      <c r="A201" s="264" t="s">
        <v>2864</v>
      </c>
      <c r="B201" s="265" t="s">
        <v>2865</v>
      </c>
      <c r="C201" s="266"/>
      <c r="D201" s="266"/>
      <c r="E201" s="317" t="str">
        <f t="shared" si="3"/>
        <v/>
      </c>
    </row>
    <row r="202" ht="38" customHeight="1" spans="1:5">
      <c r="A202" s="264" t="s">
        <v>2866</v>
      </c>
      <c r="B202" s="265" t="s">
        <v>2867</v>
      </c>
      <c r="C202" s="266"/>
      <c r="D202" s="266"/>
      <c r="E202" s="317" t="str">
        <f t="shared" si="3"/>
        <v/>
      </c>
    </row>
    <row r="203" s="245" customFormat="1" ht="38" customHeight="1" spans="1:5">
      <c r="A203" s="264" t="s">
        <v>2868</v>
      </c>
      <c r="B203" s="265" t="s">
        <v>2869</v>
      </c>
      <c r="C203" s="266">
        <v>93</v>
      </c>
      <c r="D203" s="266">
        <v>382</v>
      </c>
      <c r="E203" s="317">
        <f t="shared" si="3"/>
        <v>3.108</v>
      </c>
    </row>
    <row r="204" s="245" customFormat="1" ht="38" customHeight="1" spans="1:5">
      <c r="A204" s="259" t="s">
        <v>113</v>
      </c>
      <c r="B204" s="260" t="s">
        <v>2870</v>
      </c>
      <c r="C204" s="296">
        <v>3247</v>
      </c>
      <c r="D204" s="296">
        <v>4876</v>
      </c>
      <c r="E204" s="317">
        <f t="shared" si="3"/>
        <v>0.502</v>
      </c>
    </row>
    <row r="205" s="245" customFormat="1" ht="38" customHeight="1" spans="1:5">
      <c r="A205" s="264" t="s">
        <v>2871</v>
      </c>
      <c r="B205" s="265" t="s">
        <v>2872</v>
      </c>
      <c r="C205" s="266"/>
      <c r="D205" s="266"/>
      <c r="E205" s="317" t="str">
        <f t="shared" si="3"/>
        <v/>
      </c>
    </row>
    <row r="206" s="245" customFormat="1" ht="38" customHeight="1" spans="1:5">
      <c r="A206" s="264" t="s">
        <v>2873</v>
      </c>
      <c r="B206" s="265" t="s">
        <v>2874</v>
      </c>
      <c r="C206" s="266"/>
      <c r="D206" s="266"/>
      <c r="E206" s="317" t="str">
        <f t="shared" si="3"/>
        <v/>
      </c>
    </row>
    <row r="207" s="245" customFormat="1" ht="38" customHeight="1" spans="1:5">
      <c r="A207" s="264" t="s">
        <v>2875</v>
      </c>
      <c r="B207" s="265" t="s">
        <v>2876</v>
      </c>
      <c r="C207" s="266"/>
      <c r="D207" s="266"/>
      <c r="E207" s="317" t="str">
        <f t="shared" si="3"/>
        <v/>
      </c>
    </row>
    <row r="208" s="245" customFormat="1" ht="38" customHeight="1" spans="1:5">
      <c r="A208" s="264" t="s">
        <v>2877</v>
      </c>
      <c r="B208" s="265" t="s">
        <v>2878</v>
      </c>
      <c r="C208" s="266">
        <v>34</v>
      </c>
      <c r="D208" s="266"/>
      <c r="E208" s="317">
        <f t="shared" si="3"/>
        <v>-1</v>
      </c>
    </row>
    <row r="209" s="245" customFormat="1" ht="38" customHeight="1" spans="1:5">
      <c r="A209" s="264" t="s">
        <v>2879</v>
      </c>
      <c r="B209" s="265" t="s">
        <v>2880</v>
      </c>
      <c r="C209" s="266"/>
      <c r="D209" s="266"/>
      <c r="E209" s="317" t="str">
        <f t="shared" si="3"/>
        <v/>
      </c>
    </row>
    <row r="210" ht="38" customHeight="1" spans="1:5">
      <c r="A210" s="264" t="s">
        <v>2881</v>
      </c>
      <c r="B210" s="265" t="s">
        <v>2882</v>
      </c>
      <c r="C210" s="266"/>
      <c r="D210" s="266"/>
      <c r="E210" s="317" t="str">
        <f t="shared" si="3"/>
        <v/>
      </c>
    </row>
    <row r="211" ht="38" customHeight="1" spans="1:5">
      <c r="A211" s="264" t="s">
        <v>2883</v>
      </c>
      <c r="B211" s="265" t="s">
        <v>2884</v>
      </c>
      <c r="C211" s="266"/>
      <c r="D211" s="266"/>
      <c r="E211" s="317" t="str">
        <f t="shared" si="3"/>
        <v/>
      </c>
    </row>
    <row r="212" ht="38" customHeight="1" spans="1:5">
      <c r="A212" s="264" t="s">
        <v>2885</v>
      </c>
      <c r="B212" s="265" t="s">
        <v>2886</v>
      </c>
      <c r="C212" s="266"/>
      <c r="D212" s="266"/>
      <c r="E212" s="317" t="str">
        <f t="shared" si="3"/>
        <v/>
      </c>
    </row>
    <row r="213" ht="38" customHeight="1" spans="1:5">
      <c r="A213" s="264" t="s">
        <v>2887</v>
      </c>
      <c r="B213" s="265" t="s">
        <v>2888</v>
      </c>
      <c r="C213" s="266"/>
      <c r="D213" s="266"/>
      <c r="E213" s="317" t="str">
        <f t="shared" si="3"/>
        <v/>
      </c>
    </row>
    <row r="214" ht="38" customHeight="1" spans="1:5">
      <c r="A214" s="264" t="s">
        <v>2889</v>
      </c>
      <c r="B214" s="265" t="s">
        <v>2890</v>
      </c>
      <c r="C214" s="266"/>
      <c r="D214" s="266"/>
      <c r="E214" s="317" t="str">
        <f t="shared" si="3"/>
        <v/>
      </c>
    </row>
    <row r="215" ht="38" customHeight="1" spans="1:5">
      <c r="A215" s="264" t="s">
        <v>2891</v>
      </c>
      <c r="B215" s="265" t="s">
        <v>2892</v>
      </c>
      <c r="C215" s="266"/>
      <c r="D215" s="266"/>
      <c r="E215" s="317" t="str">
        <f t="shared" si="3"/>
        <v/>
      </c>
    </row>
    <row r="216" ht="38" customHeight="1" spans="1:5">
      <c r="A216" s="264" t="s">
        <v>2893</v>
      </c>
      <c r="B216" s="265" t="s">
        <v>2894</v>
      </c>
      <c r="C216" s="266">
        <v>791</v>
      </c>
      <c r="D216" s="266">
        <v>4876</v>
      </c>
      <c r="E216" s="317">
        <f t="shared" si="3"/>
        <v>5.164</v>
      </c>
    </row>
    <row r="217" s="245" customFormat="1" ht="38" customHeight="1" spans="1:5">
      <c r="A217" s="264" t="s">
        <v>2895</v>
      </c>
      <c r="B217" s="265" t="s">
        <v>2896</v>
      </c>
      <c r="C217" s="266"/>
      <c r="D217" s="266"/>
      <c r="E217" s="317" t="str">
        <f t="shared" si="3"/>
        <v/>
      </c>
    </row>
    <row r="218" s="245" customFormat="1" ht="38" customHeight="1" spans="1:5">
      <c r="A218" s="264" t="s">
        <v>2897</v>
      </c>
      <c r="B218" s="265" t="s">
        <v>2898</v>
      </c>
      <c r="C218" s="266">
        <v>498</v>
      </c>
      <c r="D218" s="266"/>
      <c r="E218" s="317">
        <f t="shared" si="3"/>
        <v>-1</v>
      </c>
    </row>
    <row r="219" s="245" customFormat="1" ht="38" customHeight="1" spans="1:5">
      <c r="A219" s="264" t="s">
        <v>2899</v>
      </c>
      <c r="B219" s="265" t="s">
        <v>2900</v>
      </c>
      <c r="C219" s="266">
        <v>1924</v>
      </c>
      <c r="D219" s="266"/>
      <c r="E219" s="317">
        <f t="shared" si="3"/>
        <v>-1</v>
      </c>
    </row>
    <row r="220" ht="38" customHeight="1" spans="1:5">
      <c r="A220" s="264" t="s">
        <v>2901</v>
      </c>
      <c r="B220" s="265" t="s">
        <v>2902</v>
      </c>
      <c r="C220" s="266"/>
      <c r="D220" s="266"/>
      <c r="E220" s="317" t="str">
        <f t="shared" si="3"/>
        <v/>
      </c>
    </row>
    <row r="221" s="245" customFormat="1" ht="38" customHeight="1" spans="1:5">
      <c r="A221" s="259" t="s">
        <v>115</v>
      </c>
      <c r="B221" s="260" t="s">
        <v>2903</v>
      </c>
      <c r="C221" s="296">
        <v>4</v>
      </c>
      <c r="D221" s="296"/>
      <c r="E221" s="317">
        <f t="shared" si="3"/>
        <v>-1</v>
      </c>
    </row>
    <row r="222" s="245" customFormat="1" ht="38" customHeight="1" spans="1:5">
      <c r="A222" s="271">
        <v>23304</v>
      </c>
      <c r="B222" s="263" t="s">
        <v>2904</v>
      </c>
      <c r="C222" s="299"/>
      <c r="D222" s="299"/>
      <c r="E222" s="317"/>
    </row>
    <row r="223" ht="38" customHeight="1" spans="1:5">
      <c r="A223" s="264" t="s">
        <v>2905</v>
      </c>
      <c r="B223" s="265" t="s">
        <v>2906</v>
      </c>
      <c r="C223" s="266"/>
      <c r="D223" s="266"/>
      <c r="E223" s="317" t="str">
        <f t="shared" si="3"/>
        <v/>
      </c>
    </row>
    <row r="224" s="245" customFormat="1" ht="38" customHeight="1" spans="1:5">
      <c r="A224" s="264" t="s">
        <v>2907</v>
      </c>
      <c r="B224" s="265" t="s">
        <v>2908</v>
      </c>
      <c r="C224" s="266"/>
      <c r="D224" s="266"/>
      <c r="E224" s="317" t="str">
        <f t="shared" si="3"/>
        <v/>
      </c>
    </row>
    <row r="225" ht="38" customHeight="1" spans="1:5">
      <c r="A225" s="264" t="s">
        <v>2909</v>
      </c>
      <c r="B225" s="265" t="s">
        <v>2910</v>
      </c>
      <c r="C225" s="266"/>
      <c r="D225" s="266"/>
      <c r="E225" s="317" t="str">
        <f t="shared" si="3"/>
        <v/>
      </c>
    </row>
    <row r="226" s="245" customFormat="1" ht="38" customHeight="1" spans="1:5">
      <c r="A226" s="264" t="s">
        <v>2911</v>
      </c>
      <c r="B226" s="265" t="s">
        <v>2912</v>
      </c>
      <c r="C226" s="266"/>
      <c r="D226" s="266"/>
      <c r="E226" s="317" t="str">
        <f t="shared" si="3"/>
        <v/>
      </c>
    </row>
    <row r="227" s="245" customFormat="1" ht="38" customHeight="1" spans="1:5">
      <c r="A227" s="264" t="s">
        <v>2913</v>
      </c>
      <c r="B227" s="265" t="s">
        <v>2914</v>
      </c>
      <c r="C227" s="266"/>
      <c r="D227" s="266"/>
      <c r="E227" s="317" t="str">
        <f t="shared" si="3"/>
        <v/>
      </c>
    </row>
    <row r="228" ht="38" customHeight="1" spans="1:5">
      <c r="A228" s="264" t="s">
        <v>2915</v>
      </c>
      <c r="B228" s="265" t="s">
        <v>2916</v>
      </c>
      <c r="C228" s="266"/>
      <c r="D228" s="266"/>
      <c r="E228" s="317" t="str">
        <f t="shared" si="3"/>
        <v/>
      </c>
    </row>
    <row r="229" ht="38" customHeight="1" spans="1:5">
      <c r="A229" s="264" t="s">
        <v>2917</v>
      </c>
      <c r="B229" s="265" t="s">
        <v>2918</v>
      </c>
      <c r="C229" s="266"/>
      <c r="D229" s="266"/>
      <c r="E229" s="317" t="str">
        <f t="shared" si="3"/>
        <v/>
      </c>
    </row>
    <row r="230" ht="38" customHeight="1" spans="1:5">
      <c r="A230" s="264" t="s">
        <v>2919</v>
      </c>
      <c r="B230" s="265" t="s">
        <v>2920</v>
      </c>
      <c r="C230" s="266"/>
      <c r="D230" s="266"/>
      <c r="E230" s="317" t="str">
        <f t="shared" si="3"/>
        <v/>
      </c>
    </row>
    <row r="231" ht="38" customHeight="1" spans="1:5">
      <c r="A231" s="264" t="s">
        <v>2921</v>
      </c>
      <c r="B231" s="265" t="s">
        <v>2922</v>
      </c>
      <c r="C231" s="266"/>
      <c r="D231" s="266"/>
      <c r="E231" s="317" t="str">
        <f t="shared" si="3"/>
        <v/>
      </c>
    </row>
    <row r="232" ht="38" customHeight="1" spans="1:5">
      <c r="A232" s="264" t="s">
        <v>2923</v>
      </c>
      <c r="B232" s="265" t="s">
        <v>2924</v>
      </c>
      <c r="C232" s="266"/>
      <c r="D232" s="266"/>
      <c r="E232" s="317" t="str">
        <f t="shared" si="3"/>
        <v/>
      </c>
    </row>
    <row r="233" ht="38" customHeight="1" spans="1:5">
      <c r="A233" s="264" t="s">
        <v>2925</v>
      </c>
      <c r="B233" s="265" t="s">
        <v>2926</v>
      </c>
      <c r="C233" s="266"/>
      <c r="D233" s="266"/>
      <c r="E233" s="317" t="str">
        <f t="shared" si="3"/>
        <v/>
      </c>
    </row>
    <row r="234" ht="38" customHeight="1" spans="1:5">
      <c r="A234" s="264" t="s">
        <v>2927</v>
      </c>
      <c r="B234" s="265" t="s">
        <v>2928</v>
      </c>
      <c r="C234" s="266"/>
      <c r="D234" s="266"/>
      <c r="E234" s="317" t="str">
        <f t="shared" si="3"/>
        <v/>
      </c>
    </row>
    <row r="235" ht="38" customHeight="1" spans="1:5">
      <c r="A235" s="264" t="s">
        <v>2929</v>
      </c>
      <c r="B235" s="265" t="s">
        <v>2930</v>
      </c>
      <c r="C235" s="266"/>
      <c r="D235" s="266"/>
      <c r="E235" s="317" t="str">
        <f t="shared" si="3"/>
        <v/>
      </c>
    </row>
    <row r="236" s="245" customFormat="1" ht="38" customHeight="1" spans="1:5">
      <c r="A236" s="264" t="s">
        <v>2931</v>
      </c>
      <c r="B236" s="265" t="s">
        <v>2932</v>
      </c>
      <c r="C236" s="266"/>
      <c r="D236" s="266"/>
      <c r="E236" s="317" t="str">
        <f t="shared" si="3"/>
        <v/>
      </c>
    </row>
    <row r="237" ht="38" customHeight="1" spans="1:5">
      <c r="A237" s="264" t="s">
        <v>2933</v>
      </c>
      <c r="B237" s="265" t="s">
        <v>2934</v>
      </c>
      <c r="C237" s="266">
        <v>4</v>
      </c>
      <c r="D237" s="266"/>
      <c r="E237" s="317">
        <f t="shared" si="3"/>
        <v>-1</v>
      </c>
    </row>
    <row r="238" ht="38" customHeight="1" spans="1:5">
      <c r="A238" s="264" t="s">
        <v>2935</v>
      </c>
      <c r="B238" s="265" t="s">
        <v>2936</v>
      </c>
      <c r="C238" s="266"/>
      <c r="D238" s="266"/>
      <c r="E238" s="317" t="str">
        <f t="shared" ref="E238:E269" si="4">IF(C238&gt;0,D238/C238-1,IF(C238&lt;0,-(D238/C238-1),""))</f>
        <v/>
      </c>
    </row>
    <row r="239" ht="38" customHeight="1" spans="1:5">
      <c r="A239" s="270" t="s">
        <v>2937</v>
      </c>
      <c r="B239" s="260" t="s">
        <v>2938</v>
      </c>
      <c r="C239" s="296"/>
      <c r="D239" s="296">
        <v>319</v>
      </c>
      <c r="E239" s="317" t="str">
        <f t="shared" si="4"/>
        <v/>
      </c>
    </row>
    <row r="240" ht="38" customHeight="1" spans="1:5">
      <c r="A240" s="271" t="s">
        <v>2939</v>
      </c>
      <c r="B240" s="263" t="s">
        <v>2940</v>
      </c>
      <c r="C240" s="299"/>
      <c r="D240" s="299">
        <v>319</v>
      </c>
      <c r="E240" s="317" t="str">
        <f t="shared" si="4"/>
        <v/>
      </c>
    </row>
    <row r="241" ht="38" customHeight="1" spans="1:5">
      <c r="A241" s="271" t="s">
        <v>2941</v>
      </c>
      <c r="B241" s="265" t="s">
        <v>2942</v>
      </c>
      <c r="C241" s="266"/>
      <c r="D241" s="266"/>
      <c r="E241" s="317" t="str">
        <f t="shared" si="4"/>
        <v/>
      </c>
    </row>
    <row r="242" ht="38" customHeight="1" spans="1:5">
      <c r="A242" s="271" t="s">
        <v>2943</v>
      </c>
      <c r="B242" s="265" t="s">
        <v>2944</v>
      </c>
      <c r="C242" s="266"/>
      <c r="D242" s="266"/>
      <c r="E242" s="317" t="str">
        <f t="shared" si="4"/>
        <v/>
      </c>
    </row>
    <row r="243" ht="38" customHeight="1" spans="1:5">
      <c r="A243" s="271" t="s">
        <v>2945</v>
      </c>
      <c r="B243" s="265" t="s">
        <v>2946</v>
      </c>
      <c r="C243" s="266"/>
      <c r="D243" s="266"/>
      <c r="E243" s="317" t="str">
        <f t="shared" si="4"/>
        <v/>
      </c>
    </row>
    <row r="244" ht="38" customHeight="1" spans="1:5">
      <c r="A244" s="271" t="s">
        <v>2947</v>
      </c>
      <c r="B244" s="265" t="s">
        <v>2948</v>
      </c>
      <c r="C244" s="266"/>
      <c r="D244" s="266"/>
      <c r="E244" s="317" t="str">
        <f t="shared" si="4"/>
        <v/>
      </c>
    </row>
    <row r="245" ht="38" customHeight="1" spans="1:5">
      <c r="A245" s="271" t="s">
        <v>2949</v>
      </c>
      <c r="B245" s="265" t="s">
        <v>2950</v>
      </c>
      <c r="C245" s="266"/>
      <c r="D245" s="266"/>
      <c r="E245" s="317" t="str">
        <f t="shared" si="4"/>
        <v/>
      </c>
    </row>
    <row r="246" ht="38" customHeight="1" spans="1:5">
      <c r="A246" s="271" t="s">
        <v>2951</v>
      </c>
      <c r="B246" s="265" t="s">
        <v>2952</v>
      </c>
      <c r="C246" s="266"/>
      <c r="D246" s="266"/>
      <c r="E246" s="317" t="str">
        <f t="shared" si="4"/>
        <v/>
      </c>
    </row>
    <row r="247" ht="38" customHeight="1" spans="1:5">
      <c r="A247" s="271" t="s">
        <v>2953</v>
      </c>
      <c r="B247" s="265" t="s">
        <v>2954</v>
      </c>
      <c r="C247" s="266"/>
      <c r="D247" s="266"/>
      <c r="E247" s="317" t="str">
        <f t="shared" si="4"/>
        <v/>
      </c>
    </row>
    <row r="248" ht="38" customHeight="1" spans="1:5">
      <c r="A248" s="271" t="s">
        <v>2955</v>
      </c>
      <c r="B248" s="265" t="s">
        <v>2956</v>
      </c>
      <c r="C248" s="266"/>
      <c r="D248" s="266"/>
      <c r="E248" s="317" t="str">
        <f t="shared" si="4"/>
        <v/>
      </c>
    </row>
    <row r="249" ht="38" customHeight="1" spans="1:5">
      <c r="A249" s="271" t="s">
        <v>2957</v>
      </c>
      <c r="B249" s="265" t="s">
        <v>2958</v>
      </c>
      <c r="C249" s="266"/>
      <c r="D249" s="266"/>
      <c r="E249" s="317" t="str">
        <f t="shared" si="4"/>
        <v/>
      </c>
    </row>
    <row r="250" ht="38" customHeight="1" spans="1:5">
      <c r="A250" s="271" t="s">
        <v>2959</v>
      </c>
      <c r="B250" s="265" t="s">
        <v>2960</v>
      </c>
      <c r="C250" s="266"/>
      <c r="D250" s="266"/>
      <c r="E250" s="317" t="str">
        <f t="shared" si="4"/>
        <v/>
      </c>
    </row>
    <row r="251" ht="38" customHeight="1" spans="1:5">
      <c r="A251" s="271" t="s">
        <v>2961</v>
      </c>
      <c r="B251" s="265" t="s">
        <v>2962</v>
      </c>
      <c r="C251" s="266"/>
      <c r="D251" s="266"/>
      <c r="E251" s="317" t="str">
        <f t="shared" si="4"/>
        <v/>
      </c>
    </row>
    <row r="252" ht="38" customHeight="1" spans="1:5">
      <c r="A252" s="271" t="s">
        <v>2963</v>
      </c>
      <c r="B252" s="265" t="s">
        <v>2964</v>
      </c>
      <c r="C252" s="266"/>
      <c r="D252" s="266">
        <v>319</v>
      </c>
      <c r="E252" s="317" t="str">
        <f t="shared" si="4"/>
        <v/>
      </c>
    </row>
    <row r="253" ht="38" customHeight="1" spans="1:5">
      <c r="A253" s="271" t="s">
        <v>2965</v>
      </c>
      <c r="B253" s="263" t="s">
        <v>2966</v>
      </c>
      <c r="C253" s="299"/>
      <c r="D253" s="299"/>
      <c r="E253" s="317" t="str">
        <f t="shared" si="4"/>
        <v/>
      </c>
    </row>
    <row r="254" ht="38" customHeight="1" spans="1:5">
      <c r="A254" s="271" t="s">
        <v>2967</v>
      </c>
      <c r="B254" s="265" t="s">
        <v>2968</v>
      </c>
      <c r="C254" s="266"/>
      <c r="D254" s="266"/>
      <c r="E254" s="317" t="str">
        <f t="shared" si="4"/>
        <v/>
      </c>
    </row>
    <row r="255" ht="38" customHeight="1" spans="1:5">
      <c r="A255" s="271" t="s">
        <v>2969</v>
      </c>
      <c r="B255" s="265" t="s">
        <v>2970</v>
      </c>
      <c r="C255" s="266"/>
      <c r="D255" s="266"/>
      <c r="E255" s="317" t="str">
        <f t="shared" si="4"/>
        <v/>
      </c>
    </row>
    <row r="256" ht="38" customHeight="1" spans="1:5">
      <c r="A256" s="271" t="s">
        <v>2971</v>
      </c>
      <c r="B256" s="265" t="s">
        <v>2972</v>
      </c>
      <c r="C256" s="266"/>
      <c r="D256" s="266"/>
      <c r="E256" s="317" t="str">
        <f t="shared" si="4"/>
        <v/>
      </c>
    </row>
    <row r="257" ht="38" customHeight="1" spans="1:5">
      <c r="A257" s="271" t="s">
        <v>2973</v>
      </c>
      <c r="B257" s="265" t="s">
        <v>2974</v>
      </c>
      <c r="C257" s="266"/>
      <c r="D257" s="266"/>
      <c r="E257" s="317" t="str">
        <f t="shared" si="4"/>
        <v/>
      </c>
    </row>
    <row r="258" ht="38" customHeight="1" spans="1:5">
      <c r="A258" s="271" t="s">
        <v>2975</v>
      </c>
      <c r="B258" s="265" t="s">
        <v>2976</v>
      </c>
      <c r="C258" s="266"/>
      <c r="D258" s="266"/>
      <c r="E258" s="317" t="str">
        <f t="shared" si="4"/>
        <v/>
      </c>
    </row>
    <row r="259" ht="38" customHeight="1" spans="1:5">
      <c r="A259" s="271" t="s">
        <v>2977</v>
      </c>
      <c r="B259" s="265" t="s">
        <v>2978</v>
      </c>
      <c r="C259" s="266"/>
      <c r="D259" s="266"/>
      <c r="E259" s="317" t="str">
        <f t="shared" si="4"/>
        <v/>
      </c>
    </row>
    <row r="260" ht="38" customHeight="1" spans="1:5">
      <c r="A260" s="259"/>
      <c r="B260" s="260"/>
      <c r="C260" s="261"/>
      <c r="D260" s="261"/>
      <c r="E260" s="317" t="str">
        <f t="shared" si="4"/>
        <v/>
      </c>
    </row>
    <row r="261" s="315" customFormat="1" ht="38" customHeight="1" spans="1:5">
      <c r="A261" s="272"/>
      <c r="B261" s="273" t="s">
        <v>2979</v>
      </c>
      <c r="C261" s="296">
        <v>15828</v>
      </c>
      <c r="D261" s="296">
        <v>16141</v>
      </c>
      <c r="E261" s="297">
        <f t="shared" si="4"/>
        <v>0.02</v>
      </c>
    </row>
    <row r="262" ht="38" customHeight="1" spans="1:5">
      <c r="A262" s="318" t="s">
        <v>2980</v>
      </c>
      <c r="B262" s="275" t="s">
        <v>120</v>
      </c>
      <c r="C262" s="319"/>
      <c r="D262" s="319"/>
      <c r="E262" s="317" t="str">
        <f t="shared" si="4"/>
        <v/>
      </c>
    </row>
    <row r="263" ht="38" customHeight="1" spans="1:5">
      <c r="A263" s="318" t="s">
        <v>2981</v>
      </c>
      <c r="B263" s="320" t="s">
        <v>2982</v>
      </c>
      <c r="C263" s="319">
        <v>742</v>
      </c>
      <c r="D263" s="319"/>
      <c r="E263" s="317">
        <f t="shared" si="4"/>
        <v>-1</v>
      </c>
    </row>
    <row r="264" ht="38" customHeight="1" spans="1:5">
      <c r="A264" s="321" t="s">
        <v>2983</v>
      </c>
      <c r="B264" s="279" t="s">
        <v>2984</v>
      </c>
      <c r="C264" s="322">
        <v>742</v>
      </c>
      <c r="D264" s="323"/>
      <c r="E264" s="317">
        <f t="shared" si="4"/>
        <v>-1</v>
      </c>
    </row>
    <row r="265" ht="38" customHeight="1" spans="1:5">
      <c r="A265" s="321" t="s">
        <v>2985</v>
      </c>
      <c r="B265" s="279" t="s">
        <v>2986</v>
      </c>
      <c r="C265" s="322"/>
      <c r="D265" s="323"/>
      <c r="E265" s="317" t="str">
        <f t="shared" si="4"/>
        <v/>
      </c>
    </row>
    <row r="266" ht="38" customHeight="1" spans="1:5">
      <c r="A266" s="324" t="s">
        <v>2987</v>
      </c>
      <c r="B266" s="276" t="s">
        <v>2988</v>
      </c>
      <c r="C266" s="325">
        <v>5780</v>
      </c>
      <c r="D266" s="326">
        <v>18000</v>
      </c>
      <c r="E266" s="317">
        <f t="shared" si="4"/>
        <v>2.114</v>
      </c>
    </row>
    <row r="267" ht="38" customHeight="1" spans="1:5">
      <c r="A267" s="324" t="s">
        <v>2989</v>
      </c>
      <c r="B267" s="276" t="s">
        <v>2990</v>
      </c>
      <c r="C267" s="325">
        <v>4031</v>
      </c>
      <c r="D267" s="326">
        <v>1118</v>
      </c>
      <c r="E267" s="317">
        <f t="shared" si="4"/>
        <v>-0.723</v>
      </c>
    </row>
    <row r="268" s="315" customFormat="1" ht="38" customHeight="1" spans="1:5">
      <c r="A268" s="318" t="s">
        <v>2991</v>
      </c>
      <c r="B268" s="281" t="s">
        <v>2992</v>
      </c>
      <c r="C268" s="319">
        <v>250</v>
      </c>
      <c r="D268" s="327">
        <v>8700</v>
      </c>
      <c r="E268" s="297">
        <f t="shared" si="4"/>
        <v>33.8</v>
      </c>
    </row>
    <row r="269" s="315" customFormat="1" ht="38" customHeight="1" spans="1:5">
      <c r="A269" s="328"/>
      <c r="B269" s="283" t="s">
        <v>127</v>
      </c>
      <c r="C269" s="319">
        <v>26631</v>
      </c>
      <c r="D269" s="327">
        <v>43959</v>
      </c>
      <c r="E269" s="297">
        <f t="shared" si="4"/>
        <v>0.651</v>
      </c>
    </row>
    <row r="270" spans="3:3">
      <c r="C270" s="329"/>
    </row>
    <row r="272" spans="3:3">
      <c r="C272" s="329"/>
    </row>
    <row r="274" spans="3:3">
      <c r="C274" s="329"/>
    </row>
    <row r="275" spans="3:3">
      <c r="C275" s="329"/>
    </row>
    <row r="277" spans="3:3">
      <c r="C277" s="329"/>
    </row>
    <row r="278" spans="3:3">
      <c r="C278" s="329"/>
    </row>
    <row r="279" spans="3:3">
      <c r="C279" s="329"/>
    </row>
    <row r="280" spans="3:3">
      <c r="C280" s="329"/>
    </row>
    <row r="282" spans="3:3">
      <c r="C282" s="329"/>
    </row>
  </sheetData>
  <mergeCells count="1">
    <mergeCell ref="B1:E1"/>
  </mergeCells>
  <conditionalFormatting sqref="B268">
    <cfRule type="expression" dxfId="1" priority="3" stopIfTrue="1">
      <formula>"len($A:$A)=3"</formula>
    </cfRule>
  </conditionalFormatting>
  <conditionalFormatting sqref="C268">
    <cfRule type="expression" dxfId="1" priority="2" stopIfTrue="1">
      <formula>"len($A:$A)=3"</formula>
    </cfRule>
  </conditionalFormatting>
  <conditionalFormatting sqref="D268">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E37"/>
  <sheetViews>
    <sheetView showGridLines="0" showZeros="0" view="pageBreakPreview" zoomScaleNormal="115" workbookViewId="0">
      <pane ySplit="3" topLeftCell="A13" activePane="bottomLeft" state="frozen"/>
      <selection/>
      <selection pane="bottomLeft" activeCell="D37" sqref="D37"/>
    </sheetView>
  </sheetViews>
  <sheetFormatPr defaultColWidth="9" defaultRowHeight="15.6" outlineLevelCol="4"/>
  <cols>
    <col min="1" max="1" width="15" style="134" customWidth="1"/>
    <col min="2" max="2" width="50.75" style="134" customWidth="1"/>
    <col min="3" max="4" width="20.6296296296296" style="134" customWidth="1"/>
    <col min="5" max="5" width="20.6296296296296" style="288" customWidth="1"/>
    <col min="6" max="16384" width="9" style="134"/>
  </cols>
  <sheetData>
    <row r="1" ht="45" customHeight="1" spans="1:5">
      <c r="A1" s="136"/>
      <c r="B1" s="289" t="s">
        <v>2993</v>
      </c>
      <c r="C1" s="289"/>
      <c r="D1" s="289"/>
      <c r="E1" s="289"/>
    </row>
    <row r="2" s="285" customFormat="1" ht="20.1" customHeight="1" spans="1:5">
      <c r="A2" s="290"/>
      <c r="B2" s="291"/>
      <c r="C2" s="292"/>
      <c r="D2" s="291"/>
      <c r="E2" s="293" t="s">
        <v>2</v>
      </c>
    </row>
    <row r="3" s="286" customFormat="1" ht="45" customHeight="1" spans="1:5">
      <c r="A3" s="294" t="s">
        <v>3</v>
      </c>
      <c r="B3" s="295" t="s">
        <v>4</v>
      </c>
      <c r="C3" s="156" t="s">
        <v>129</v>
      </c>
      <c r="D3" s="156" t="s">
        <v>6</v>
      </c>
      <c r="E3" s="156" t="s">
        <v>130</v>
      </c>
    </row>
    <row r="4" s="286" customFormat="1" ht="36" customHeight="1" spans="1:5">
      <c r="A4" s="264" t="s">
        <v>2474</v>
      </c>
      <c r="B4" s="260" t="s">
        <v>2475</v>
      </c>
      <c r="C4" s="296"/>
      <c r="D4" s="296"/>
      <c r="E4" s="297"/>
    </row>
    <row r="5" ht="36" customHeight="1" spans="1:5">
      <c r="A5" s="264" t="s">
        <v>2476</v>
      </c>
      <c r="B5" s="260" t="s">
        <v>2477</v>
      </c>
      <c r="C5" s="296"/>
      <c r="D5" s="296"/>
      <c r="E5" s="298"/>
    </row>
    <row r="6" ht="36" customHeight="1" spans="1:5">
      <c r="A6" s="264" t="s">
        <v>2478</v>
      </c>
      <c r="B6" s="260" t="s">
        <v>2479</v>
      </c>
      <c r="C6" s="296"/>
      <c r="D6" s="296"/>
      <c r="E6" s="298"/>
    </row>
    <row r="7" ht="36" customHeight="1" spans="1:5">
      <c r="A7" s="264" t="s">
        <v>2480</v>
      </c>
      <c r="B7" s="260" t="s">
        <v>2481</v>
      </c>
      <c r="C7" s="296"/>
      <c r="D7" s="296"/>
      <c r="E7" s="298"/>
    </row>
    <row r="8" ht="36" customHeight="1" spans="1:5">
      <c r="A8" s="264" t="s">
        <v>2482</v>
      </c>
      <c r="B8" s="260" t="s">
        <v>2483</v>
      </c>
      <c r="C8" s="296"/>
      <c r="D8" s="296"/>
      <c r="E8" s="298"/>
    </row>
    <row r="9" ht="36" customHeight="1" spans="1:5">
      <c r="A9" s="264" t="s">
        <v>2484</v>
      </c>
      <c r="B9" s="260" t="s">
        <v>2485</v>
      </c>
      <c r="C9" s="296"/>
      <c r="D9" s="296"/>
      <c r="E9" s="298"/>
    </row>
    <row r="10" ht="36" customHeight="1" spans="1:5">
      <c r="A10" s="264" t="s">
        <v>2486</v>
      </c>
      <c r="B10" s="260" t="s">
        <v>2487</v>
      </c>
      <c r="C10" s="296">
        <v>32830</v>
      </c>
      <c r="D10" s="296">
        <v>25000</v>
      </c>
      <c r="E10" s="298">
        <f>(D10-C10)/C10</f>
        <v>-0.239</v>
      </c>
    </row>
    <row r="11" ht="36" customHeight="1" spans="1:5">
      <c r="A11" s="264" t="s">
        <v>2488</v>
      </c>
      <c r="B11" s="265" t="s">
        <v>2489</v>
      </c>
      <c r="C11" s="266">
        <v>17590</v>
      </c>
      <c r="D11" s="266">
        <v>24900</v>
      </c>
      <c r="E11" s="298">
        <f>(D11-C11)/C11</f>
        <v>0.416</v>
      </c>
    </row>
    <row r="12" ht="36" customHeight="1" spans="1:5">
      <c r="A12" s="264" t="s">
        <v>2490</v>
      </c>
      <c r="B12" s="265" t="s">
        <v>2491</v>
      </c>
      <c r="C12" s="266">
        <v>0</v>
      </c>
      <c r="D12" s="266"/>
      <c r="E12" s="298"/>
    </row>
    <row r="13" ht="36" customHeight="1" spans="1:5">
      <c r="A13" s="264" t="s">
        <v>2492</v>
      </c>
      <c r="B13" s="265" t="s">
        <v>2493</v>
      </c>
      <c r="C13" s="266">
        <v>5000</v>
      </c>
      <c r="D13" s="266">
        <v>100</v>
      </c>
      <c r="E13" s="298">
        <f>(D13-C13)/C13</f>
        <v>-0.98</v>
      </c>
    </row>
    <row r="14" ht="36" customHeight="1" spans="1:5">
      <c r="A14" s="264" t="s">
        <v>2494</v>
      </c>
      <c r="B14" s="265" t="s">
        <v>2495</v>
      </c>
      <c r="C14" s="266">
        <v>0</v>
      </c>
      <c r="D14" s="266"/>
      <c r="E14" s="298"/>
    </row>
    <row r="15" ht="36" customHeight="1" spans="1:5">
      <c r="A15" s="264" t="s">
        <v>2496</v>
      </c>
      <c r="B15" s="263" t="s">
        <v>2497</v>
      </c>
      <c r="C15" s="299">
        <v>10240</v>
      </c>
      <c r="D15" s="299"/>
      <c r="E15" s="298">
        <f>(D15-C15)/C15</f>
        <v>-1</v>
      </c>
    </row>
    <row r="16" ht="36" customHeight="1" spans="1:5">
      <c r="A16" s="300" t="s">
        <v>2498</v>
      </c>
      <c r="B16" s="143" t="s">
        <v>2499</v>
      </c>
      <c r="C16" s="296"/>
      <c r="D16" s="296"/>
      <c r="E16" s="298"/>
    </row>
    <row r="17" ht="36" customHeight="1" spans="1:5">
      <c r="A17" s="300" t="s">
        <v>2500</v>
      </c>
      <c r="B17" s="143" t="s">
        <v>2501</v>
      </c>
      <c r="C17" s="296"/>
      <c r="D17" s="296"/>
      <c r="E17" s="298"/>
    </row>
    <row r="18" ht="36" customHeight="1" spans="1:5">
      <c r="A18" s="300" t="s">
        <v>2502</v>
      </c>
      <c r="B18" s="159" t="s">
        <v>2503</v>
      </c>
      <c r="C18" s="299"/>
      <c r="D18" s="299"/>
      <c r="E18" s="298"/>
    </row>
    <row r="19" ht="36" customHeight="1" spans="1:5">
      <c r="A19" s="300" t="s">
        <v>2504</v>
      </c>
      <c r="B19" s="159" t="s">
        <v>2505</v>
      </c>
      <c r="C19" s="299"/>
      <c r="D19" s="299"/>
      <c r="E19" s="298"/>
    </row>
    <row r="20" ht="36" customHeight="1" spans="1:5">
      <c r="A20" s="300" t="s">
        <v>2506</v>
      </c>
      <c r="B20" s="143" t="s">
        <v>2507</v>
      </c>
      <c r="C20" s="296"/>
      <c r="D20" s="296"/>
      <c r="E20" s="298"/>
    </row>
    <row r="21" ht="36" customHeight="1" spans="1:5">
      <c r="A21" s="300" t="s">
        <v>2508</v>
      </c>
      <c r="B21" s="143" t="s">
        <v>2509</v>
      </c>
      <c r="C21" s="296"/>
      <c r="D21" s="296"/>
      <c r="E21" s="298"/>
    </row>
    <row r="22" ht="36" customHeight="1" spans="1:5">
      <c r="A22" s="300" t="s">
        <v>2510</v>
      </c>
      <c r="B22" s="143" t="s">
        <v>2511</v>
      </c>
      <c r="C22" s="296"/>
      <c r="D22" s="296"/>
      <c r="E22" s="298"/>
    </row>
    <row r="23" ht="36" customHeight="1" spans="1:5">
      <c r="A23" s="264" t="s">
        <v>2512</v>
      </c>
      <c r="B23" s="260" t="s">
        <v>2513</v>
      </c>
      <c r="C23" s="296"/>
      <c r="D23" s="296"/>
      <c r="E23" s="298"/>
    </row>
    <row r="24" ht="36" customHeight="1" spans="1:5">
      <c r="A24" s="264" t="s">
        <v>2514</v>
      </c>
      <c r="B24" s="260" t="s">
        <v>2515</v>
      </c>
      <c r="C24" s="296">
        <v>240</v>
      </c>
      <c r="D24" s="296">
        <v>180</v>
      </c>
      <c r="E24" s="298">
        <f>(D24-C24)/C24</f>
        <v>-0.25</v>
      </c>
    </row>
    <row r="25" ht="36" customHeight="1" spans="1:5">
      <c r="A25" s="264" t="s">
        <v>2516</v>
      </c>
      <c r="B25" s="260" t="s">
        <v>2517</v>
      </c>
      <c r="C25" s="296"/>
      <c r="D25" s="296"/>
      <c r="E25" s="298"/>
    </row>
    <row r="26" ht="36" customHeight="1" spans="1:5">
      <c r="A26" s="264" t="s">
        <v>2518</v>
      </c>
      <c r="B26" s="260" t="s">
        <v>2519</v>
      </c>
      <c r="C26" s="296"/>
      <c r="D26" s="296"/>
      <c r="E26" s="298"/>
    </row>
    <row r="27" ht="36" customHeight="1" spans="1:5">
      <c r="A27" s="264" t="s">
        <v>2520</v>
      </c>
      <c r="B27" s="260" t="s">
        <v>2521</v>
      </c>
      <c r="C27" s="296">
        <v>3209</v>
      </c>
      <c r="D27" s="296">
        <v>4848</v>
      </c>
      <c r="E27" s="298">
        <f>(D27-C27)/C27</f>
        <v>0.511</v>
      </c>
    </row>
    <row r="28" ht="36" customHeight="1" spans="1:5">
      <c r="A28" s="264"/>
      <c r="B28" s="263"/>
      <c r="C28" s="299"/>
      <c r="D28" s="299"/>
      <c r="E28" s="298"/>
    </row>
    <row r="29" ht="36" customHeight="1" spans="1:5">
      <c r="A29" s="272"/>
      <c r="B29" s="273" t="s">
        <v>2994</v>
      </c>
      <c r="C29" s="296">
        <v>36279</v>
      </c>
      <c r="D29" s="296">
        <v>30028</v>
      </c>
      <c r="E29" s="298">
        <f>(D29-C29)/C29</f>
        <v>-0.172</v>
      </c>
    </row>
    <row r="30" ht="36" customHeight="1" spans="1:5">
      <c r="A30" s="301">
        <v>105</v>
      </c>
      <c r="B30" s="302" t="s">
        <v>2523</v>
      </c>
      <c r="C30" s="303"/>
      <c r="D30" s="303">
        <v>8700</v>
      </c>
      <c r="E30" s="298"/>
    </row>
    <row r="31" ht="36" customHeight="1" spans="1:5">
      <c r="A31" s="301">
        <v>110</v>
      </c>
      <c r="B31" s="302" t="s">
        <v>60</v>
      </c>
      <c r="C31" s="303">
        <f>C32+C35</f>
        <v>5209</v>
      </c>
      <c r="D31" s="303">
        <f>D32+D35</f>
        <v>5231</v>
      </c>
      <c r="E31" s="298">
        <f>(D31-C31)/C31</f>
        <v>0.004</v>
      </c>
    </row>
    <row r="32" s="287" customFormat="1" ht="36" customHeight="1" spans="1:5">
      <c r="A32" s="304">
        <v>11004</v>
      </c>
      <c r="B32" s="305" t="s">
        <v>2995</v>
      </c>
      <c r="C32" s="306">
        <v>1100</v>
      </c>
      <c r="D32" s="306">
        <v>1200</v>
      </c>
      <c r="E32" s="307">
        <f>(D32-C32)/C32</f>
        <v>0.091</v>
      </c>
    </row>
    <row r="33" s="287" customFormat="1" ht="36" customHeight="1" spans="1:5">
      <c r="A33" s="304">
        <v>1100401</v>
      </c>
      <c r="B33" s="305" t="s">
        <v>2525</v>
      </c>
      <c r="C33" s="306">
        <v>1100</v>
      </c>
      <c r="D33" s="306">
        <v>1200</v>
      </c>
      <c r="E33" s="307">
        <f>(D33-C33)/C33</f>
        <v>0.091</v>
      </c>
    </row>
    <row r="34" s="287" customFormat="1" ht="36" customHeight="1" spans="1:5">
      <c r="A34" s="304">
        <v>1100402</v>
      </c>
      <c r="B34" s="305" t="s">
        <v>2996</v>
      </c>
      <c r="C34" s="114"/>
      <c r="D34" s="306"/>
      <c r="E34" s="307"/>
    </row>
    <row r="35" s="287" customFormat="1" ht="36" customHeight="1" spans="1:5">
      <c r="A35" s="304">
        <v>11008</v>
      </c>
      <c r="B35" s="305" t="s">
        <v>63</v>
      </c>
      <c r="C35" s="306">
        <v>4109</v>
      </c>
      <c r="D35" s="308">
        <v>4031</v>
      </c>
      <c r="E35" s="307">
        <f>(D35-C35)/C35</f>
        <v>-0.019</v>
      </c>
    </row>
    <row r="36" s="287" customFormat="1" ht="36" customHeight="1" spans="1:5">
      <c r="A36" s="309">
        <v>11009</v>
      </c>
      <c r="B36" s="310" t="s">
        <v>64</v>
      </c>
      <c r="C36" s="311"/>
      <c r="D36" s="311"/>
      <c r="E36" s="307"/>
    </row>
    <row r="37" ht="36" customHeight="1" spans="1:5">
      <c r="A37" s="312"/>
      <c r="B37" s="313" t="s">
        <v>67</v>
      </c>
      <c r="C37" s="303">
        <v>41488</v>
      </c>
      <c r="D37" s="303">
        <v>43959</v>
      </c>
      <c r="E37" s="298">
        <f>(D37-C37)/C37</f>
        <v>0.06</v>
      </c>
    </row>
  </sheetData>
  <mergeCells count="1">
    <mergeCell ref="B1:E1"/>
  </mergeCells>
  <conditionalFormatting sqref="B30">
    <cfRule type="expression" dxfId="1" priority="9" stopIfTrue="1">
      <formula>"len($A:$A)=3"</formula>
    </cfRule>
  </conditionalFormatting>
  <conditionalFormatting sqref="B31:B34">
    <cfRule type="expression" dxfId="1" priority="5" stopIfTrue="1">
      <formula>"len($A:$A)=3"</formula>
    </cfRule>
  </conditionalFormatting>
  <conditionalFormatting sqref="C30:C32 C34 D31:D32">
    <cfRule type="expression" dxfId="1" priority="2" stopIfTrue="1">
      <formula>"len($A:$A)=3"</formula>
    </cfRule>
  </conditionalFormatting>
  <conditionalFormatting sqref="C33 D33">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F0"/>
  </sheetPr>
  <dimension ref="A1:E274"/>
  <sheetViews>
    <sheetView showGridLines="0" showZeros="0" view="pageBreakPreview" zoomScaleNormal="115" workbookViewId="0">
      <pane ySplit="3" topLeftCell="A202" activePane="bottomLeft" state="frozen"/>
      <selection/>
      <selection pane="bottomLeft" activeCell="C203" sqref="C203"/>
    </sheetView>
  </sheetViews>
  <sheetFormatPr defaultColWidth="9" defaultRowHeight="15.6" outlineLevelCol="4"/>
  <cols>
    <col min="1" max="1" width="13.5" style="245" customWidth="1"/>
    <col min="2" max="2" width="50.75" style="245" customWidth="1"/>
    <col min="3" max="4" width="20.6296296296296" style="249" customWidth="1"/>
    <col min="5" max="5" width="20.6296296296296" style="250" customWidth="1"/>
    <col min="6" max="16384" width="9" style="245"/>
  </cols>
  <sheetData>
    <row r="1" s="245" customFormat="1" ht="45" customHeight="1" spans="1:5">
      <c r="A1" s="251"/>
      <c r="B1" s="252" t="s">
        <v>2997</v>
      </c>
      <c r="C1" s="252"/>
      <c r="D1" s="252"/>
      <c r="E1" s="252"/>
    </row>
    <row r="2" s="246" customFormat="1" ht="20.1" customHeight="1" spans="1:5">
      <c r="A2" s="253"/>
      <c r="B2" s="254"/>
      <c r="C2" s="254"/>
      <c r="D2" s="254"/>
      <c r="E2" s="255" t="s">
        <v>2</v>
      </c>
    </row>
    <row r="3" s="247" customFormat="1" ht="45" customHeight="1" spans="1:5">
      <c r="A3" s="256" t="s">
        <v>3</v>
      </c>
      <c r="B3" s="257" t="s">
        <v>4</v>
      </c>
      <c r="C3" s="258" t="s">
        <v>129</v>
      </c>
      <c r="D3" s="258" t="s">
        <v>6</v>
      </c>
      <c r="E3" s="258" t="s">
        <v>130</v>
      </c>
    </row>
    <row r="4" s="245" customFormat="1" ht="36" customHeight="1" spans="1:5">
      <c r="A4" s="259" t="s">
        <v>81</v>
      </c>
      <c r="B4" s="260" t="s">
        <v>2528</v>
      </c>
      <c r="C4" s="261">
        <v>50</v>
      </c>
      <c r="D4" s="261">
        <v>20</v>
      </c>
      <c r="E4" s="262">
        <f>(D4-C3:C4)/C4</f>
        <v>-0.6</v>
      </c>
    </row>
    <row r="5" s="245" customFormat="1" ht="36" customHeight="1" spans="1:5">
      <c r="A5" s="259" t="s">
        <v>2529</v>
      </c>
      <c r="B5" s="263" t="s">
        <v>2530</v>
      </c>
      <c r="C5" s="261">
        <v>50</v>
      </c>
      <c r="D5" s="261">
        <f>SUM(D6:D10)</f>
        <v>20</v>
      </c>
      <c r="E5" s="262">
        <f>(D5-C4:C5)/C5</f>
        <v>-0.6</v>
      </c>
    </row>
    <row r="6" s="245" customFormat="1" ht="36" customHeight="1" spans="1:5">
      <c r="A6" s="264" t="s">
        <v>2531</v>
      </c>
      <c r="B6" s="265" t="s">
        <v>2532</v>
      </c>
      <c r="C6" s="266"/>
      <c r="D6" s="266"/>
      <c r="E6" s="262"/>
    </row>
    <row r="7" s="245" customFormat="1" ht="36" customHeight="1" spans="1:5">
      <c r="A7" s="264" t="s">
        <v>2533</v>
      </c>
      <c r="B7" s="265" t="s">
        <v>2534</v>
      </c>
      <c r="C7" s="266"/>
      <c r="D7" s="266">
        <v>20</v>
      </c>
      <c r="E7" s="262"/>
    </row>
    <row r="8" s="245" customFormat="1" ht="36" customHeight="1" spans="1:5">
      <c r="A8" s="264" t="s">
        <v>2535</v>
      </c>
      <c r="B8" s="263" t="s">
        <v>2536</v>
      </c>
      <c r="C8" s="267"/>
      <c r="D8" s="267"/>
      <c r="E8" s="262"/>
    </row>
    <row r="9" s="245" customFormat="1" ht="36" customHeight="1" spans="1:5">
      <c r="A9" s="264" t="s">
        <v>2537</v>
      </c>
      <c r="B9" s="265" t="s">
        <v>2538</v>
      </c>
      <c r="C9" s="266">
        <v>0</v>
      </c>
      <c r="D9" s="266"/>
      <c r="E9" s="262"/>
    </row>
    <row r="10" s="245" customFormat="1" ht="36" customHeight="1" spans="1:5">
      <c r="A10" s="264" t="s">
        <v>2539</v>
      </c>
      <c r="B10" s="263" t="s">
        <v>2540</v>
      </c>
      <c r="C10" s="267">
        <v>50</v>
      </c>
      <c r="D10" s="267"/>
      <c r="E10" s="262">
        <f>(D10-C9:C10)/C10</f>
        <v>-1</v>
      </c>
    </row>
    <row r="11" s="245" customFormat="1" ht="36" customHeight="1" spans="1:5">
      <c r="A11" s="259" t="s">
        <v>2541</v>
      </c>
      <c r="B11" s="268" t="s">
        <v>2542</v>
      </c>
      <c r="C11" s="269">
        <f>SUM(C12:C16)</f>
        <v>0</v>
      </c>
      <c r="D11" s="269">
        <f>SUM(D12:D16)</f>
        <v>0</v>
      </c>
      <c r="E11" s="262"/>
    </row>
    <row r="12" s="245" customFormat="1" ht="36" customHeight="1" spans="1:5">
      <c r="A12" s="264" t="s">
        <v>2543</v>
      </c>
      <c r="B12" s="265" t="s">
        <v>2544</v>
      </c>
      <c r="C12" s="266"/>
      <c r="D12" s="266"/>
      <c r="E12" s="262"/>
    </row>
    <row r="13" s="245" customFormat="1" ht="36" customHeight="1" spans="1:5">
      <c r="A13" s="264" t="s">
        <v>2545</v>
      </c>
      <c r="B13" s="265" t="s">
        <v>2546</v>
      </c>
      <c r="C13" s="266"/>
      <c r="D13" s="266"/>
      <c r="E13" s="262"/>
    </row>
    <row r="14" s="245" customFormat="1" ht="36" customHeight="1" spans="1:5">
      <c r="A14" s="264" t="s">
        <v>2547</v>
      </c>
      <c r="B14" s="265" t="s">
        <v>2548</v>
      </c>
      <c r="C14" s="266"/>
      <c r="D14" s="266"/>
      <c r="E14" s="262"/>
    </row>
    <row r="15" s="245" customFormat="1" ht="36" customHeight="1" spans="1:5">
      <c r="A15" s="264" t="s">
        <v>2549</v>
      </c>
      <c r="B15" s="265" t="s">
        <v>2550</v>
      </c>
      <c r="C15" s="266"/>
      <c r="D15" s="266"/>
      <c r="E15" s="262"/>
    </row>
    <row r="16" s="245" customFormat="1" ht="36" customHeight="1" spans="1:5">
      <c r="A16" s="264" t="s">
        <v>2551</v>
      </c>
      <c r="B16" s="265" t="s">
        <v>2552</v>
      </c>
      <c r="C16" s="266"/>
      <c r="D16" s="266"/>
      <c r="E16" s="262"/>
    </row>
    <row r="17" s="245" customFormat="1" ht="36" customHeight="1" spans="1:5">
      <c r="A17" s="259" t="s">
        <v>2553</v>
      </c>
      <c r="B17" s="268" t="s">
        <v>2554</v>
      </c>
      <c r="C17" s="269">
        <f>SUM(C18:C19)</f>
        <v>0</v>
      </c>
      <c r="D17" s="269">
        <f>SUM(D18:D19)</f>
        <v>0</v>
      </c>
      <c r="E17" s="262"/>
    </row>
    <row r="18" s="245" customFormat="1" ht="36" customHeight="1" spans="1:5">
      <c r="A18" s="264" t="s">
        <v>2555</v>
      </c>
      <c r="B18" s="265" t="s">
        <v>2556</v>
      </c>
      <c r="C18" s="266"/>
      <c r="D18" s="266"/>
      <c r="E18" s="262"/>
    </row>
    <row r="19" s="245" customFormat="1" ht="36" customHeight="1" spans="1:5">
      <c r="A19" s="264" t="s">
        <v>2557</v>
      </c>
      <c r="B19" s="265" t="s">
        <v>2558</v>
      </c>
      <c r="C19" s="266"/>
      <c r="D19" s="266"/>
      <c r="E19" s="262"/>
    </row>
    <row r="20" s="245" customFormat="1" ht="36" customHeight="1" spans="1:5">
      <c r="A20" s="259" t="s">
        <v>83</v>
      </c>
      <c r="B20" s="260" t="s">
        <v>2559</v>
      </c>
      <c r="C20" s="261">
        <v>30</v>
      </c>
      <c r="D20" s="261">
        <v>231</v>
      </c>
      <c r="E20" s="262">
        <f>(D20-C19:C20)/C20</f>
        <v>6.7</v>
      </c>
    </row>
    <row r="21" s="245" customFormat="1" ht="36" customHeight="1" spans="1:5">
      <c r="A21" s="259" t="s">
        <v>2560</v>
      </c>
      <c r="B21" s="268" t="s">
        <v>2561</v>
      </c>
      <c r="C21" s="269">
        <v>30</v>
      </c>
      <c r="D21" s="269">
        <f>SUM(D22:D24)</f>
        <v>156</v>
      </c>
      <c r="E21" s="262">
        <f>(D21-C20:C21)/C21</f>
        <v>4.2</v>
      </c>
    </row>
    <row r="22" s="245" customFormat="1" ht="36" customHeight="1" spans="1:5">
      <c r="A22" s="264" t="s">
        <v>2562</v>
      </c>
      <c r="B22" s="265" t="s">
        <v>2563</v>
      </c>
      <c r="C22" s="266">
        <v>30</v>
      </c>
      <c r="D22" s="266">
        <v>27</v>
      </c>
      <c r="E22" s="262">
        <f>(D22-C21:C22)/C22</f>
        <v>-0.1</v>
      </c>
    </row>
    <row r="23" s="245" customFormat="1" ht="36" customHeight="1" spans="1:5">
      <c r="A23" s="264" t="s">
        <v>2564</v>
      </c>
      <c r="B23" s="265" t="s">
        <v>2565</v>
      </c>
      <c r="C23" s="266">
        <v>0</v>
      </c>
      <c r="D23" s="266">
        <v>129</v>
      </c>
      <c r="E23" s="262"/>
    </row>
    <row r="24" s="245" customFormat="1" ht="36" customHeight="1" spans="1:5">
      <c r="A24" s="264" t="s">
        <v>2566</v>
      </c>
      <c r="B24" s="265" t="s">
        <v>2567</v>
      </c>
      <c r="C24" s="266">
        <v>0</v>
      </c>
      <c r="D24" s="266"/>
      <c r="E24" s="262"/>
    </row>
    <row r="25" s="245" customFormat="1" ht="36" customHeight="1" spans="1:5">
      <c r="A25" s="259" t="s">
        <v>2568</v>
      </c>
      <c r="B25" s="268" t="s">
        <v>2569</v>
      </c>
      <c r="C25" s="269">
        <f>SUM(C26:C28)</f>
        <v>0</v>
      </c>
      <c r="D25" s="269">
        <f>SUM(D26:D28)</f>
        <v>75</v>
      </c>
      <c r="E25" s="262"/>
    </row>
    <row r="26" s="245" customFormat="1" ht="36" customHeight="1" spans="1:5">
      <c r="A26" s="264" t="s">
        <v>2570</v>
      </c>
      <c r="B26" s="265" t="s">
        <v>2563</v>
      </c>
      <c r="C26" s="266"/>
      <c r="D26" s="266"/>
      <c r="E26" s="262"/>
    </row>
    <row r="27" s="245" customFormat="1" ht="36" customHeight="1" spans="1:5">
      <c r="A27" s="264" t="s">
        <v>2571</v>
      </c>
      <c r="B27" s="265" t="s">
        <v>2565</v>
      </c>
      <c r="C27" s="266"/>
      <c r="D27" s="266">
        <v>75</v>
      </c>
      <c r="E27" s="262"/>
    </row>
    <row r="28" s="245" customFormat="1" ht="36" customHeight="1" spans="1:5">
      <c r="A28" s="264" t="s">
        <v>2572</v>
      </c>
      <c r="B28" s="265" t="s">
        <v>2573</v>
      </c>
      <c r="C28" s="266"/>
      <c r="D28" s="266"/>
      <c r="E28" s="262"/>
    </row>
    <row r="29" s="248" customFormat="1" ht="36" customHeight="1" spans="1:5">
      <c r="A29" s="259" t="s">
        <v>2574</v>
      </c>
      <c r="B29" s="268" t="s">
        <v>2575</v>
      </c>
      <c r="C29" s="269">
        <f>SUM(C30:C31)</f>
        <v>0</v>
      </c>
      <c r="D29" s="269">
        <f>SUM(D30:D31)</f>
        <v>0</v>
      </c>
      <c r="E29" s="262"/>
    </row>
    <row r="30" s="245" customFormat="1" ht="36" customHeight="1" spans="1:5">
      <c r="A30" s="264" t="s">
        <v>2576</v>
      </c>
      <c r="B30" s="265" t="s">
        <v>2565</v>
      </c>
      <c r="C30" s="266"/>
      <c r="D30" s="266"/>
      <c r="E30" s="262"/>
    </row>
    <row r="31" s="245" customFormat="1" ht="36" customHeight="1" spans="1:5">
      <c r="A31" s="264" t="s">
        <v>2577</v>
      </c>
      <c r="B31" s="265" t="s">
        <v>2578</v>
      </c>
      <c r="C31" s="266"/>
      <c r="D31" s="266"/>
      <c r="E31" s="262"/>
    </row>
    <row r="32" s="245" customFormat="1" ht="36" customHeight="1" spans="1:5">
      <c r="A32" s="259" t="s">
        <v>87</v>
      </c>
      <c r="B32" s="260" t="s">
        <v>2579</v>
      </c>
      <c r="C32" s="261"/>
      <c r="D32" s="261"/>
      <c r="E32" s="262"/>
    </row>
    <row r="33" s="245" customFormat="1" ht="36" customHeight="1" spans="1:5">
      <c r="A33" s="259" t="s">
        <v>2580</v>
      </c>
      <c r="B33" s="268" t="s">
        <v>2581</v>
      </c>
      <c r="C33" s="269">
        <f>SUM(C34:C37)</f>
        <v>0</v>
      </c>
      <c r="D33" s="269">
        <f>SUM(D34:D37)</f>
        <v>0</v>
      </c>
      <c r="E33" s="262"/>
    </row>
    <row r="34" s="245" customFormat="1" ht="36" customHeight="1" spans="1:5">
      <c r="A34" s="264">
        <v>2116001</v>
      </c>
      <c r="B34" s="265" t="s">
        <v>2582</v>
      </c>
      <c r="C34" s="266">
        <f>SUM(C35:C42)</f>
        <v>0</v>
      </c>
      <c r="D34" s="266">
        <f>SUM(D35:D42)</f>
        <v>0</v>
      </c>
      <c r="E34" s="262"/>
    </row>
    <row r="35" s="245" customFormat="1" ht="36" customHeight="1" spans="1:5">
      <c r="A35" s="264">
        <v>2116002</v>
      </c>
      <c r="B35" s="265" t="s">
        <v>2583</v>
      </c>
      <c r="C35" s="266"/>
      <c r="D35" s="266"/>
      <c r="E35" s="262"/>
    </row>
    <row r="36" s="245" customFormat="1" ht="36" customHeight="1" spans="1:5">
      <c r="A36" s="264">
        <v>2116003</v>
      </c>
      <c r="B36" s="265" t="s">
        <v>2584</v>
      </c>
      <c r="C36" s="266"/>
      <c r="D36" s="266"/>
      <c r="E36" s="262"/>
    </row>
    <row r="37" s="248" customFormat="1" ht="36" customHeight="1" spans="1:5">
      <c r="A37" s="264">
        <v>2116099</v>
      </c>
      <c r="B37" s="265" t="s">
        <v>2585</v>
      </c>
      <c r="C37" s="266"/>
      <c r="D37" s="266"/>
      <c r="E37" s="262"/>
    </row>
    <row r="38" s="245" customFormat="1" ht="36" customHeight="1" spans="1:5">
      <c r="A38" s="259">
        <v>21161</v>
      </c>
      <c r="B38" s="268" t="s">
        <v>2586</v>
      </c>
      <c r="C38" s="269">
        <f>SUM(C39:C42)</f>
        <v>0</v>
      </c>
      <c r="D38" s="269">
        <f>SUM(D39:D42)</f>
        <v>0</v>
      </c>
      <c r="E38" s="262"/>
    </row>
    <row r="39" s="245" customFormat="1" ht="36" customHeight="1" spans="1:5">
      <c r="A39" s="264">
        <v>2116101</v>
      </c>
      <c r="B39" s="265" t="s">
        <v>2587</v>
      </c>
      <c r="C39" s="266"/>
      <c r="D39" s="266"/>
      <c r="E39" s="262"/>
    </row>
    <row r="40" s="245" customFormat="1" ht="36" customHeight="1" spans="1:5">
      <c r="A40" s="264">
        <v>2116102</v>
      </c>
      <c r="B40" s="265" t="s">
        <v>2588</v>
      </c>
      <c r="C40" s="266"/>
      <c r="D40" s="266"/>
      <c r="E40" s="262"/>
    </row>
    <row r="41" s="245" customFormat="1" ht="36" customHeight="1" spans="1:5">
      <c r="A41" s="264">
        <v>2116103</v>
      </c>
      <c r="B41" s="265" t="s">
        <v>2589</v>
      </c>
      <c r="C41" s="266"/>
      <c r="D41" s="266"/>
      <c r="E41" s="262"/>
    </row>
    <row r="42" s="245" customFormat="1" ht="36" customHeight="1" spans="1:5">
      <c r="A42" s="264">
        <v>2116104</v>
      </c>
      <c r="B42" s="265" t="s">
        <v>2590</v>
      </c>
      <c r="C42" s="266"/>
      <c r="D42" s="266"/>
      <c r="E42" s="262"/>
    </row>
    <row r="43" s="245" customFormat="1" ht="36" customHeight="1" spans="1:5">
      <c r="A43" s="259" t="s">
        <v>89</v>
      </c>
      <c r="B43" s="260" t="s">
        <v>2591</v>
      </c>
      <c r="C43" s="261">
        <v>3978</v>
      </c>
      <c r="D43" s="261">
        <v>7014</v>
      </c>
      <c r="E43" s="262">
        <f>(D43-C42:C43)/C43</f>
        <v>0.763</v>
      </c>
    </row>
    <row r="44" s="245" customFormat="1" ht="36" customHeight="1" spans="1:5">
      <c r="A44" s="259" t="s">
        <v>2592</v>
      </c>
      <c r="B44" s="260" t="s">
        <v>2593</v>
      </c>
      <c r="C44" s="261">
        <v>3978</v>
      </c>
      <c r="D44" s="261">
        <f>SUM(D45:D56)</f>
        <v>7000</v>
      </c>
      <c r="E44" s="262">
        <f>(D44-C43:C44)/C44</f>
        <v>0.76</v>
      </c>
    </row>
    <row r="45" s="245" customFormat="1" ht="36" customHeight="1" spans="1:5">
      <c r="A45" s="264" t="s">
        <v>2594</v>
      </c>
      <c r="B45" s="265" t="s">
        <v>2595</v>
      </c>
      <c r="C45" s="266"/>
      <c r="D45" s="266">
        <v>400</v>
      </c>
      <c r="E45" s="262"/>
    </row>
    <row r="46" s="245" customFormat="1" ht="36" customHeight="1" spans="1:5">
      <c r="A46" s="264" t="s">
        <v>2596</v>
      </c>
      <c r="B46" s="265" t="s">
        <v>2597</v>
      </c>
      <c r="C46" s="266"/>
      <c r="D46" s="266"/>
      <c r="E46" s="262"/>
    </row>
    <row r="47" s="245" customFormat="1" ht="36" customHeight="1" spans="1:5">
      <c r="A47" s="264" t="s">
        <v>2598</v>
      </c>
      <c r="B47" s="265" t="s">
        <v>2599</v>
      </c>
      <c r="C47" s="266"/>
      <c r="D47" s="266"/>
      <c r="E47" s="262"/>
    </row>
    <row r="48" s="245" customFormat="1" ht="36" customHeight="1" spans="1:5">
      <c r="A48" s="264" t="s">
        <v>2600</v>
      </c>
      <c r="B48" s="265" t="s">
        <v>2601</v>
      </c>
      <c r="C48" s="266"/>
      <c r="D48" s="266">
        <v>1300</v>
      </c>
      <c r="E48" s="262"/>
    </row>
    <row r="49" s="245" customFormat="1" ht="36" customHeight="1" spans="1:5">
      <c r="A49" s="264" t="s">
        <v>2602</v>
      </c>
      <c r="B49" s="265" t="s">
        <v>2603</v>
      </c>
      <c r="C49" s="266"/>
      <c r="D49" s="266"/>
      <c r="E49" s="262"/>
    </row>
    <row r="50" s="245" customFormat="1" ht="36" customHeight="1" spans="1:5">
      <c r="A50" s="264" t="s">
        <v>2604</v>
      </c>
      <c r="B50" s="265" t="s">
        <v>2605</v>
      </c>
      <c r="C50" s="266"/>
      <c r="D50" s="266"/>
      <c r="E50" s="262"/>
    </row>
    <row r="51" s="245" customFormat="1" ht="36" customHeight="1" spans="1:5">
      <c r="A51" s="264" t="s">
        <v>2606</v>
      </c>
      <c r="B51" s="265" t="s">
        <v>2607</v>
      </c>
      <c r="C51" s="266"/>
      <c r="D51" s="266"/>
      <c r="E51" s="262"/>
    </row>
    <row r="52" s="245" customFormat="1" ht="36" customHeight="1" spans="1:5">
      <c r="A52" s="264" t="s">
        <v>2608</v>
      </c>
      <c r="B52" s="265" t="s">
        <v>2609</v>
      </c>
      <c r="C52" s="266"/>
      <c r="D52" s="266"/>
      <c r="E52" s="262"/>
    </row>
    <row r="53" s="245" customFormat="1" ht="36" customHeight="1" spans="1:5">
      <c r="A53" s="264" t="s">
        <v>2610</v>
      </c>
      <c r="B53" s="265" t="s">
        <v>2611</v>
      </c>
      <c r="C53" s="266"/>
      <c r="D53" s="266"/>
      <c r="E53" s="262"/>
    </row>
    <row r="54" s="245" customFormat="1" ht="36" customHeight="1" spans="1:5">
      <c r="A54" s="264" t="s">
        <v>2612</v>
      </c>
      <c r="B54" s="265" t="s">
        <v>2613</v>
      </c>
      <c r="C54" s="266"/>
      <c r="D54" s="266"/>
      <c r="E54" s="262"/>
    </row>
    <row r="55" s="245" customFormat="1" ht="36" customHeight="1" spans="1:5">
      <c r="A55" s="264" t="s">
        <v>2614</v>
      </c>
      <c r="B55" s="265" t="s">
        <v>2615</v>
      </c>
      <c r="C55" s="266"/>
      <c r="D55" s="266"/>
      <c r="E55" s="262"/>
    </row>
    <row r="56" s="245" customFormat="1" ht="36" customHeight="1" spans="1:5">
      <c r="A56" s="264" t="s">
        <v>2616</v>
      </c>
      <c r="B56" s="263" t="s">
        <v>2617</v>
      </c>
      <c r="C56" s="267">
        <v>3979</v>
      </c>
      <c r="D56" s="267">
        <v>5300</v>
      </c>
      <c r="E56" s="262">
        <f>(D56-C55:C56)/C56</f>
        <v>0.332</v>
      </c>
    </row>
    <row r="57" s="245" customFormat="1" ht="36" customHeight="1" spans="1:5">
      <c r="A57" s="259" t="s">
        <v>2618</v>
      </c>
      <c r="B57" s="268" t="s">
        <v>2619</v>
      </c>
      <c r="C57" s="269">
        <f>SUM(C58:C60)</f>
        <v>0</v>
      </c>
      <c r="D57" s="269">
        <f>SUM(D58:D60)</f>
        <v>14</v>
      </c>
      <c r="E57" s="262"/>
    </row>
    <row r="58" s="245" customFormat="1" ht="36" customHeight="1" spans="1:5">
      <c r="A58" s="264" t="s">
        <v>2620</v>
      </c>
      <c r="B58" s="265" t="s">
        <v>2595</v>
      </c>
      <c r="C58" s="266"/>
      <c r="D58" s="266"/>
      <c r="E58" s="262"/>
    </row>
    <row r="59" s="245" customFormat="1" ht="36" customHeight="1" spans="1:5">
      <c r="A59" s="264" t="s">
        <v>2621</v>
      </c>
      <c r="B59" s="265" t="s">
        <v>2597</v>
      </c>
      <c r="C59" s="266"/>
      <c r="D59" s="266">
        <v>14</v>
      </c>
      <c r="E59" s="262"/>
    </row>
    <row r="60" s="245" customFormat="1" ht="36" customHeight="1" spans="1:5">
      <c r="A60" s="264" t="s">
        <v>2622</v>
      </c>
      <c r="B60" s="265" t="s">
        <v>2623</v>
      </c>
      <c r="C60" s="266"/>
      <c r="D60" s="266"/>
      <c r="E60" s="262"/>
    </row>
    <row r="61" s="245" customFormat="1" ht="36" customHeight="1" spans="1:5">
      <c r="A61" s="259" t="s">
        <v>2624</v>
      </c>
      <c r="B61" s="268" t="s">
        <v>2625</v>
      </c>
      <c r="C61" s="269"/>
      <c r="D61" s="269"/>
      <c r="E61" s="262"/>
    </row>
    <row r="62" s="245" customFormat="1" ht="36" customHeight="1" spans="1:5">
      <c r="A62" s="259" t="s">
        <v>2626</v>
      </c>
      <c r="B62" s="268" t="s">
        <v>2627</v>
      </c>
      <c r="C62" s="269"/>
      <c r="D62" s="269"/>
      <c r="E62" s="262"/>
    </row>
    <row r="63" s="245" customFormat="1" ht="36" customHeight="1" spans="1:5">
      <c r="A63" s="264" t="s">
        <v>2628</v>
      </c>
      <c r="B63" s="265" t="s">
        <v>2629</v>
      </c>
      <c r="C63" s="266"/>
      <c r="D63" s="266"/>
      <c r="E63" s="262"/>
    </row>
    <row r="64" s="245" customFormat="1" ht="36" customHeight="1" spans="1:5">
      <c r="A64" s="264" t="s">
        <v>2630</v>
      </c>
      <c r="B64" s="265" t="s">
        <v>2631</v>
      </c>
      <c r="C64" s="266"/>
      <c r="D64" s="266"/>
      <c r="E64" s="262"/>
    </row>
    <row r="65" s="245" customFormat="1" ht="36" customHeight="1" spans="1:5">
      <c r="A65" s="264" t="s">
        <v>2632</v>
      </c>
      <c r="B65" s="265" t="s">
        <v>2633</v>
      </c>
      <c r="C65" s="266"/>
      <c r="D65" s="266"/>
      <c r="E65" s="262"/>
    </row>
    <row r="66" s="245" customFormat="1" ht="36" customHeight="1" spans="1:5">
      <c r="A66" s="264" t="s">
        <v>2634</v>
      </c>
      <c r="B66" s="265" t="s">
        <v>2635</v>
      </c>
      <c r="C66" s="266"/>
      <c r="D66" s="266"/>
      <c r="E66" s="262"/>
    </row>
    <row r="67" s="245" customFormat="1" ht="36" customHeight="1" spans="1:5">
      <c r="A67" s="264" t="s">
        <v>2636</v>
      </c>
      <c r="B67" s="265" t="s">
        <v>2637</v>
      </c>
      <c r="C67" s="266"/>
      <c r="D67" s="266"/>
      <c r="E67" s="262"/>
    </row>
    <row r="68" s="245" customFormat="1" ht="36" customHeight="1" spans="1:5">
      <c r="A68" s="259" t="s">
        <v>2638</v>
      </c>
      <c r="B68" s="268" t="s">
        <v>2639</v>
      </c>
      <c r="C68" s="269"/>
      <c r="D68" s="269"/>
      <c r="E68" s="262"/>
    </row>
    <row r="69" s="245" customFormat="1" ht="36" customHeight="1" spans="1:5">
      <c r="A69" s="264" t="s">
        <v>2640</v>
      </c>
      <c r="B69" s="265" t="s">
        <v>2641</v>
      </c>
      <c r="C69" s="266"/>
      <c r="D69" s="266"/>
      <c r="E69" s="262"/>
    </row>
    <row r="70" s="245" customFormat="1" ht="36" customHeight="1" spans="1:5">
      <c r="A70" s="264" t="s">
        <v>2642</v>
      </c>
      <c r="B70" s="265" t="s">
        <v>2643</v>
      </c>
      <c r="C70" s="266"/>
      <c r="D70" s="266"/>
      <c r="E70" s="262"/>
    </row>
    <row r="71" s="245" customFormat="1" ht="36" customHeight="1" spans="1:5">
      <c r="A71" s="264" t="s">
        <v>2644</v>
      </c>
      <c r="B71" s="265" t="s">
        <v>2645</v>
      </c>
      <c r="C71" s="266"/>
      <c r="D71" s="266"/>
      <c r="E71" s="262"/>
    </row>
    <row r="72" s="245" customFormat="1" ht="36" customHeight="1" spans="1:5">
      <c r="A72" s="259" t="s">
        <v>2646</v>
      </c>
      <c r="B72" s="268" t="s">
        <v>2647</v>
      </c>
      <c r="C72" s="269"/>
      <c r="D72" s="269"/>
      <c r="E72" s="262"/>
    </row>
    <row r="73" s="245" customFormat="1" ht="36" customHeight="1" spans="1:5">
      <c r="A73" s="264" t="s">
        <v>2648</v>
      </c>
      <c r="B73" s="265" t="s">
        <v>2595</v>
      </c>
      <c r="C73" s="266"/>
      <c r="D73" s="266"/>
      <c r="E73" s="262"/>
    </row>
    <row r="74" s="245" customFormat="1" ht="36" customHeight="1" spans="1:5">
      <c r="A74" s="264" t="s">
        <v>2649</v>
      </c>
      <c r="B74" s="265" t="s">
        <v>2597</v>
      </c>
      <c r="C74" s="266"/>
      <c r="D74" s="266"/>
      <c r="E74" s="262"/>
    </row>
    <row r="75" s="245" customFormat="1" ht="36" customHeight="1" spans="1:5">
      <c r="A75" s="264" t="s">
        <v>2650</v>
      </c>
      <c r="B75" s="265" t="s">
        <v>2651</v>
      </c>
      <c r="C75" s="266"/>
      <c r="D75" s="266"/>
      <c r="E75" s="262"/>
    </row>
    <row r="76" s="245" customFormat="1" ht="36" customHeight="1" spans="1:5">
      <c r="A76" s="259" t="s">
        <v>2652</v>
      </c>
      <c r="B76" s="268" t="s">
        <v>2653</v>
      </c>
      <c r="C76" s="269"/>
      <c r="D76" s="269"/>
      <c r="E76" s="262"/>
    </row>
    <row r="77" s="245" customFormat="1" ht="36" customHeight="1" spans="1:5">
      <c r="A77" s="264" t="s">
        <v>2654</v>
      </c>
      <c r="B77" s="265" t="s">
        <v>2595</v>
      </c>
      <c r="C77" s="266"/>
      <c r="D77" s="266"/>
      <c r="E77" s="262"/>
    </row>
    <row r="78" s="245" customFormat="1" ht="36" customHeight="1" spans="1:5">
      <c r="A78" s="264" t="s">
        <v>2655</v>
      </c>
      <c r="B78" s="265" t="s">
        <v>2597</v>
      </c>
      <c r="C78" s="266"/>
      <c r="D78" s="266"/>
      <c r="E78" s="262"/>
    </row>
    <row r="79" s="245" customFormat="1" ht="36" customHeight="1" spans="1:5">
      <c r="A79" s="264" t="s">
        <v>2656</v>
      </c>
      <c r="B79" s="265" t="s">
        <v>2657</v>
      </c>
      <c r="C79" s="266"/>
      <c r="D79" s="266"/>
      <c r="E79" s="262"/>
    </row>
    <row r="80" s="245" customFormat="1" ht="36" customHeight="1" spans="1:5">
      <c r="A80" s="259" t="s">
        <v>2658</v>
      </c>
      <c r="B80" s="268" t="s">
        <v>2659</v>
      </c>
      <c r="C80" s="269"/>
      <c r="D80" s="269"/>
      <c r="E80" s="262"/>
    </row>
    <row r="81" s="245" customFormat="1" ht="36" customHeight="1" spans="1:5">
      <c r="A81" s="264" t="s">
        <v>2660</v>
      </c>
      <c r="B81" s="265" t="s">
        <v>2629</v>
      </c>
      <c r="C81" s="266"/>
      <c r="D81" s="266"/>
      <c r="E81" s="262"/>
    </row>
    <row r="82" s="245" customFormat="1" ht="36" customHeight="1" spans="1:5">
      <c r="A82" s="264" t="s">
        <v>2661</v>
      </c>
      <c r="B82" s="265" t="s">
        <v>2631</v>
      </c>
      <c r="C82" s="266"/>
      <c r="D82" s="266"/>
      <c r="E82" s="262"/>
    </row>
    <row r="83" s="245" customFormat="1" ht="36" customHeight="1" spans="1:5">
      <c r="A83" s="264" t="s">
        <v>2662</v>
      </c>
      <c r="B83" s="265" t="s">
        <v>2633</v>
      </c>
      <c r="C83" s="266"/>
      <c r="D83" s="266"/>
      <c r="E83" s="262"/>
    </row>
    <row r="84" s="245" customFormat="1" ht="36" customHeight="1" spans="1:5">
      <c r="A84" s="264" t="s">
        <v>2663</v>
      </c>
      <c r="B84" s="265" t="s">
        <v>2635</v>
      </c>
      <c r="C84" s="266"/>
      <c r="D84" s="266"/>
      <c r="E84" s="262"/>
    </row>
    <row r="85" s="245" customFormat="1" ht="36" customHeight="1" spans="1:5">
      <c r="A85" s="264" t="s">
        <v>2664</v>
      </c>
      <c r="B85" s="265" t="s">
        <v>2665</v>
      </c>
      <c r="C85" s="266"/>
      <c r="D85" s="266"/>
      <c r="E85" s="262"/>
    </row>
    <row r="86" s="245" customFormat="1" ht="36" customHeight="1" spans="1:5">
      <c r="A86" s="259" t="s">
        <v>2666</v>
      </c>
      <c r="B86" s="268" t="s">
        <v>2667</v>
      </c>
      <c r="C86" s="269"/>
      <c r="D86" s="269"/>
      <c r="E86" s="262"/>
    </row>
    <row r="87" s="245" customFormat="1" ht="36" customHeight="1" spans="1:5">
      <c r="A87" s="264" t="s">
        <v>2668</v>
      </c>
      <c r="B87" s="265" t="s">
        <v>2641</v>
      </c>
      <c r="C87" s="266"/>
      <c r="D87" s="266"/>
      <c r="E87" s="262"/>
    </row>
    <row r="88" s="245" customFormat="1" ht="36" customHeight="1" spans="1:5">
      <c r="A88" s="264" t="s">
        <v>2669</v>
      </c>
      <c r="B88" s="265" t="s">
        <v>2670</v>
      </c>
      <c r="C88" s="266"/>
      <c r="D88" s="266"/>
      <c r="E88" s="262"/>
    </row>
    <row r="89" s="245" customFormat="1" ht="36" customHeight="1" spans="1:5">
      <c r="A89" s="259" t="s">
        <v>2671</v>
      </c>
      <c r="B89" s="268" t="s">
        <v>2672</v>
      </c>
      <c r="C89" s="269"/>
      <c r="D89" s="269"/>
      <c r="E89" s="262"/>
    </row>
    <row r="90" s="245" customFormat="1" ht="36" customHeight="1" spans="1:5">
      <c r="A90" s="264" t="s">
        <v>2673</v>
      </c>
      <c r="B90" s="265" t="s">
        <v>2595</v>
      </c>
      <c r="C90" s="266"/>
      <c r="D90" s="266"/>
      <c r="E90" s="262"/>
    </row>
    <row r="91" s="245" customFormat="1" ht="36" customHeight="1" spans="1:5">
      <c r="A91" s="264" t="s">
        <v>2674</v>
      </c>
      <c r="B91" s="265" t="s">
        <v>2597</v>
      </c>
      <c r="C91" s="266"/>
      <c r="D91" s="266"/>
      <c r="E91" s="262"/>
    </row>
    <row r="92" s="245" customFormat="1" ht="36" customHeight="1" spans="1:5">
      <c r="A92" s="264" t="s">
        <v>2675</v>
      </c>
      <c r="B92" s="265" t="s">
        <v>2599</v>
      </c>
      <c r="C92" s="266"/>
      <c r="D92" s="266"/>
      <c r="E92" s="262"/>
    </row>
    <row r="93" s="245" customFormat="1" ht="36" customHeight="1" spans="1:5">
      <c r="A93" s="264" t="s">
        <v>2676</v>
      </c>
      <c r="B93" s="265" t="s">
        <v>2601</v>
      </c>
      <c r="C93" s="266"/>
      <c r="D93" s="266"/>
      <c r="E93" s="262"/>
    </row>
    <row r="94" s="245" customFormat="1" ht="36" customHeight="1" spans="1:5">
      <c r="A94" s="264" t="s">
        <v>2677</v>
      </c>
      <c r="B94" s="265" t="s">
        <v>2607</v>
      </c>
      <c r="C94" s="266"/>
      <c r="D94" s="266"/>
      <c r="E94" s="262"/>
    </row>
    <row r="95" s="245" customFormat="1" ht="36" customHeight="1" spans="1:5">
      <c r="A95" s="264" t="s">
        <v>2678</v>
      </c>
      <c r="B95" s="265" t="s">
        <v>2611</v>
      </c>
      <c r="C95" s="266"/>
      <c r="D95" s="266"/>
      <c r="E95" s="262"/>
    </row>
    <row r="96" s="245" customFormat="1" ht="36" customHeight="1" spans="1:5">
      <c r="A96" s="264" t="s">
        <v>2679</v>
      </c>
      <c r="B96" s="265" t="s">
        <v>2613</v>
      </c>
      <c r="C96" s="266"/>
      <c r="D96" s="266"/>
      <c r="E96" s="262"/>
    </row>
    <row r="97" s="245" customFormat="1" ht="36" customHeight="1" spans="1:5">
      <c r="A97" s="264" t="s">
        <v>2680</v>
      </c>
      <c r="B97" s="265" t="s">
        <v>2681</v>
      </c>
      <c r="C97" s="266"/>
      <c r="D97" s="266"/>
      <c r="E97" s="262"/>
    </row>
    <row r="98" s="245" customFormat="1" ht="36" customHeight="1" spans="1:5">
      <c r="A98" s="259" t="s">
        <v>91</v>
      </c>
      <c r="B98" s="260" t="s">
        <v>2682</v>
      </c>
      <c r="C98" s="261">
        <v>100</v>
      </c>
      <c r="D98" s="261">
        <v>917</v>
      </c>
      <c r="E98" s="262">
        <f>(D98-C97:C98)/C98</f>
        <v>8.17</v>
      </c>
    </row>
    <row r="99" s="245" customFormat="1" ht="36" customHeight="1" spans="1:5">
      <c r="A99" s="259" t="s">
        <v>2683</v>
      </c>
      <c r="B99" s="260" t="s">
        <v>2684</v>
      </c>
      <c r="C99" s="261"/>
      <c r="D99" s="261">
        <f>SUM(D100:D103)</f>
        <v>917</v>
      </c>
      <c r="E99" s="262"/>
    </row>
    <row r="100" s="245" customFormat="1" ht="36" customHeight="1" spans="1:5">
      <c r="A100" s="264" t="s">
        <v>2685</v>
      </c>
      <c r="B100" s="265" t="s">
        <v>2565</v>
      </c>
      <c r="C100" s="266"/>
      <c r="D100" s="266"/>
      <c r="E100" s="262"/>
    </row>
    <row r="101" s="245" customFormat="1" ht="36" customHeight="1" spans="1:5">
      <c r="A101" s="264" t="s">
        <v>2686</v>
      </c>
      <c r="B101" s="265" t="s">
        <v>2687</v>
      </c>
      <c r="C101" s="266"/>
      <c r="D101" s="266"/>
      <c r="E101" s="262"/>
    </row>
    <row r="102" s="245" customFormat="1" ht="36" customHeight="1" spans="1:5">
      <c r="A102" s="264" t="s">
        <v>2688</v>
      </c>
      <c r="B102" s="265" t="s">
        <v>2689</v>
      </c>
      <c r="C102" s="266"/>
      <c r="D102" s="266"/>
      <c r="E102" s="262"/>
    </row>
    <row r="103" s="245" customFormat="1" ht="36" customHeight="1" spans="1:5">
      <c r="A103" s="264" t="s">
        <v>2690</v>
      </c>
      <c r="B103" s="263" t="s">
        <v>2691</v>
      </c>
      <c r="C103" s="267"/>
      <c r="D103" s="267">
        <v>917</v>
      </c>
      <c r="E103" s="262"/>
    </row>
    <row r="104" s="245" customFormat="1" ht="36" customHeight="1" spans="1:5">
      <c r="A104" s="259" t="s">
        <v>2692</v>
      </c>
      <c r="B104" s="268" t="s">
        <v>2693</v>
      </c>
      <c r="C104" s="269">
        <v>100</v>
      </c>
      <c r="D104" s="269"/>
      <c r="E104" s="262">
        <f>(D104-C103:C104)/C104</f>
        <v>-1</v>
      </c>
    </row>
    <row r="105" s="245" customFormat="1" ht="36" customHeight="1" spans="1:5">
      <c r="A105" s="264" t="s">
        <v>2694</v>
      </c>
      <c r="B105" s="265" t="s">
        <v>2565</v>
      </c>
      <c r="C105" s="266">
        <v>100</v>
      </c>
      <c r="D105" s="266"/>
      <c r="E105" s="262">
        <f>(D105-C104:C105)/C105</f>
        <v>-1</v>
      </c>
    </row>
    <row r="106" s="245" customFormat="1" ht="36" customHeight="1" spans="1:5">
      <c r="A106" s="264" t="s">
        <v>2695</v>
      </c>
      <c r="B106" s="265" t="s">
        <v>2687</v>
      </c>
      <c r="C106" s="266"/>
      <c r="D106" s="266"/>
      <c r="E106" s="262"/>
    </row>
    <row r="107" s="245" customFormat="1" ht="36" customHeight="1" spans="1:5">
      <c r="A107" s="264" t="s">
        <v>2696</v>
      </c>
      <c r="B107" s="265" t="s">
        <v>2697</v>
      </c>
      <c r="C107" s="266"/>
      <c r="D107" s="266"/>
      <c r="E107" s="262"/>
    </row>
    <row r="108" s="245" customFormat="1" ht="36" customHeight="1" spans="1:5">
      <c r="A108" s="264" t="s">
        <v>2698</v>
      </c>
      <c r="B108" s="265" t="s">
        <v>2699</v>
      </c>
      <c r="C108" s="266"/>
      <c r="D108" s="266"/>
      <c r="E108" s="262"/>
    </row>
    <row r="109" s="245" customFormat="1" ht="36" customHeight="1" spans="1:5">
      <c r="A109" s="259" t="s">
        <v>2700</v>
      </c>
      <c r="B109" s="260" t="s">
        <v>2701</v>
      </c>
      <c r="C109" s="261"/>
      <c r="D109" s="261"/>
      <c r="E109" s="262"/>
    </row>
    <row r="110" s="245" customFormat="1" ht="36" customHeight="1" spans="1:5">
      <c r="A110" s="264" t="s">
        <v>2702</v>
      </c>
      <c r="B110" s="265" t="s">
        <v>2703</v>
      </c>
      <c r="C110" s="266"/>
      <c r="D110" s="266"/>
      <c r="E110" s="262"/>
    </row>
    <row r="111" s="245" customFormat="1" ht="36" customHeight="1" spans="1:5">
      <c r="A111" s="264" t="s">
        <v>2704</v>
      </c>
      <c r="B111" s="265" t="s">
        <v>2705</v>
      </c>
      <c r="C111" s="266"/>
      <c r="D111" s="266"/>
      <c r="E111" s="262"/>
    </row>
    <row r="112" s="245" customFormat="1" ht="36" customHeight="1" spans="1:5">
      <c r="A112" s="264" t="s">
        <v>2706</v>
      </c>
      <c r="B112" s="265" t="s">
        <v>2707</v>
      </c>
      <c r="C112" s="266"/>
      <c r="D112" s="266"/>
      <c r="E112" s="262"/>
    </row>
    <row r="113" s="245" customFormat="1" ht="36" customHeight="1" spans="1:5">
      <c r="A113" s="264" t="s">
        <v>2708</v>
      </c>
      <c r="B113" s="263" t="s">
        <v>2709</v>
      </c>
      <c r="C113" s="267"/>
      <c r="D113" s="267"/>
      <c r="E113" s="262"/>
    </row>
    <row r="114" s="245" customFormat="1" ht="36" customHeight="1" spans="1:5">
      <c r="A114" s="270">
        <v>21370</v>
      </c>
      <c r="B114" s="268" t="s">
        <v>2710</v>
      </c>
      <c r="C114" s="269"/>
      <c r="D114" s="269"/>
      <c r="E114" s="262"/>
    </row>
    <row r="115" s="245" customFormat="1" ht="36" customHeight="1" spans="1:5">
      <c r="A115" s="271">
        <v>2137001</v>
      </c>
      <c r="B115" s="265" t="s">
        <v>2565</v>
      </c>
      <c r="C115" s="266"/>
      <c r="D115" s="266"/>
      <c r="E115" s="262"/>
    </row>
    <row r="116" s="245" customFormat="1" ht="36" customHeight="1" spans="1:5">
      <c r="A116" s="271">
        <v>2137099</v>
      </c>
      <c r="B116" s="265" t="s">
        <v>2711</v>
      </c>
      <c r="C116" s="266"/>
      <c r="D116" s="266"/>
      <c r="E116" s="262"/>
    </row>
    <row r="117" s="245" customFormat="1" ht="36" customHeight="1" spans="1:5">
      <c r="A117" s="270">
        <v>21371</v>
      </c>
      <c r="B117" s="268" t="s">
        <v>2712</v>
      </c>
      <c r="C117" s="269"/>
      <c r="D117" s="269"/>
      <c r="E117" s="262"/>
    </row>
    <row r="118" s="245" customFormat="1" ht="36" customHeight="1" spans="1:5">
      <c r="A118" s="271">
        <v>2137101</v>
      </c>
      <c r="B118" s="265" t="s">
        <v>2703</v>
      </c>
      <c r="C118" s="266"/>
      <c r="D118" s="266"/>
      <c r="E118" s="262"/>
    </row>
    <row r="119" s="245" customFormat="1" ht="36" customHeight="1" spans="1:5">
      <c r="A119" s="271">
        <v>2137102</v>
      </c>
      <c r="B119" s="265" t="s">
        <v>2713</v>
      </c>
      <c r="C119" s="266"/>
      <c r="D119" s="266"/>
      <c r="E119" s="262"/>
    </row>
    <row r="120" s="245" customFormat="1" ht="36" customHeight="1" spans="1:5">
      <c r="A120" s="271">
        <v>2137103</v>
      </c>
      <c r="B120" s="265" t="s">
        <v>2707</v>
      </c>
      <c r="C120" s="266"/>
      <c r="D120" s="266"/>
      <c r="E120" s="262"/>
    </row>
    <row r="121" s="245" customFormat="1" ht="36" customHeight="1" spans="1:5">
      <c r="A121" s="271">
        <v>2137199</v>
      </c>
      <c r="B121" s="265" t="s">
        <v>2714</v>
      </c>
      <c r="C121" s="266"/>
      <c r="D121" s="266"/>
      <c r="E121" s="262"/>
    </row>
    <row r="122" s="245" customFormat="1" ht="36" customHeight="1" spans="1:5">
      <c r="A122" s="259" t="s">
        <v>93</v>
      </c>
      <c r="B122" s="260" t="s">
        <v>2715</v>
      </c>
      <c r="C122" s="261"/>
      <c r="D122" s="261">
        <v>5</v>
      </c>
      <c r="E122" s="262"/>
    </row>
    <row r="123" s="245" customFormat="1" ht="36" customHeight="1" spans="1:5">
      <c r="A123" s="259" t="s">
        <v>2716</v>
      </c>
      <c r="B123" s="268" t="s">
        <v>2717</v>
      </c>
      <c r="C123" s="269"/>
      <c r="D123" s="269"/>
      <c r="E123" s="262"/>
    </row>
    <row r="124" s="245" customFormat="1" ht="36" customHeight="1" spans="1:5">
      <c r="A124" s="264" t="s">
        <v>2718</v>
      </c>
      <c r="B124" s="265" t="s">
        <v>2719</v>
      </c>
      <c r="C124" s="266"/>
      <c r="D124" s="266"/>
      <c r="E124" s="262"/>
    </row>
    <row r="125" s="245" customFormat="1" ht="36" customHeight="1" spans="1:5">
      <c r="A125" s="264" t="s">
        <v>2720</v>
      </c>
      <c r="B125" s="265" t="s">
        <v>2721</v>
      </c>
      <c r="C125" s="266"/>
      <c r="D125" s="266"/>
      <c r="E125" s="262"/>
    </row>
    <row r="126" s="245" customFormat="1" ht="36" customHeight="1" spans="1:5">
      <c r="A126" s="264" t="s">
        <v>2722</v>
      </c>
      <c r="B126" s="265" t="s">
        <v>2723</v>
      </c>
      <c r="C126" s="266"/>
      <c r="D126" s="266"/>
      <c r="E126" s="262"/>
    </row>
    <row r="127" s="245" customFormat="1" ht="36" customHeight="1" spans="1:5">
      <c r="A127" s="264" t="s">
        <v>2724</v>
      </c>
      <c r="B127" s="265" t="s">
        <v>2725</v>
      </c>
      <c r="C127" s="266"/>
      <c r="D127" s="266"/>
      <c r="E127" s="262"/>
    </row>
    <row r="128" s="245" customFormat="1" ht="36" customHeight="1" spans="1:5">
      <c r="A128" s="259" t="s">
        <v>2726</v>
      </c>
      <c r="B128" s="260" t="s">
        <v>2727</v>
      </c>
      <c r="C128" s="261"/>
      <c r="D128" s="261"/>
      <c r="E128" s="262"/>
    </row>
    <row r="129" s="245" customFormat="1" ht="36" customHeight="1" spans="1:5">
      <c r="A129" s="264" t="s">
        <v>2728</v>
      </c>
      <c r="B129" s="265" t="s">
        <v>2723</v>
      </c>
      <c r="C129" s="266"/>
      <c r="D129" s="266"/>
      <c r="E129" s="262"/>
    </row>
    <row r="130" s="245" customFormat="1" ht="36" customHeight="1" spans="1:5">
      <c r="A130" s="264" t="s">
        <v>2729</v>
      </c>
      <c r="B130" s="265" t="s">
        <v>2730</v>
      </c>
      <c r="C130" s="266"/>
      <c r="D130" s="266"/>
      <c r="E130" s="262"/>
    </row>
    <row r="131" s="245" customFormat="1" ht="36" customHeight="1" spans="1:5">
      <c r="A131" s="264" t="s">
        <v>2731</v>
      </c>
      <c r="B131" s="265" t="s">
        <v>2732</v>
      </c>
      <c r="C131" s="266"/>
      <c r="D131" s="266"/>
      <c r="E131" s="262"/>
    </row>
    <row r="132" s="245" customFormat="1" ht="36" customHeight="1" spans="1:5">
      <c r="A132" s="264" t="s">
        <v>2733</v>
      </c>
      <c r="B132" s="263" t="s">
        <v>2734</v>
      </c>
      <c r="C132" s="267"/>
      <c r="D132" s="267"/>
      <c r="E132" s="262"/>
    </row>
    <row r="133" s="245" customFormat="1" ht="36" customHeight="1" spans="1:5">
      <c r="A133" s="259" t="s">
        <v>2735</v>
      </c>
      <c r="B133" s="260" t="s">
        <v>2736</v>
      </c>
      <c r="C133" s="261"/>
      <c r="D133" s="261"/>
      <c r="E133" s="262"/>
    </row>
    <row r="134" s="245" customFormat="1" ht="36" customHeight="1" spans="1:5">
      <c r="A134" s="264" t="s">
        <v>2737</v>
      </c>
      <c r="B134" s="265" t="s">
        <v>2738</v>
      </c>
      <c r="C134" s="266"/>
      <c r="D134" s="266"/>
      <c r="E134" s="262"/>
    </row>
    <row r="135" s="245" customFormat="1" ht="36" customHeight="1" spans="1:5">
      <c r="A135" s="264" t="s">
        <v>2739</v>
      </c>
      <c r="B135" s="263" t="s">
        <v>2740</v>
      </c>
      <c r="C135" s="267"/>
      <c r="D135" s="267"/>
      <c r="E135" s="262"/>
    </row>
    <row r="136" s="245" customFormat="1" ht="36" customHeight="1" spans="1:5">
      <c r="A136" s="264" t="s">
        <v>2741</v>
      </c>
      <c r="B136" s="263" t="s">
        <v>2742</v>
      </c>
      <c r="C136" s="267"/>
      <c r="D136" s="267"/>
      <c r="E136" s="262"/>
    </row>
    <row r="137" s="245" customFormat="1" ht="36" customHeight="1" spans="1:5">
      <c r="A137" s="264" t="s">
        <v>2743</v>
      </c>
      <c r="B137" s="265" t="s">
        <v>2744</v>
      </c>
      <c r="C137" s="266"/>
      <c r="D137" s="266"/>
      <c r="E137" s="262"/>
    </row>
    <row r="138" s="245" customFormat="1" ht="36" customHeight="1" spans="1:5">
      <c r="A138" s="259" t="s">
        <v>2745</v>
      </c>
      <c r="B138" s="268" t="s">
        <v>2746</v>
      </c>
      <c r="C138" s="269"/>
      <c r="D138" s="269"/>
      <c r="E138" s="262"/>
    </row>
    <row r="139" s="245" customFormat="1" ht="36" customHeight="1" spans="1:5">
      <c r="A139" s="264" t="s">
        <v>2747</v>
      </c>
      <c r="B139" s="265" t="s">
        <v>2748</v>
      </c>
      <c r="C139" s="266"/>
      <c r="D139" s="266"/>
      <c r="E139" s="262"/>
    </row>
    <row r="140" s="245" customFormat="1" ht="36" customHeight="1" spans="1:5">
      <c r="A140" s="264" t="s">
        <v>2749</v>
      </c>
      <c r="B140" s="265" t="s">
        <v>2750</v>
      </c>
      <c r="C140" s="266"/>
      <c r="D140" s="266"/>
      <c r="E140" s="262"/>
    </row>
    <row r="141" s="245" customFormat="1" ht="36" customHeight="1" spans="1:5">
      <c r="A141" s="264" t="s">
        <v>2751</v>
      </c>
      <c r="B141" s="265" t="s">
        <v>2752</v>
      </c>
      <c r="C141" s="266"/>
      <c r="D141" s="266"/>
      <c r="E141" s="262"/>
    </row>
    <row r="142" s="245" customFormat="1" ht="36" customHeight="1" spans="1:5">
      <c r="A142" s="264" t="s">
        <v>2753</v>
      </c>
      <c r="B142" s="265" t="s">
        <v>2754</v>
      </c>
      <c r="C142" s="266"/>
      <c r="D142" s="266"/>
      <c r="E142" s="262"/>
    </row>
    <row r="143" s="245" customFormat="1" ht="36" customHeight="1" spans="1:5">
      <c r="A143" s="264" t="s">
        <v>2755</v>
      </c>
      <c r="B143" s="265" t="s">
        <v>2756</v>
      </c>
      <c r="C143" s="266"/>
      <c r="D143" s="266"/>
      <c r="E143" s="262"/>
    </row>
    <row r="144" s="245" customFormat="1" ht="36" customHeight="1" spans="1:5">
      <c r="A144" s="264" t="s">
        <v>2757</v>
      </c>
      <c r="B144" s="265" t="s">
        <v>2758</v>
      </c>
      <c r="C144" s="266"/>
      <c r="D144" s="266"/>
      <c r="E144" s="262"/>
    </row>
    <row r="145" s="245" customFormat="1" ht="36" customHeight="1" spans="1:5">
      <c r="A145" s="264" t="s">
        <v>2759</v>
      </c>
      <c r="B145" s="265" t="s">
        <v>2760</v>
      </c>
      <c r="C145" s="266"/>
      <c r="D145" s="266"/>
      <c r="E145" s="262"/>
    </row>
    <row r="146" s="245" customFormat="1" ht="36" customHeight="1" spans="1:5">
      <c r="A146" s="264" t="s">
        <v>2761</v>
      </c>
      <c r="B146" s="265" t="s">
        <v>2762</v>
      </c>
      <c r="C146" s="266"/>
      <c r="D146" s="266"/>
      <c r="E146" s="262"/>
    </row>
    <row r="147" s="245" customFormat="1" ht="36" customHeight="1" spans="1:5">
      <c r="A147" s="259" t="s">
        <v>2763</v>
      </c>
      <c r="B147" s="268" t="s">
        <v>2764</v>
      </c>
      <c r="C147" s="269">
        <f>SUM(C148:C153)</f>
        <v>0</v>
      </c>
      <c r="D147" s="269">
        <v>5</v>
      </c>
      <c r="E147" s="262"/>
    </row>
    <row r="148" s="245" customFormat="1" ht="36" customHeight="1" spans="1:5">
      <c r="A148" s="264" t="s">
        <v>2765</v>
      </c>
      <c r="B148" s="265" t="s">
        <v>2766</v>
      </c>
      <c r="C148" s="266"/>
      <c r="D148" s="266">
        <v>5</v>
      </c>
      <c r="E148" s="262"/>
    </row>
    <row r="149" s="245" customFormat="1" ht="36" customHeight="1" spans="1:5">
      <c r="A149" s="264" t="s">
        <v>2767</v>
      </c>
      <c r="B149" s="265" t="s">
        <v>2768</v>
      </c>
      <c r="C149" s="266"/>
      <c r="D149" s="266"/>
      <c r="E149" s="262"/>
    </row>
    <row r="150" s="245" customFormat="1" ht="36" customHeight="1" spans="1:5">
      <c r="A150" s="264" t="s">
        <v>2769</v>
      </c>
      <c r="B150" s="265" t="s">
        <v>2770</v>
      </c>
      <c r="C150" s="266"/>
      <c r="D150" s="266"/>
      <c r="E150" s="262"/>
    </row>
    <row r="151" s="245" customFormat="1" ht="36" customHeight="1" spans="1:5">
      <c r="A151" s="264" t="s">
        <v>2771</v>
      </c>
      <c r="B151" s="265" t="s">
        <v>2772</v>
      </c>
      <c r="C151" s="266"/>
      <c r="D151" s="266"/>
      <c r="E151" s="262"/>
    </row>
    <row r="152" s="245" customFormat="1" ht="36" customHeight="1" spans="1:5">
      <c r="A152" s="264" t="s">
        <v>2773</v>
      </c>
      <c r="B152" s="265" t="s">
        <v>2774</v>
      </c>
      <c r="C152" s="266"/>
      <c r="D152" s="266"/>
      <c r="E152" s="262"/>
    </row>
    <row r="153" s="245" customFormat="1" ht="36" customHeight="1" spans="1:5">
      <c r="A153" s="264" t="s">
        <v>2775</v>
      </c>
      <c r="B153" s="265" t="s">
        <v>2776</v>
      </c>
      <c r="C153" s="266"/>
      <c r="D153" s="266"/>
      <c r="E153" s="262"/>
    </row>
    <row r="154" s="245" customFormat="1" ht="36" customHeight="1" spans="1:5">
      <c r="A154" s="259" t="s">
        <v>2777</v>
      </c>
      <c r="B154" s="260" t="s">
        <v>2778</v>
      </c>
      <c r="C154" s="261"/>
      <c r="D154" s="261">
        <v>5</v>
      </c>
      <c r="E154" s="262"/>
    </row>
    <row r="155" s="245" customFormat="1" ht="36" customHeight="1" spans="1:5">
      <c r="A155" s="264" t="s">
        <v>2779</v>
      </c>
      <c r="B155" s="263" t="s">
        <v>2780</v>
      </c>
      <c r="C155" s="267"/>
      <c r="D155" s="267"/>
      <c r="E155" s="262"/>
    </row>
    <row r="156" s="245" customFormat="1" ht="36" customHeight="1" spans="1:5">
      <c r="A156" s="264" t="s">
        <v>2781</v>
      </c>
      <c r="B156" s="265" t="s">
        <v>2782</v>
      </c>
      <c r="C156" s="266"/>
      <c r="D156" s="266"/>
      <c r="E156" s="262"/>
    </row>
    <row r="157" s="245" customFormat="1" ht="36" customHeight="1" spans="1:5">
      <c r="A157" s="264" t="s">
        <v>2783</v>
      </c>
      <c r="B157" s="263" t="s">
        <v>2784</v>
      </c>
      <c r="C157" s="267"/>
      <c r="D157" s="267"/>
      <c r="E157" s="262"/>
    </row>
    <row r="158" s="245" customFormat="1" ht="36" customHeight="1" spans="1:5">
      <c r="A158" s="264" t="s">
        <v>2785</v>
      </c>
      <c r="B158" s="263" t="s">
        <v>2786</v>
      </c>
      <c r="C158" s="267"/>
      <c r="D158" s="267"/>
      <c r="E158" s="262"/>
    </row>
    <row r="159" s="245" customFormat="1" ht="36" customHeight="1" spans="1:5">
      <c r="A159" s="264" t="s">
        <v>2787</v>
      </c>
      <c r="B159" s="265" t="s">
        <v>2788</v>
      </c>
      <c r="C159" s="266"/>
      <c r="D159" s="266"/>
      <c r="E159" s="262"/>
    </row>
    <row r="160" s="245" customFormat="1" ht="36" customHeight="1" spans="1:5">
      <c r="A160" s="264" t="s">
        <v>2789</v>
      </c>
      <c r="B160" s="265" t="s">
        <v>2790</v>
      </c>
      <c r="C160" s="266"/>
      <c r="D160" s="266"/>
      <c r="E160" s="262"/>
    </row>
    <row r="161" s="245" customFormat="1" ht="36" customHeight="1" spans="1:5">
      <c r="A161" s="264" t="s">
        <v>2791</v>
      </c>
      <c r="B161" s="265" t="s">
        <v>2792</v>
      </c>
      <c r="C161" s="266"/>
      <c r="D161" s="266"/>
      <c r="E161" s="262"/>
    </row>
    <row r="162" s="245" customFormat="1" ht="36" customHeight="1" spans="1:5">
      <c r="A162" s="264" t="s">
        <v>2793</v>
      </c>
      <c r="B162" s="265" t="s">
        <v>2794</v>
      </c>
      <c r="C162" s="266"/>
      <c r="D162" s="266"/>
      <c r="E162" s="262"/>
    </row>
    <row r="163" s="245" customFormat="1" ht="36" customHeight="1" spans="1:5">
      <c r="A163" s="259" t="s">
        <v>2795</v>
      </c>
      <c r="B163" s="268" t="s">
        <v>2796</v>
      </c>
      <c r="C163" s="269">
        <f>SUM(C164:C165)</f>
        <v>0</v>
      </c>
      <c r="D163" s="269">
        <f>SUM(D164:D165)</f>
        <v>0</v>
      </c>
      <c r="E163" s="262"/>
    </row>
    <row r="164" s="245" customFormat="1" ht="36" customHeight="1" spans="1:5">
      <c r="A164" s="264" t="s">
        <v>2797</v>
      </c>
      <c r="B164" s="265" t="s">
        <v>2719</v>
      </c>
      <c r="C164" s="266"/>
      <c r="D164" s="266"/>
      <c r="E164" s="262"/>
    </row>
    <row r="165" s="245" customFormat="1" ht="36" customHeight="1" spans="1:5">
      <c r="A165" s="264" t="s">
        <v>2798</v>
      </c>
      <c r="B165" s="265" t="s">
        <v>2799</v>
      </c>
      <c r="C165" s="266"/>
      <c r="D165" s="266"/>
      <c r="E165" s="262"/>
    </row>
    <row r="166" s="245" customFormat="1" ht="36" customHeight="1" spans="1:5">
      <c r="A166" s="259" t="s">
        <v>2800</v>
      </c>
      <c r="B166" s="268" t="s">
        <v>2801</v>
      </c>
      <c r="C166" s="269">
        <f>SUM(C167:C168)</f>
        <v>0</v>
      </c>
      <c r="D166" s="269">
        <f>SUM(D167:D168)</f>
        <v>0</v>
      </c>
      <c r="E166" s="262"/>
    </row>
    <row r="167" s="245" customFormat="1" ht="36" customHeight="1" spans="1:5">
      <c r="A167" s="264" t="s">
        <v>2802</v>
      </c>
      <c r="B167" s="265" t="s">
        <v>2719</v>
      </c>
      <c r="C167" s="266"/>
      <c r="D167" s="266"/>
      <c r="E167" s="262"/>
    </row>
    <row r="168" s="245" customFormat="1" ht="36" customHeight="1" spans="1:5">
      <c r="A168" s="264" t="s">
        <v>2803</v>
      </c>
      <c r="B168" s="265" t="s">
        <v>2804</v>
      </c>
      <c r="C168" s="266"/>
      <c r="D168" s="266"/>
      <c r="E168" s="262"/>
    </row>
    <row r="169" s="245" customFormat="1" ht="36" customHeight="1" spans="1:5">
      <c r="A169" s="259" t="s">
        <v>2805</v>
      </c>
      <c r="B169" s="268" t="s">
        <v>2806</v>
      </c>
      <c r="C169" s="269"/>
      <c r="D169" s="269"/>
      <c r="E169" s="262"/>
    </row>
    <row r="170" s="245" customFormat="1" ht="36" customHeight="1" spans="1:5">
      <c r="A170" s="259" t="s">
        <v>2807</v>
      </c>
      <c r="B170" s="268" t="s">
        <v>2808</v>
      </c>
      <c r="C170" s="269">
        <f>SUM(C171:C173)</f>
        <v>0</v>
      </c>
      <c r="D170" s="269">
        <f>SUM(D171:D173)</f>
        <v>0</v>
      </c>
      <c r="E170" s="262"/>
    </row>
    <row r="171" s="245" customFormat="1" ht="36" customHeight="1" spans="1:5">
      <c r="A171" s="264" t="s">
        <v>2809</v>
      </c>
      <c r="B171" s="265" t="s">
        <v>2738</v>
      </c>
      <c r="C171" s="266"/>
      <c r="D171" s="266"/>
      <c r="E171" s="262"/>
    </row>
    <row r="172" s="245" customFormat="1" ht="36" customHeight="1" spans="1:5">
      <c r="A172" s="264" t="s">
        <v>2810</v>
      </c>
      <c r="B172" s="265" t="s">
        <v>2742</v>
      </c>
      <c r="C172" s="266"/>
      <c r="D172" s="266"/>
      <c r="E172" s="262"/>
    </row>
    <row r="173" s="245" customFormat="1" ht="36" customHeight="1" spans="1:5">
      <c r="A173" s="264" t="s">
        <v>2811</v>
      </c>
      <c r="B173" s="265" t="s">
        <v>2812</v>
      </c>
      <c r="C173" s="266"/>
      <c r="D173" s="266"/>
      <c r="E173" s="262"/>
    </row>
    <row r="174" s="245" customFormat="1" ht="36" customHeight="1" spans="1:5">
      <c r="A174" s="259" t="s">
        <v>95</v>
      </c>
      <c r="B174" s="260" t="s">
        <v>2813</v>
      </c>
      <c r="C174" s="261"/>
      <c r="D174" s="261"/>
      <c r="E174" s="262"/>
    </row>
    <row r="175" s="245" customFormat="1" ht="36" customHeight="1" spans="1:5">
      <c r="A175" s="259" t="s">
        <v>2814</v>
      </c>
      <c r="B175" s="260" t="s">
        <v>2815</v>
      </c>
      <c r="C175" s="261"/>
      <c r="D175" s="261"/>
      <c r="E175" s="262"/>
    </row>
    <row r="176" s="245" customFormat="1" ht="36" customHeight="1" spans="1:5">
      <c r="A176" s="264" t="s">
        <v>2816</v>
      </c>
      <c r="B176" s="263" t="s">
        <v>2817</v>
      </c>
      <c r="C176" s="267"/>
      <c r="D176" s="267"/>
      <c r="E176" s="262"/>
    </row>
    <row r="177" s="245" customFormat="1" ht="36" customHeight="1" spans="1:5">
      <c r="A177" s="264" t="s">
        <v>2818</v>
      </c>
      <c r="B177" s="265" t="s">
        <v>2819</v>
      </c>
      <c r="C177" s="266"/>
      <c r="D177" s="266"/>
      <c r="E177" s="262"/>
    </row>
    <row r="178" s="245" customFormat="1" ht="36" customHeight="1" spans="1:5">
      <c r="A178" s="259" t="s">
        <v>117</v>
      </c>
      <c r="B178" s="260" t="s">
        <v>2820</v>
      </c>
      <c r="C178" s="261">
        <v>1440</v>
      </c>
      <c r="D178" s="261">
        <v>2759</v>
      </c>
      <c r="E178" s="262">
        <f>(D178-C177:C178)/C178</f>
        <v>0.916</v>
      </c>
    </row>
    <row r="179" s="245" customFormat="1" ht="36" customHeight="1" spans="1:5">
      <c r="A179" s="259" t="s">
        <v>2821</v>
      </c>
      <c r="B179" s="260" t="s">
        <v>2822</v>
      </c>
      <c r="C179" s="261"/>
      <c r="D179" s="261">
        <f>SUM(D180:D182)</f>
        <v>0</v>
      </c>
      <c r="E179" s="262"/>
    </row>
    <row r="180" s="245" customFormat="1" ht="36" customHeight="1" spans="1:5">
      <c r="A180" s="264" t="s">
        <v>2823</v>
      </c>
      <c r="B180" s="263" t="s">
        <v>2824</v>
      </c>
      <c r="C180" s="267"/>
      <c r="D180" s="267"/>
      <c r="E180" s="262"/>
    </row>
    <row r="181" s="245" customFormat="1" ht="36" customHeight="1" spans="1:5">
      <c r="A181" s="264" t="s">
        <v>2825</v>
      </c>
      <c r="B181" s="263" t="s">
        <v>2826</v>
      </c>
      <c r="C181" s="267"/>
      <c r="D181" s="267"/>
      <c r="E181" s="262"/>
    </row>
    <row r="182" s="245" customFormat="1" ht="36" customHeight="1" spans="1:5">
      <c r="A182" s="264" t="s">
        <v>2827</v>
      </c>
      <c r="B182" s="265" t="s">
        <v>2828</v>
      </c>
      <c r="C182" s="266"/>
      <c r="D182" s="266"/>
      <c r="E182" s="262"/>
    </row>
    <row r="183" s="245" customFormat="1" ht="36" customHeight="1" spans="1:5">
      <c r="A183" s="259" t="s">
        <v>2829</v>
      </c>
      <c r="B183" s="260" t="s">
        <v>2830</v>
      </c>
      <c r="C183" s="261">
        <v>5</v>
      </c>
      <c r="D183" s="261">
        <f>SUM(D184:D191)</f>
        <v>16</v>
      </c>
      <c r="E183" s="262">
        <f>(D183-C182:C183)/C183</f>
        <v>2.2</v>
      </c>
    </row>
    <row r="184" s="245" customFormat="1" ht="36" customHeight="1" spans="1:5">
      <c r="A184" s="264" t="s">
        <v>2831</v>
      </c>
      <c r="B184" s="265" t="s">
        <v>2832</v>
      </c>
      <c r="C184" s="266"/>
      <c r="D184" s="266"/>
      <c r="E184" s="262"/>
    </row>
    <row r="185" s="245" customFormat="1" ht="36" customHeight="1" spans="1:5">
      <c r="A185" s="264" t="s">
        <v>2833</v>
      </c>
      <c r="B185" s="265" t="s">
        <v>2834</v>
      </c>
      <c r="C185" s="266"/>
      <c r="D185" s="266"/>
      <c r="E185" s="262"/>
    </row>
    <row r="186" s="245" customFormat="1" ht="36" customHeight="1" spans="1:5">
      <c r="A186" s="264" t="s">
        <v>2835</v>
      </c>
      <c r="B186" s="263" t="s">
        <v>2836</v>
      </c>
      <c r="C186" s="266">
        <v>2</v>
      </c>
      <c r="D186" s="266">
        <v>16</v>
      </c>
      <c r="E186" s="262">
        <f>(D186-C185:C186)/C186</f>
        <v>7</v>
      </c>
    </row>
    <row r="187" s="245" customFormat="1" ht="36" customHeight="1" spans="1:5">
      <c r="A187" s="264" t="s">
        <v>2837</v>
      </c>
      <c r="B187" s="263" t="s">
        <v>2838</v>
      </c>
      <c r="C187" s="267"/>
      <c r="D187" s="267"/>
      <c r="E187" s="262"/>
    </row>
    <row r="188" s="245" customFormat="1" ht="36" customHeight="1" spans="1:5">
      <c r="A188" s="264" t="s">
        <v>2839</v>
      </c>
      <c r="B188" s="265" t="s">
        <v>2840</v>
      </c>
      <c r="C188" s="266"/>
      <c r="D188" s="266"/>
      <c r="E188" s="262"/>
    </row>
    <row r="189" s="245" customFormat="1" ht="36" customHeight="1" spans="1:5">
      <c r="A189" s="264" t="s">
        <v>2841</v>
      </c>
      <c r="B189" s="265" t="s">
        <v>2842</v>
      </c>
      <c r="C189" s="266"/>
      <c r="D189" s="266"/>
      <c r="E189" s="262"/>
    </row>
    <row r="190" s="245" customFormat="1" ht="36" customHeight="1" spans="1:5">
      <c r="A190" s="264" t="s">
        <v>2843</v>
      </c>
      <c r="B190" s="263" t="s">
        <v>2844</v>
      </c>
      <c r="C190" s="267">
        <v>3</v>
      </c>
      <c r="D190" s="267"/>
      <c r="E190" s="262">
        <f>(D190-C189:C190)/C190</f>
        <v>-1</v>
      </c>
    </row>
    <row r="191" s="245" customFormat="1" ht="36" customHeight="1" spans="1:5">
      <c r="A191" s="264" t="s">
        <v>2845</v>
      </c>
      <c r="B191" s="265" t="s">
        <v>2846</v>
      </c>
      <c r="C191" s="266"/>
      <c r="D191" s="266"/>
      <c r="E191" s="262"/>
    </row>
    <row r="192" s="245" customFormat="1" ht="36" customHeight="1" spans="1:5">
      <c r="A192" s="259" t="s">
        <v>2847</v>
      </c>
      <c r="B192" s="260" t="s">
        <v>2848</v>
      </c>
      <c r="C192" s="261">
        <v>1435</v>
      </c>
      <c r="D192" s="261">
        <f>SUM(D193:D203)</f>
        <v>2743</v>
      </c>
      <c r="E192" s="262">
        <f>(D192-C191:C192)/C192</f>
        <v>0.911</v>
      </c>
    </row>
    <row r="193" s="245" customFormat="1" ht="36" customHeight="1" spans="1:5">
      <c r="A193" s="271">
        <v>2296001</v>
      </c>
      <c r="B193" s="265" t="s">
        <v>2849</v>
      </c>
      <c r="C193" s="266"/>
      <c r="D193" s="266"/>
      <c r="E193" s="262"/>
    </row>
    <row r="194" s="245" customFormat="1" ht="36" customHeight="1" spans="1:5">
      <c r="A194" s="264" t="s">
        <v>2850</v>
      </c>
      <c r="B194" s="263" t="s">
        <v>2851</v>
      </c>
      <c r="C194" s="267">
        <v>50</v>
      </c>
      <c r="D194" s="267">
        <v>1725</v>
      </c>
      <c r="E194" s="262">
        <f>(D194-C193:C194)/C194</f>
        <v>33.5</v>
      </c>
    </row>
    <row r="195" s="245" customFormat="1" ht="36" customHeight="1" spans="1:5">
      <c r="A195" s="264" t="s">
        <v>2852</v>
      </c>
      <c r="B195" s="263" t="s">
        <v>2853</v>
      </c>
      <c r="C195" s="267">
        <v>100</v>
      </c>
      <c r="D195" s="267">
        <v>581</v>
      </c>
      <c r="E195" s="262">
        <f>(D195-C194:C195)/C195</f>
        <v>4.81</v>
      </c>
    </row>
    <row r="196" s="245" customFormat="1" ht="36" customHeight="1" spans="1:5">
      <c r="A196" s="264" t="s">
        <v>2854</v>
      </c>
      <c r="B196" s="265" t="s">
        <v>2855</v>
      </c>
      <c r="C196" s="266">
        <v>150</v>
      </c>
      <c r="D196" s="266">
        <v>33</v>
      </c>
      <c r="E196" s="262">
        <f>(D196-C195:C196)/C196</f>
        <v>-0.78</v>
      </c>
    </row>
    <row r="197" s="245" customFormat="1" ht="36" customHeight="1" spans="1:5">
      <c r="A197" s="264" t="s">
        <v>2856</v>
      </c>
      <c r="B197" s="265" t="s">
        <v>2857</v>
      </c>
      <c r="C197" s="266"/>
      <c r="D197" s="266"/>
      <c r="E197" s="262"/>
    </row>
    <row r="198" s="245" customFormat="1" ht="36" customHeight="1" spans="1:5">
      <c r="A198" s="264" t="s">
        <v>2858</v>
      </c>
      <c r="B198" s="263" t="s">
        <v>2859</v>
      </c>
      <c r="C198" s="267">
        <v>500</v>
      </c>
      <c r="D198" s="267">
        <v>22</v>
      </c>
      <c r="E198" s="262">
        <f>(D198-C197:C198)/C198</f>
        <v>-0.956</v>
      </c>
    </row>
    <row r="199" s="245" customFormat="1" ht="36" customHeight="1" spans="1:5">
      <c r="A199" s="264" t="s">
        <v>2860</v>
      </c>
      <c r="B199" s="265" t="s">
        <v>2861</v>
      </c>
      <c r="C199" s="266"/>
      <c r="D199" s="266"/>
      <c r="E199" s="262"/>
    </row>
    <row r="200" s="245" customFormat="1" ht="36" customHeight="1" spans="1:5">
      <c r="A200" s="264" t="s">
        <v>2862</v>
      </c>
      <c r="B200" s="265" t="s">
        <v>2863</v>
      </c>
      <c r="C200" s="266"/>
      <c r="D200" s="266"/>
      <c r="E200" s="262"/>
    </row>
    <row r="201" s="245" customFormat="1" ht="36" customHeight="1" spans="1:5">
      <c r="A201" s="264" t="s">
        <v>2864</v>
      </c>
      <c r="B201" s="265" t="s">
        <v>2865</v>
      </c>
      <c r="C201" s="266"/>
      <c r="D201" s="266"/>
      <c r="E201" s="262"/>
    </row>
    <row r="202" s="245" customFormat="1" ht="36" customHeight="1" spans="1:5">
      <c r="A202" s="264" t="s">
        <v>2866</v>
      </c>
      <c r="B202" s="265" t="s">
        <v>2867</v>
      </c>
      <c r="C202" s="266">
        <v>300</v>
      </c>
      <c r="D202" s="266"/>
      <c r="E202" s="262">
        <f>(D202-C201:C202)/C202</f>
        <v>-1</v>
      </c>
    </row>
    <row r="203" s="245" customFormat="1" ht="36" customHeight="1" spans="1:5">
      <c r="A203" s="264" t="s">
        <v>2868</v>
      </c>
      <c r="B203" s="263" t="s">
        <v>2869</v>
      </c>
      <c r="C203" s="267">
        <v>335</v>
      </c>
      <c r="D203" s="267">
        <v>382</v>
      </c>
      <c r="E203" s="262">
        <f>(D203-C202:C203)/C203</f>
        <v>0.14</v>
      </c>
    </row>
    <row r="204" s="245" customFormat="1" ht="36" customHeight="1" spans="1:5">
      <c r="A204" s="259" t="s">
        <v>113</v>
      </c>
      <c r="B204" s="260" t="s">
        <v>2870</v>
      </c>
      <c r="C204" s="261">
        <v>3182</v>
      </c>
      <c r="D204" s="261">
        <f>SUM(D205:D220)</f>
        <v>4876</v>
      </c>
      <c r="E204" s="262">
        <f>(D204-C203:C204)/C204</f>
        <v>0.532</v>
      </c>
    </row>
    <row r="205" s="245" customFormat="1" ht="36" customHeight="1" spans="1:5">
      <c r="A205" s="264" t="s">
        <v>2871</v>
      </c>
      <c r="B205" s="265" t="s">
        <v>2872</v>
      </c>
      <c r="C205" s="266"/>
      <c r="D205" s="266"/>
      <c r="E205" s="262"/>
    </row>
    <row r="206" s="245" customFormat="1" ht="36" customHeight="1" spans="1:5">
      <c r="A206" s="264" t="s">
        <v>2873</v>
      </c>
      <c r="B206" s="265" t="s">
        <v>2874</v>
      </c>
      <c r="C206" s="266">
        <v>0</v>
      </c>
      <c r="D206" s="266"/>
      <c r="E206" s="262"/>
    </row>
    <row r="207" s="245" customFormat="1" ht="36" customHeight="1" spans="1:5">
      <c r="A207" s="264" t="s">
        <v>2875</v>
      </c>
      <c r="B207" s="265" t="s">
        <v>2876</v>
      </c>
      <c r="C207" s="266">
        <v>0</v>
      </c>
      <c r="D207" s="266"/>
      <c r="E207" s="262"/>
    </row>
    <row r="208" s="245" customFormat="1" ht="36" customHeight="1" spans="1:5">
      <c r="A208" s="264" t="s">
        <v>2877</v>
      </c>
      <c r="B208" s="265" t="s">
        <v>2878</v>
      </c>
      <c r="C208" s="266">
        <v>34</v>
      </c>
      <c r="D208" s="266"/>
      <c r="E208" s="262">
        <f>(D208-C207:C208)/C208</f>
        <v>-1</v>
      </c>
    </row>
    <row r="209" s="245" customFormat="1" ht="36" customHeight="1" spans="1:5">
      <c r="A209" s="264" t="s">
        <v>2879</v>
      </c>
      <c r="B209" s="265" t="s">
        <v>2880</v>
      </c>
      <c r="C209" s="266">
        <v>0</v>
      </c>
      <c r="D209" s="266"/>
      <c r="E209" s="262"/>
    </row>
    <row r="210" s="245" customFormat="1" ht="36" customHeight="1" spans="1:5">
      <c r="A210" s="264" t="s">
        <v>2881</v>
      </c>
      <c r="B210" s="265" t="s">
        <v>2882</v>
      </c>
      <c r="C210" s="266">
        <v>0</v>
      </c>
      <c r="D210" s="266"/>
      <c r="E210" s="262"/>
    </row>
    <row r="211" s="245" customFormat="1" ht="36" customHeight="1" spans="1:5">
      <c r="A211" s="264" t="s">
        <v>2883</v>
      </c>
      <c r="B211" s="265" t="s">
        <v>2884</v>
      </c>
      <c r="C211" s="266">
        <v>0</v>
      </c>
      <c r="D211" s="266"/>
      <c r="E211" s="262"/>
    </row>
    <row r="212" s="245" customFormat="1" ht="36" customHeight="1" spans="1:5">
      <c r="A212" s="264" t="s">
        <v>2885</v>
      </c>
      <c r="B212" s="265" t="s">
        <v>2886</v>
      </c>
      <c r="C212" s="266">
        <v>0</v>
      </c>
      <c r="D212" s="266"/>
      <c r="E212" s="262"/>
    </row>
    <row r="213" s="245" customFormat="1" ht="36" customHeight="1" spans="1:5">
      <c r="A213" s="264" t="s">
        <v>2887</v>
      </c>
      <c r="B213" s="265" t="s">
        <v>2888</v>
      </c>
      <c r="C213" s="266">
        <v>0</v>
      </c>
      <c r="D213" s="266"/>
      <c r="E213" s="262"/>
    </row>
    <row r="214" s="245" customFormat="1" ht="36" customHeight="1" spans="1:5">
      <c r="A214" s="264" t="s">
        <v>2889</v>
      </c>
      <c r="B214" s="265" t="s">
        <v>2890</v>
      </c>
      <c r="C214" s="266">
        <v>0</v>
      </c>
      <c r="D214" s="266"/>
      <c r="E214" s="262"/>
    </row>
    <row r="215" s="245" customFormat="1" ht="36" customHeight="1" spans="1:5">
      <c r="A215" s="264" t="s">
        <v>2891</v>
      </c>
      <c r="B215" s="265" t="s">
        <v>2892</v>
      </c>
      <c r="C215" s="266">
        <v>0</v>
      </c>
      <c r="D215" s="266"/>
      <c r="E215" s="262"/>
    </row>
    <row r="216" s="245" customFormat="1" ht="36" customHeight="1" spans="1:5">
      <c r="A216" s="264" t="s">
        <v>2893</v>
      </c>
      <c r="B216" s="265" t="s">
        <v>2894</v>
      </c>
      <c r="C216" s="266">
        <v>791</v>
      </c>
      <c r="D216" s="266">
        <v>4876</v>
      </c>
      <c r="E216" s="262">
        <f>(D216-C215:C216)/C216</f>
        <v>5.164</v>
      </c>
    </row>
    <row r="217" s="245" customFormat="1" ht="36" customHeight="1" spans="1:5">
      <c r="A217" s="264" t="s">
        <v>2895</v>
      </c>
      <c r="B217" s="265" t="s">
        <v>2896</v>
      </c>
      <c r="C217" s="266">
        <v>0</v>
      </c>
      <c r="D217" s="266"/>
      <c r="E217" s="262"/>
    </row>
    <row r="218" s="245" customFormat="1" ht="36" customHeight="1" spans="1:5">
      <c r="A218" s="264" t="s">
        <v>2897</v>
      </c>
      <c r="B218" s="265" t="s">
        <v>2898</v>
      </c>
      <c r="C218" s="266">
        <v>498</v>
      </c>
      <c r="D218" s="266"/>
      <c r="E218" s="262">
        <f>(D218-C217:C218)/C218</f>
        <v>-1</v>
      </c>
    </row>
    <row r="219" s="245" customFormat="1" ht="36" customHeight="1" spans="1:5">
      <c r="A219" s="264" t="s">
        <v>2899</v>
      </c>
      <c r="B219" s="263" t="s">
        <v>2900</v>
      </c>
      <c r="C219" s="267">
        <v>1859</v>
      </c>
      <c r="D219" s="267"/>
      <c r="E219" s="262">
        <f>(D219-C218:C219)/C219</f>
        <v>-1</v>
      </c>
    </row>
    <row r="220" s="245" customFormat="1" ht="36" customHeight="1" spans="1:5">
      <c r="A220" s="264" t="s">
        <v>2901</v>
      </c>
      <c r="B220" s="263" t="s">
        <v>2902</v>
      </c>
      <c r="C220" s="267"/>
      <c r="D220" s="267"/>
      <c r="E220" s="262"/>
    </row>
    <row r="221" s="245" customFormat="1" ht="36" customHeight="1" spans="1:5">
      <c r="A221" s="259" t="s">
        <v>115</v>
      </c>
      <c r="B221" s="260" t="s">
        <v>2903</v>
      </c>
      <c r="C221" s="261">
        <v>27</v>
      </c>
      <c r="D221" s="261"/>
      <c r="E221" s="262">
        <f>(D221-C220:C221)/C221</f>
        <v>-1</v>
      </c>
    </row>
    <row r="222" s="245" customFormat="1" ht="36" customHeight="1" spans="1:5">
      <c r="A222" s="270">
        <v>23304</v>
      </c>
      <c r="B222" s="260" t="s">
        <v>2904</v>
      </c>
      <c r="C222" s="261"/>
      <c r="D222" s="261"/>
      <c r="E222" s="262"/>
    </row>
    <row r="223" s="245" customFormat="1" ht="36" customHeight="1" spans="1:5">
      <c r="A223" s="264" t="s">
        <v>2905</v>
      </c>
      <c r="B223" s="265" t="s">
        <v>2906</v>
      </c>
      <c r="C223" s="266"/>
      <c r="D223" s="266"/>
      <c r="E223" s="262"/>
    </row>
    <row r="224" s="245" customFormat="1" ht="36" customHeight="1" spans="1:5">
      <c r="A224" s="264" t="s">
        <v>2907</v>
      </c>
      <c r="B224" s="265" t="s">
        <v>2908</v>
      </c>
      <c r="C224" s="266"/>
      <c r="D224" s="266"/>
      <c r="E224" s="262"/>
    </row>
    <row r="225" s="245" customFormat="1" ht="36" customHeight="1" spans="1:5">
      <c r="A225" s="264" t="s">
        <v>2909</v>
      </c>
      <c r="B225" s="265" t="s">
        <v>2910</v>
      </c>
      <c r="C225" s="266"/>
      <c r="D225" s="266"/>
      <c r="E225" s="262"/>
    </row>
    <row r="226" s="245" customFormat="1" ht="36" customHeight="1" spans="1:5">
      <c r="A226" s="264" t="s">
        <v>2911</v>
      </c>
      <c r="B226" s="265" t="s">
        <v>2912</v>
      </c>
      <c r="C226" s="266"/>
      <c r="D226" s="266"/>
      <c r="E226" s="262"/>
    </row>
    <row r="227" s="245" customFormat="1" ht="36" customHeight="1" spans="1:5">
      <c r="A227" s="264" t="s">
        <v>2913</v>
      </c>
      <c r="B227" s="265" t="s">
        <v>2914</v>
      </c>
      <c r="C227" s="266"/>
      <c r="D227" s="266"/>
      <c r="E227" s="262"/>
    </row>
    <row r="228" s="245" customFormat="1" ht="36" customHeight="1" spans="1:5">
      <c r="A228" s="264" t="s">
        <v>2915</v>
      </c>
      <c r="B228" s="265" t="s">
        <v>2916</v>
      </c>
      <c r="C228" s="266"/>
      <c r="D228" s="266"/>
      <c r="E228" s="262"/>
    </row>
    <row r="229" s="245" customFormat="1" ht="36" customHeight="1" spans="1:5">
      <c r="A229" s="264" t="s">
        <v>2917</v>
      </c>
      <c r="B229" s="265" t="s">
        <v>2918</v>
      </c>
      <c r="C229" s="266"/>
      <c r="D229" s="266"/>
      <c r="E229" s="262"/>
    </row>
    <row r="230" s="245" customFormat="1" ht="36" customHeight="1" spans="1:5">
      <c r="A230" s="264" t="s">
        <v>2919</v>
      </c>
      <c r="B230" s="265" t="s">
        <v>2920</v>
      </c>
      <c r="C230" s="266"/>
      <c r="D230" s="266"/>
      <c r="E230" s="262"/>
    </row>
    <row r="231" s="245" customFormat="1" ht="36" customHeight="1" spans="1:5">
      <c r="A231" s="264" t="s">
        <v>2921</v>
      </c>
      <c r="B231" s="265" t="s">
        <v>2922</v>
      </c>
      <c r="C231" s="266"/>
      <c r="D231" s="266"/>
      <c r="E231" s="262"/>
    </row>
    <row r="232" s="245" customFormat="1" ht="36" customHeight="1" spans="1:5">
      <c r="A232" s="264" t="s">
        <v>2923</v>
      </c>
      <c r="B232" s="265" t="s">
        <v>2924</v>
      </c>
      <c r="C232" s="266"/>
      <c r="D232" s="266"/>
      <c r="E232" s="262"/>
    </row>
    <row r="233" s="245" customFormat="1" ht="36" customHeight="1" spans="1:5">
      <c r="A233" s="264" t="s">
        <v>2925</v>
      </c>
      <c r="B233" s="265" t="s">
        <v>2926</v>
      </c>
      <c r="C233" s="266"/>
      <c r="D233" s="266"/>
      <c r="E233" s="262"/>
    </row>
    <row r="234" s="245" customFormat="1" ht="36" customHeight="1" spans="1:5">
      <c r="A234" s="264" t="s">
        <v>2927</v>
      </c>
      <c r="B234" s="265" t="s">
        <v>2928</v>
      </c>
      <c r="C234" s="266"/>
      <c r="D234" s="266"/>
      <c r="E234" s="262"/>
    </row>
    <row r="235" s="245" customFormat="1" ht="36" customHeight="1" spans="1:5">
      <c r="A235" s="264" t="s">
        <v>2929</v>
      </c>
      <c r="B235" s="265" t="s">
        <v>2930</v>
      </c>
      <c r="C235" s="266"/>
      <c r="D235" s="266"/>
      <c r="E235" s="262"/>
    </row>
    <row r="236" s="245" customFormat="1" ht="36" customHeight="1" spans="1:5">
      <c r="A236" s="264" t="s">
        <v>2931</v>
      </c>
      <c r="B236" s="265" t="s">
        <v>2932</v>
      </c>
      <c r="C236" s="266"/>
      <c r="D236" s="266"/>
      <c r="E236" s="262"/>
    </row>
    <row r="237" s="245" customFormat="1" ht="36" customHeight="1" spans="1:5">
      <c r="A237" s="264" t="s">
        <v>2933</v>
      </c>
      <c r="B237" s="263" t="s">
        <v>2934</v>
      </c>
      <c r="C237" s="267">
        <v>27</v>
      </c>
      <c r="D237" s="267"/>
      <c r="E237" s="262">
        <f>(D237-C236:C237)/C237</f>
        <v>-1</v>
      </c>
    </row>
    <row r="238" s="245" customFormat="1" ht="36" customHeight="1" spans="1:5">
      <c r="A238" s="264" t="s">
        <v>2935</v>
      </c>
      <c r="B238" s="263" t="s">
        <v>2936</v>
      </c>
      <c r="C238" s="267"/>
      <c r="D238" s="267"/>
      <c r="E238" s="262"/>
    </row>
    <row r="239" s="245" customFormat="1" ht="36" customHeight="1" spans="1:5">
      <c r="A239" s="270" t="s">
        <v>2937</v>
      </c>
      <c r="B239" s="260" t="s">
        <v>2938</v>
      </c>
      <c r="C239" s="261"/>
      <c r="D239" s="261">
        <v>319</v>
      </c>
      <c r="E239" s="262"/>
    </row>
    <row r="240" s="245" customFormat="1" ht="36" customHeight="1" spans="1:5">
      <c r="A240" s="270" t="s">
        <v>2939</v>
      </c>
      <c r="B240" s="268" t="s">
        <v>2940</v>
      </c>
      <c r="C240" s="269">
        <f>SUM(C241:C252)</f>
        <v>0</v>
      </c>
      <c r="D240" s="269">
        <f>SUM(D241:D252)</f>
        <v>319</v>
      </c>
      <c r="E240" s="262"/>
    </row>
    <row r="241" s="245" customFormat="1" ht="36" customHeight="1" spans="1:5">
      <c r="A241" s="271" t="s">
        <v>2941</v>
      </c>
      <c r="B241" s="265" t="s">
        <v>2942</v>
      </c>
      <c r="C241" s="266"/>
      <c r="D241" s="266"/>
      <c r="E241" s="262"/>
    </row>
    <row r="242" s="245" customFormat="1" ht="36" customHeight="1" spans="1:5">
      <c r="A242" s="271" t="s">
        <v>2943</v>
      </c>
      <c r="B242" s="265" t="s">
        <v>2944</v>
      </c>
      <c r="C242" s="266"/>
      <c r="D242" s="266"/>
      <c r="E242" s="262"/>
    </row>
    <row r="243" s="245" customFormat="1" ht="36" customHeight="1" spans="1:5">
      <c r="A243" s="271" t="s">
        <v>2945</v>
      </c>
      <c r="B243" s="265" t="s">
        <v>2946</v>
      </c>
      <c r="C243" s="266"/>
      <c r="D243" s="266"/>
      <c r="E243" s="262"/>
    </row>
    <row r="244" s="245" customFormat="1" ht="36" customHeight="1" spans="1:5">
      <c r="A244" s="271" t="s">
        <v>2947</v>
      </c>
      <c r="B244" s="265" t="s">
        <v>2948</v>
      </c>
      <c r="C244" s="266"/>
      <c r="D244" s="266"/>
      <c r="E244" s="262"/>
    </row>
    <row r="245" s="245" customFormat="1" ht="36" customHeight="1" spans="1:5">
      <c r="A245" s="271" t="s">
        <v>2949</v>
      </c>
      <c r="B245" s="265" t="s">
        <v>2950</v>
      </c>
      <c r="C245" s="266"/>
      <c r="D245" s="266"/>
      <c r="E245" s="262"/>
    </row>
    <row r="246" s="245" customFormat="1" ht="36" customHeight="1" spans="1:5">
      <c r="A246" s="271" t="s">
        <v>2951</v>
      </c>
      <c r="B246" s="265" t="s">
        <v>2952</v>
      </c>
      <c r="C246" s="266"/>
      <c r="D246" s="266"/>
      <c r="E246" s="262"/>
    </row>
    <row r="247" s="245" customFormat="1" ht="36" customHeight="1" spans="1:5">
      <c r="A247" s="271" t="s">
        <v>2953</v>
      </c>
      <c r="B247" s="265" t="s">
        <v>2954</v>
      </c>
      <c r="C247" s="266"/>
      <c r="D247" s="266"/>
      <c r="E247" s="262"/>
    </row>
    <row r="248" s="245" customFormat="1" ht="36" customHeight="1" spans="1:5">
      <c r="A248" s="271" t="s">
        <v>2955</v>
      </c>
      <c r="B248" s="265" t="s">
        <v>2956</v>
      </c>
      <c r="C248" s="266"/>
      <c r="D248" s="266"/>
      <c r="E248" s="262"/>
    </row>
    <row r="249" s="245" customFormat="1" ht="36" customHeight="1" spans="1:5">
      <c r="A249" s="271" t="s">
        <v>2957</v>
      </c>
      <c r="B249" s="265" t="s">
        <v>2958</v>
      </c>
      <c r="C249" s="266"/>
      <c r="D249" s="266"/>
      <c r="E249" s="262"/>
    </row>
    <row r="250" s="245" customFormat="1" ht="36" customHeight="1" spans="1:5">
      <c r="A250" s="271" t="s">
        <v>2959</v>
      </c>
      <c r="B250" s="265" t="s">
        <v>2960</v>
      </c>
      <c r="C250" s="266"/>
      <c r="D250" s="266"/>
      <c r="E250" s="262"/>
    </row>
    <row r="251" s="245" customFormat="1" ht="36" customHeight="1" spans="1:5">
      <c r="A251" s="271" t="s">
        <v>2961</v>
      </c>
      <c r="B251" s="265" t="s">
        <v>2962</v>
      </c>
      <c r="C251" s="266"/>
      <c r="D251" s="266"/>
      <c r="E251" s="262"/>
    </row>
    <row r="252" s="245" customFormat="1" ht="36" customHeight="1" spans="1:5">
      <c r="A252" s="271" t="s">
        <v>2963</v>
      </c>
      <c r="B252" s="265" t="s">
        <v>2964</v>
      </c>
      <c r="C252" s="266"/>
      <c r="D252" s="266">
        <v>319</v>
      </c>
      <c r="E252" s="262"/>
    </row>
    <row r="253" s="245" customFormat="1" ht="36" customHeight="1" spans="1:5">
      <c r="A253" s="270" t="s">
        <v>2965</v>
      </c>
      <c r="B253" s="268" t="s">
        <v>2966</v>
      </c>
      <c r="C253" s="269">
        <f>SUM(C254:C259)</f>
        <v>0</v>
      </c>
      <c r="D253" s="269">
        <f>SUM(D254:D259)</f>
        <v>0</v>
      </c>
      <c r="E253" s="262"/>
    </row>
    <row r="254" s="245" customFormat="1" ht="36" customHeight="1" spans="1:5">
      <c r="A254" s="271" t="s">
        <v>2967</v>
      </c>
      <c r="B254" s="265" t="s">
        <v>2968</v>
      </c>
      <c r="C254" s="266"/>
      <c r="D254" s="266"/>
      <c r="E254" s="262"/>
    </row>
    <row r="255" s="245" customFormat="1" ht="36" customHeight="1" spans="1:5">
      <c r="A255" s="271" t="s">
        <v>2969</v>
      </c>
      <c r="B255" s="265" t="s">
        <v>2970</v>
      </c>
      <c r="C255" s="266"/>
      <c r="D255" s="266"/>
      <c r="E255" s="262"/>
    </row>
    <row r="256" s="245" customFormat="1" ht="36" customHeight="1" spans="1:5">
      <c r="A256" s="271" t="s">
        <v>2971</v>
      </c>
      <c r="B256" s="265" t="s">
        <v>2972</v>
      </c>
      <c r="C256" s="266"/>
      <c r="D256" s="266"/>
      <c r="E256" s="262"/>
    </row>
    <row r="257" s="245" customFormat="1" ht="36" customHeight="1" spans="1:5">
      <c r="A257" s="271" t="s">
        <v>2973</v>
      </c>
      <c r="B257" s="265" t="s">
        <v>2974</v>
      </c>
      <c r="C257" s="266"/>
      <c r="D257" s="266"/>
      <c r="E257" s="262"/>
    </row>
    <row r="258" s="245" customFormat="1" ht="36" customHeight="1" spans="1:5">
      <c r="A258" s="271" t="s">
        <v>2975</v>
      </c>
      <c r="B258" s="265" t="s">
        <v>2976</v>
      </c>
      <c r="C258" s="266"/>
      <c r="D258" s="266"/>
      <c r="E258" s="262"/>
    </row>
    <row r="259" s="245" customFormat="1" ht="36" customHeight="1" spans="1:5">
      <c r="A259" s="271" t="s">
        <v>2977</v>
      </c>
      <c r="B259" s="265" t="s">
        <v>2978</v>
      </c>
      <c r="C259" s="266"/>
      <c r="D259" s="266"/>
      <c r="E259" s="262"/>
    </row>
    <row r="260" s="245" customFormat="1" ht="36" customHeight="1" spans="1:5">
      <c r="A260" s="264"/>
      <c r="B260" s="263"/>
      <c r="C260" s="267"/>
      <c r="D260" s="267"/>
      <c r="E260" s="262"/>
    </row>
    <row r="261" s="245" customFormat="1" ht="36" customHeight="1" spans="1:5">
      <c r="A261" s="272"/>
      <c r="B261" s="273" t="s">
        <v>2998</v>
      </c>
      <c r="C261" s="261">
        <v>8807</v>
      </c>
      <c r="D261" s="261">
        <v>16141</v>
      </c>
      <c r="E261" s="262">
        <f>(D261-C260:C261)/C261</f>
        <v>0.833</v>
      </c>
    </row>
    <row r="262" s="245" customFormat="1" ht="36" customHeight="1" spans="1:5">
      <c r="A262" s="274" t="s">
        <v>2980</v>
      </c>
      <c r="B262" s="275" t="s">
        <v>120</v>
      </c>
      <c r="C262" s="84">
        <f>C266+C267</f>
        <v>32431</v>
      </c>
      <c r="D262" s="84">
        <f>D266+D267</f>
        <v>19118</v>
      </c>
      <c r="E262" s="262">
        <f>(D262-C261:C262)/C262</f>
        <v>-0.411</v>
      </c>
    </row>
    <row r="263" s="245" customFormat="1" ht="36" customHeight="1" spans="1:5">
      <c r="A263" s="274" t="s">
        <v>2981</v>
      </c>
      <c r="B263" s="276" t="s">
        <v>2982</v>
      </c>
      <c r="C263" s="89"/>
      <c r="D263" s="89"/>
      <c r="E263" s="262"/>
    </row>
    <row r="264" s="245" customFormat="1" ht="36" customHeight="1" spans="1:5">
      <c r="A264" s="277" t="s">
        <v>2999</v>
      </c>
      <c r="B264" s="276" t="s">
        <v>3000</v>
      </c>
      <c r="C264" s="89"/>
      <c r="D264" s="89"/>
      <c r="E264" s="262"/>
    </row>
    <row r="265" s="245" customFormat="1" ht="36" customHeight="1" spans="1:5">
      <c r="A265" s="278" t="s">
        <v>2983</v>
      </c>
      <c r="B265" s="279" t="s">
        <v>2984</v>
      </c>
      <c r="C265" s="89"/>
      <c r="D265" s="89"/>
      <c r="E265" s="262"/>
    </row>
    <row r="266" s="245" customFormat="1" ht="36" customHeight="1" spans="1:5">
      <c r="A266" s="277" t="s">
        <v>3001</v>
      </c>
      <c r="B266" s="276" t="s">
        <v>2988</v>
      </c>
      <c r="C266" s="89">
        <v>28852</v>
      </c>
      <c r="D266" s="89">
        <v>18000</v>
      </c>
      <c r="E266" s="262">
        <f>(D266-C265:C266)/C266</f>
        <v>-0.376</v>
      </c>
    </row>
    <row r="267" s="245" customFormat="1" ht="36" customHeight="1" spans="1:5">
      <c r="A267" s="277" t="s">
        <v>2989</v>
      </c>
      <c r="B267" s="276" t="s">
        <v>2990</v>
      </c>
      <c r="C267" s="89">
        <v>3579</v>
      </c>
      <c r="D267" s="89">
        <v>1118</v>
      </c>
      <c r="E267" s="262">
        <f>(D267-C266:C267)/C267</f>
        <v>-0.688</v>
      </c>
    </row>
    <row r="268" ht="36" customHeight="1" spans="1:5">
      <c r="A268" s="277" t="s">
        <v>3002</v>
      </c>
      <c r="B268" s="280" t="s">
        <v>3003</v>
      </c>
      <c r="C268" s="89"/>
      <c r="D268" s="89"/>
      <c r="E268" s="262"/>
    </row>
    <row r="269" ht="36" customHeight="1" spans="1:5">
      <c r="A269" s="274" t="s">
        <v>2991</v>
      </c>
      <c r="B269" s="281" t="s">
        <v>2992</v>
      </c>
      <c r="C269" s="84">
        <v>250</v>
      </c>
      <c r="D269" s="84">
        <v>8700</v>
      </c>
      <c r="E269" s="262">
        <f>(D269-C268:C269)/C269</f>
        <v>33.8</v>
      </c>
    </row>
    <row r="270" ht="36" customHeight="1" spans="1:5">
      <c r="A270" s="274"/>
      <c r="B270" s="281" t="s">
        <v>3004</v>
      </c>
      <c r="C270" s="84"/>
      <c r="D270" s="89"/>
      <c r="E270" s="262"/>
    </row>
    <row r="271" ht="36" customHeight="1" spans="1:5">
      <c r="A271" s="282"/>
      <c r="B271" s="283" t="s">
        <v>127</v>
      </c>
      <c r="C271" s="84">
        <v>41488</v>
      </c>
      <c r="D271" s="84">
        <v>43959</v>
      </c>
      <c r="E271" s="262">
        <f>(D271-C270:C271)/C271</f>
        <v>0.06</v>
      </c>
    </row>
    <row r="272" spans="3:4">
      <c r="C272" s="284"/>
      <c r="D272" s="284"/>
    </row>
    <row r="273" spans="3:4">
      <c r="C273" s="284"/>
      <c r="D273" s="284"/>
    </row>
    <row r="274" spans="3:4">
      <c r="C274" s="284"/>
      <c r="D274" s="284"/>
    </row>
  </sheetData>
  <mergeCells count="1">
    <mergeCell ref="B1:E1"/>
  </mergeCells>
  <conditionalFormatting sqref="B268">
    <cfRule type="expression" dxfId="1" priority="10" stopIfTrue="1">
      <formula>"len($A:$A)=3"</formula>
    </cfRule>
  </conditionalFormatting>
  <conditionalFormatting sqref="C268">
    <cfRule type="expression" dxfId="1" priority="4" stopIfTrue="1">
      <formula>"len($A:$A)=3"</formula>
    </cfRule>
  </conditionalFormatting>
  <conditionalFormatting sqref="D268">
    <cfRule type="expression" dxfId="1" priority="3" stopIfTrue="1">
      <formula>"len($A:$A)=3"</formula>
    </cfRule>
  </conditionalFormatting>
  <conditionalFormatting sqref="D269">
    <cfRule type="expression" dxfId="1" priority="1" stopIfTrue="1">
      <formula>"len($A:$A)=3"</formula>
    </cfRule>
  </conditionalFormatting>
  <conditionalFormatting sqref="B269:B270">
    <cfRule type="expression" dxfId="1" priority="8" stopIfTrue="1">
      <formula>"len($A:$A)=3"</formula>
    </cfRule>
  </conditionalFormatting>
  <conditionalFormatting sqref="C269:C270">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D15"/>
  <sheetViews>
    <sheetView showGridLines="0" showZeros="0" view="pageBreakPreview" zoomScaleNormal="100" workbookViewId="0">
      <selection activeCell="D7" sqref="D7"/>
    </sheetView>
  </sheetViews>
  <sheetFormatPr defaultColWidth="9" defaultRowHeight="14.4" outlineLevelCol="3"/>
  <cols>
    <col min="1" max="1" width="52.1296296296296" style="234" customWidth="1"/>
    <col min="2" max="4" width="20.6296296296296" customWidth="1"/>
  </cols>
  <sheetData>
    <row r="1" s="233" customFormat="1" ht="45" customHeight="1" spans="1:4">
      <c r="A1" s="235" t="s">
        <v>3005</v>
      </c>
      <c r="B1" s="235"/>
      <c r="C1" s="235"/>
      <c r="D1" s="235"/>
    </row>
    <row r="2" ht="20.1" customHeight="1" spans="1:4">
      <c r="A2" s="236"/>
      <c r="B2" s="237"/>
      <c r="C2" s="238"/>
      <c r="D2" s="238" t="s">
        <v>2</v>
      </c>
    </row>
    <row r="3" ht="45" customHeight="1" spans="1:4">
      <c r="A3" s="148" t="s">
        <v>2422</v>
      </c>
      <c r="B3" s="156" t="s">
        <v>129</v>
      </c>
      <c r="C3" s="156" t="s">
        <v>6</v>
      </c>
      <c r="D3" s="156" t="s">
        <v>130</v>
      </c>
    </row>
    <row r="4" ht="36" customHeight="1" spans="1:4">
      <c r="A4" s="239" t="s">
        <v>2528</v>
      </c>
      <c r="B4" s="240">
        <v>30</v>
      </c>
      <c r="C4" s="240">
        <v>12</v>
      </c>
      <c r="D4" s="241">
        <f>(C4-B4)/B4</f>
        <v>-0.6</v>
      </c>
    </row>
    <row r="5" ht="36" customHeight="1" spans="1:4">
      <c r="A5" s="239" t="s">
        <v>2559</v>
      </c>
      <c r="B5" s="240">
        <v>42</v>
      </c>
      <c r="C5" s="240">
        <v>156</v>
      </c>
      <c r="D5" s="241">
        <f t="shared" ref="D5:D15" si="0">(C5-B5)/B5</f>
        <v>2.714</v>
      </c>
    </row>
    <row r="6" ht="36" customHeight="1" spans="1:4">
      <c r="A6" s="239" t="s">
        <v>2579</v>
      </c>
      <c r="B6" s="240">
        <v>0</v>
      </c>
      <c r="C6" s="240">
        <v>0</v>
      </c>
      <c r="D6" s="241"/>
    </row>
    <row r="7" ht="36" customHeight="1" spans="1:4">
      <c r="A7" s="242" t="s">
        <v>2591</v>
      </c>
      <c r="B7" s="240">
        <v>40</v>
      </c>
      <c r="C7" s="240">
        <v>0</v>
      </c>
      <c r="D7" s="241">
        <f t="shared" si="0"/>
        <v>-1</v>
      </c>
    </row>
    <row r="8" ht="36" customHeight="1" spans="1:4">
      <c r="A8" s="239" t="s">
        <v>2682</v>
      </c>
      <c r="B8" s="240">
        <v>19</v>
      </c>
      <c r="C8" s="240">
        <v>390</v>
      </c>
      <c r="D8" s="241">
        <f t="shared" si="0"/>
        <v>19.526</v>
      </c>
    </row>
    <row r="9" ht="36" customHeight="1" spans="1:4">
      <c r="A9" s="239" t="s">
        <v>2715</v>
      </c>
      <c r="B9" s="240">
        <v>0</v>
      </c>
      <c r="C9" s="240">
        <v>0</v>
      </c>
      <c r="D9" s="241"/>
    </row>
    <row r="10" ht="36" customHeight="1" spans="1:4">
      <c r="A10" s="242" t="s">
        <v>2813</v>
      </c>
      <c r="B10" s="240">
        <v>0</v>
      </c>
      <c r="C10" s="240">
        <v>0</v>
      </c>
      <c r="D10" s="241"/>
    </row>
    <row r="11" ht="36" customHeight="1" spans="1:4">
      <c r="A11" s="239" t="s">
        <v>2820</v>
      </c>
      <c r="B11" s="240">
        <v>969</v>
      </c>
      <c r="C11" s="240">
        <v>642</v>
      </c>
      <c r="D11" s="241">
        <f t="shared" si="0"/>
        <v>-0.337</v>
      </c>
    </row>
    <row r="12" ht="36" customHeight="1" spans="1:4">
      <c r="A12" s="242" t="s">
        <v>2870</v>
      </c>
      <c r="B12" s="240"/>
      <c r="C12" s="240"/>
      <c r="D12" s="241"/>
    </row>
    <row r="13" ht="36" customHeight="1" spans="1:4">
      <c r="A13" s="242" t="s">
        <v>2903</v>
      </c>
      <c r="B13" s="240"/>
      <c r="C13" s="240"/>
      <c r="D13" s="241"/>
    </row>
    <row r="14" ht="36" customHeight="1" spans="1:4">
      <c r="A14" s="242" t="s">
        <v>2938</v>
      </c>
      <c r="B14" s="240"/>
      <c r="C14" s="240"/>
      <c r="D14" s="241"/>
    </row>
    <row r="15" ht="36" customHeight="1" spans="1:4">
      <c r="A15" s="243" t="s">
        <v>3006</v>
      </c>
      <c r="B15" s="244">
        <f>SUM(B4:B14)</f>
        <v>1100</v>
      </c>
      <c r="C15" s="244">
        <f>SUM(C4:C14)</f>
        <v>1200</v>
      </c>
      <c r="D15" s="241">
        <f t="shared" si="0"/>
        <v>0.091</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00B0F0"/>
  </sheetPr>
  <dimension ref="A1:D54"/>
  <sheetViews>
    <sheetView showGridLines="0" showZeros="0" view="pageBreakPreview" zoomScaleNormal="100" topLeftCell="A34" workbookViewId="0">
      <selection activeCell="D39" sqref="D39"/>
    </sheetView>
  </sheetViews>
  <sheetFormatPr defaultColWidth="9" defaultRowHeight="15.6" outlineLevelCol="3"/>
  <cols>
    <col min="1" max="1" width="50.7777777777778" style="204" customWidth="1"/>
    <col min="2" max="4" width="20.6296296296296" style="204" customWidth="1"/>
    <col min="5" max="5" width="13.7777777777778" style="204"/>
    <col min="6" max="16384" width="9" style="204"/>
  </cols>
  <sheetData>
    <row r="1" ht="45" customHeight="1" spans="1:4">
      <c r="A1" s="152" t="s">
        <v>3007</v>
      </c>
      <c r="B1" s="152"/>
      <c r="C1" s="152"/>
      <c r="D1" s="152"/>
    </row>
    <row r="2" ht="20.1" customHeight="1" spans="1:4">
      <c r="A2" s="218"/>
      <c r="B2" s="219"/>
      <c r="C2" s="220"/>
      <c r="D2" s="221" t="s">
        <v>3008</v>
      </c>
    </row>
    <row r="3" ht="45" customHeight="1" spans="1:4">
      <c r="A3" s="176" t="s">
        <v>3009</v>
      </c>
      <c r="B3" s="81" t="s">
        <v>5</v>
      </c>
      <c r="C3" s="81" t="s">
        <v>6</v>
      </c>
      <c r="D3" s="81" t="s">
        <v>7</v>
      </c>
    </row>
    <row r="4" ht="36" customHeight="1" spans="1:4">
      <c r="A4" s="143" t="s">
        <v>3010</v>
      </c>
      <c r="B4" s="222"/>
      <c r="C4" s="222"/>
      <c r="D4" s="85"/>
    </row>
    <row r="5" ht="36" customHeight="1" spans="1:4">
      <c r="A5" s="147" t="s">
        <v>3011</v>
      </c>
      <c r="B5" s="223"/>
      <c r="C5" s="224"/>
      <c r="D5" s="164"/>
    </row>
    <row r="6" ht="36" customHeight="1" spans="1:4">
      <c r="A6" s="147" t="s">
        <v>3012</v>
      </c>
      <c r="B6" s="223"/>
      <c r="C6" s="223"/>
      <c r="D6" s="164"/>
    </row>
    <row r="7" ht="36" customHeight="1" spans="1:4">
      <c r="A7" s="147" t="s">
        <v>3013</v>
      </c>
      <c r="B7" s="225"/>
      <c r="C7" s="224"/>
      <c r="D7" s="164"/>
    </row>
    <row r="8" ht="36" customHeight="1" spans="1:4">
      <c r="A8" s="147" t="s">
        <v>3014</v>
      </c>
      <c r="B8" s="223"/>
      <c r="C8" s="224"/>
      <c r="D8" s="164"/>
    </row>
    <row r="9" ht="36" customHeight="1" spans="1:4">
      <c r="A9" s="147" t="s">
        <v>3015</v>
      </c>
      <c r="B9" s="225"/>
      <c r="C9" s="224"/>
      <c r="D9" s="164"/>
    </row>
    <row r="10" ht="36" customHeight="1" spans="1:4">
      <c r="A10" s="147" t="s">
        <v>3016</v>
      </c>
      <c r="B10" s="223"/>
      <c r="C10" s="224"/>
      <c r="D10" s="164"/>
    </row>
    <row r="11" ht="36" customHeight="1" spans="1:4">
      <c r="A11" s="147" t="s">
        <v>3017</v>
      </c>
      <c r="B11" s="223"/>
      <c r="C11" s="224"/>
      <c r="D11" s="164"/>
    </row>
    <row r="12" ht="36" customHeight="1" spans="1:4">
      <c r="A12" s="147" t="s">
        <v>3018</v>
      </c>
      <c r="B12" s="223"/>
      <c r="C12" s="224"/>
      <c r="D12" s="164"/>
    </row>
    <row r="13" ht="36" customHeight="1" spans="1:4">
      <c r="A13" s="147" t="s">
        <v>3019</v>
      </c>
      <c r="B13" s="226"/>
      <c r="C13" s="223"/>
      <c r="D13" s="164"/>
    </row>
    <row r="14" ht="36" customHeight="1" spans="1:4">
      <c r="A14" s="147" t="s">
        <v>3020</v>
      </c>
      <c r="B14" s="226"/>
      <c r="C14" s="224"/>
      <c r="D14" s="164"/>
    </row>
    <row r="15" ht="36" customHeight="1" spans="1:4">
      <c r="A15" s="147" t="s">
        <v>3021</v>
      </c>
      <c r="B15" s="226"/>
      <c r="C15" s="227"/>
      <c r="D15" s="164"/>
    </row>
    <row r="16" ht="36" customHeight="1" spans="1:4">
      <c r="A16" s="147" t="s">
        <v>3022</v>
      </c>
      <c r="B16" s="226"/>
      <c r="C16" s="227"/>
      <c r="D16" s="164"/>
    </row>
    <row r="17" ht="36" customHeight="1" spans="1:4">
      <c r="A17" s="147" t="s">
        <v>3023</v>
      </c>
      <c r="B17" s="223"/>
      <c r="C17" s="224"/>
      <c r="D17" s="164"/>
    </row>
    <row r="18" ht="36" customHeight="1" spans="1:4">
      <c r="A18" s="147" t="s">
        <v>3024</v>
      </c>
      <c r="B18" s="226"/>
      <c r="C18" s="227"/>
      <c r="D18" s="164"/>
    </row>
    <row r="19" ht="36" customHeight="1" spans="1:4">
      <c r="A19" s="147" t="s">
        <v>3025</v>
      </c>
      <c r="B19" s="226"/>
      <c r="C19" s="227"/>
      <c r="D19" s="164"/>
    </row>
    <row r="20" ht="36" customHeight="1" spans="1:4">
      <c r="A20" s="147" t="s">
        <v>3026</v>
      </c>
      <c r="B20" s="223"/>
      <c r="C20" s="227"/>
      <c r="D20" s="164" t="str">
        <f>IF(B20&gt;0,C20/B20-1,IF(B20&lt;0,-(C20/B20-1),""))</f>
        <v/>
      </c>
    </row>
    <row r="21" ht="36" customHeight="1" spans="1:4">
      <c r="A21" s="147" t="s">
        <v>3027</v>
      </c>
      <c r="B21" s="226"/>
      <c r="C21" s="224"/>
      <c r="D21" s="164"/>
    </row>
    <row r="22" ht="36" customHeight="1" spans="1:4">
      <c r="A22" s="147" t="s">
        <v>3028</v>
      </c>
      <c r="B22" s="226"/>
      <c r="C22" s="224"/>
      <c r="D22" s="164"/>
    </row>
    <row r="23" ht="36" customHeight="1" spans="1:4">
      <c r="A23" s="143" t="s">
        <v>3029</v>
      </c>
      <c r="B23" s="222">
        <f>SUM(B24:B25)</f>
        <v>110</v>
      </c>
      <c r="C23" s="222">
        <f>SUM(C24:C25)</f>
        <v>100</v>
      </c>
      <c r="D23" s="85">
        <f>(C23-B23)/B23</f>
        <v>-0.091</v>
      </c>
    </row>
    <row r="24" ht="36" customHeight="1" spans="1:4">
      <c r="A24" s="159" t="s">
        <v>3030</v>
      </c>
      <c r="B24" s="226"/>
      <c r="C24" s="224"/>
      <c r="D24" s="85"/>
    </row>
    <row r="25" ht="36" customHeight="1" spans="1:4">
      <c r="A25" s="159" t="s">
        <v>3031</v>
      </c>
      <c r="B25" s="226">
        <v>110</v>
      </c>
      <c r="C25" s="224">
        <v>100</v>
      </c>
      <c r="D25" s="85">
        <f>(C25-B25)/B25</f>
        <v>-0.091</v>
      </c>
    </row>
    <row r="26" ht="36" customHeight="1" spans="1:4">
      <c r="A26" s="159" t="s">
        <v>3032</v>
      </c>
      <c r="B26" s="226"/>
      <c r="C26" s="224"/>
      <c r="D26" s="85"/>
    </row>
    <row r="27" ht="36" customHeight="1" spans="1:4">
      <c r="A27" s="159" t="s">
        <v>3033</v>
      </c>
      <c r="B27" s="226"/>
      <c r="C27" s="224"/>
      <c r="D27" s="85"/>
    </row>
    <row r="28" ht="36" customHeight="1" spans="1:4">
      <c r="A28" s="143" t="s">
        <v>3034</v>
      </c>
      <c r="B28" s="222"/>
      <c r="C28" s="222"/>
      <c r="D28" s="85"/>
    </row>
    <row r="29" ht="36" customHeight="1" spans="1:4">
      <c r="A29" s="159" t="s">
        <v>3035</v>
      </c>
      <c r="B29" s="226"/>
      <c r="C29" s="224"/>
      <c r="D29" s="85"/>
    </row>
    <row r="30" ht="36" customHeight="1" spans="1:4">
      <c r="A30" s="159" t="s">
        <v>3036</v>
      </c>
      <c r="B30" s="223"/>
      <c r="C30" s="224"/>
      <c r="D30" s="85"/>
    </row>
    <row r="31" ht="36" customHeight="1" spans="1:4">
      <c r="A31" s="159" t="s">
        <v>3037</v>
      </c>
      <c r="B31" s="226"/>
      <c r="C31" s="224"/>
      <c r="D31" s="85"/>
    </row>
    <row r="32" ht="36" customHeight="1" spans="1:4">
      <c r="A32" s="143" t="s">
        <v>3038</v>
      </c>
      <c r="B32" s="222"/>
      <c r="C32" s="222"/>
      <c r="D32" s="85"/>
    </row>
    <row r="33" ht="36" customHeight="1" spans="1:4">
      <c r="A33" s="159" t="s">
        <v>3039</v>
      </c>
      <c r="B33" s="223"/>
      <c r="C33" s="228"/>
      <c r="D33" s="85"/>
    </row>
    <row r="34" ht="36" customHeight="1" spans="1:4">
      <c r="A34" s="159" t="s">
        <v>3040</v>
      </c>
      <c r="B34" s="226"/>
      <c r="C34" s="228"/>
      <c r="D34" s="85"/>
    </row>
    <row r="35" ht="36" customHeight="1" spans="1:4">
      <c r="A35" s="159" t="s">
        <v>3041</v>
      </c>
      <c r="B35" s="226"/>
      <c r="C35" s="227"/>
      <c r="D35" s="85"/>
    </row>
    <row r="36" ht="36" customHeight="1" spans="1:4">
      <c r="A36" s="143" t="s">
        <v>3042</v>
      </c>
      <c r="B36" s="229"/>
      <c r="C36" s="230"/>
      <c r="D36" s="85"/>
    </row>
    <row r="37" ht="36" customHeight="1" spans="1:4">
      <c r="A37" s="231" t="s">
        <v>3043</v>
      </c>
      <c r="B37" s="222">
        <v>110</v>
      </c>
      <c r="C37" s="222">
        <v>100</v>
      </c>
      <c r="D37" s="85">
        <f>(C37-B37)/B37</f>
        <v>-0.091</v>
      </c>
    </row>
    <row r="38" ht="36" customHeight="1" spans="1:4">
      <c r="A38" s="232" t="s">
        <v>60</v>
      </c>
      <c r="B38" s="223">
        <v>3</v>
      </c>
      <c r="C38" s="228"/>
      <c r="D38" s="85">
        <f>(C38-B38)/B38</f>
        <v>-1</v>
      </c>
    </row>
    <row r="39" ht="36" customHeight="1" spans="1:4">
      <c r="A39" s="198" t="s">
        <v>3044</v>
      </c>
      <c r="B39" s="222">
        <v>7</v>
      </c>
      <c r="C39" s="230">
        <v>5</v>
      </c>
      <c r="D39" s="85">
        <f>(C39-B39)/B39</f>
        <v>-0.286</v>
      </c>
    </row>
    <row r="40" ht="36" customHeight="1" spans="1:4">
      <c r="A40" s="232" t="s">
        <v>3045</v>
      </c>
      <c r="B40" s="223"/>
      <c r="C40" s="228"/>
      <c r="D40" s="85"/>
    </row>
    <row r="41" ht="36" customHeight="1" spans="1:4">
      <c r="A41" s="231" t="s">
        <v>67</v>
      </c>
      <c r="B41" s="222">
        <v>120</v>
      </c>
      <c r="C41" s="222">
        <v>105</v>
      </c>
      <c r="D41" s="85">
        <f>(C41-B41)/B41</f>
        <v>-0.125</v>
      </c>
    </row>
    <row r="42" spans="2:2">
      <c r="B42" s="217"/>
    </row>
    <row r="43" spans="2:3">
      <c r="B43" s="217"/>
      <c r="C43" s="217"/>
    </row>
    <row r="44" spans="2:2">
      <c r="B44" s="217"/>
    </row>
    <row r="45" spans="2:3">
      <c r="B45" s="217"/>
      <c r="C45" s="217"/>
    </row>
    <row r="46" spans="2:2">
      <c r="B46" s="217"/>
    </row>
    <row r="47" spans="2:2">
      <c r="B47" s="217"/>
    </row>
    <row r="48" spans="2:3">
      <c r="B48" s="217"/>
      <c r="C48" s="217"/>
    </row>
    <row r="49" spans="2:2">
      <c r="B49" s="217"/>
    </row>
    <row r="50" spans="2:2">
      <c r="B50" s="217"/>
    </row>
    <row r="51" spans="2:2">
      <c r="B51" s="217"/>
    </row>
    <row r="52" spans="2:2">
      <c r="B52" s="217"/>
    </row>
    <row r="53" spans="2:3">
      <c r="B53" s="217"/>
      <c r="C53" s="217"/>
    </row>
    <row r="54" spans="2:2">
      <c r="B54" s="217"/>
    </row>
  </sheetData>
  <mergeCells count="1">
    <mergeCell ref="A1:D1"/>
  </mergeCells>
  <conditionalFormatting sqref="E3:E39">
    <cfRule type="cellIs" dxfId="3" priority="2" stopIfTrue="1" operator="lessThanOrEqual">
      <formula>-1</formula>
    </cfRule>
  </conditionalFormatting>
  <conditionalFormatting sqref="E4:E7">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00B0F0"/>
  </sheetPr>
  <dimension ref="A1:D41"/>
  <sheetViews>
    <sheetView showGridLines="0" showZeros="0" view="pageBreakPreview" zoomScaleNormal="100" topLeftCell="A19" workbookViewId="0">
      <selection activeCell="B27" sqref="B27"/>
    </sheetView>
  </sheetViews>
  <sheetFormatPr defaultColWidth="9" defaultRowHeight="15.6" outlineLevelCol="3"/>
  <cols>
    <col min="1" max="1" width="50.7777777777778" style="169" customWidth="1"/>
    <col min="2" max="2" width="20.6296296296296" style="169" customWidth="1"/>
    <col min="3" max="3" width="20.6296296296296" style="204" customWidth="1"/>
    <col min="4" max="4" width="20.6296296296296" style="169" customWidth="1"/>
    <col min="5" max="16384" width="9" style="169"/>
  </cols>
  <sheetData>
    <row r="1" ht="45" customHeight="1" spans="1:4">
      <c r="A1" s="205" t="s">
        <v>3046</v>
      </c>
      <c r="B1" s="205"/>
      <c r="C1" s="205"/>
      <c r="D1" s="205"/>
    </row>
    <row r="2" ht="20.1" customHeight="1" spans="1:4">
      <c r="A2" s="206"/>
      <c r="B2" s="206"/>
      <c r="C2" s="206"/>
      <c r="D2" s="207" t="s">
        <v>2</v>
      </c>
    </row>
    <row r="3" ht="45" customHeight="1" spans="1:4">
      <c r="A3" s="208" t="s">
        <v>4</v>
      </c>
      <c r="B3" s="156" t="s">
        <v>5</v>
      </c>
      <c r="C3" s="156" t="s">
        <v>6</v>
      </c>
      <c r="D3" s="156" t="s">
        <v>7</v>
      </c>
    </row>
    <row r="4" ht="35.1" customHeight="1" spans="1:4">
      <c r="A4" s="143" t="s">
        <v>3047</v>
      </c>
      <c r="B4" s="209">
        <v>5</v>
      </c>
      <c r="C4" s="209">
        <v>5</v>
      </c>
      <c r="D4" s="85">
        <f>(C4-B4)/B4</f>
        <v>0</v>
      </c>
    </row>
    <row r="5" ht="35.1" customHeight="1" spans="1:4">
      <c r="A5" s="145" t="s">
        <v>3048</v>
      </c>
      <c r="B5" s="210"/>
      <c r="C5" s="210"/>
      <c r="D5" s="85"/>
    </row>
    <row r="6" ht="35.1" customHeight="1" spans="1:4">
      <c r="A6" s="145" t="s">
        <v>3049</v>
      </c>
      <c r="B6" s="210"/>
      <c r="C6" s="210"/>
      <c r="D6" s="85"/>
    </row>
    <row r="7" ht="35.1" customHeight="1" spans="1:4">
      <c r="A7" s="145" t="s">
        <v>3050</v>
      </c>
      <c r="B7" s="210"/>
      <c r="C7" s="210"/>
      <c r="D7" s="85"/>
    </row>
    <row r="8" ht="35.1" customHeight="1" spans="1:4">
      <c r="A8" s="145" t="s">
        <v>3051</v>
      </c>
      <c r="B8" s="210"/>
      <c r="C8" s="210"/>
      <c r="D8" s="85"/>
    </row>
    <row r="9" ht="35.1" customHeight="1" spans="1:4">
      <c r="A9" s="145" t="s">
        <v>3052</v>
      </c>
      <c r="B9" s="211"/>
      <c r="C9" s="211"/>
      <c r="D9" s="85"/>
    </row>
    <row r="10" ht="35.1" customHeight="1" spans="1:4">
      <c r="A10" s="145" t="s">
        <v>3053</v>
      </c>
      <c r="B10" s="210">
        <v>5</v>
      </c>
      <c r="C10" s="210">
        <v>5</v>
      </c>
      <c r="D10" s="85">
        <f>(C10-B10)/B10</f>
        <v>0</v>
      </c>
    </row>
    <row r="11" ht="35.1" customHeight="1" spans="1:4">
      <c r="A11" s="143" t="s">
        <v>3054</v>
      </c>
      <c r="B11" s="212"/>
      <c r="C11" s="212"/>
      <c r="D11" s="85"/>
    </row>
    <row r="12" ht="35.1" customHeight="1" spans="1:4">
      <c r="A12" s="145" t="s">
        <v>3055</v>
      </c>
      <c r="B12" s="210"/>
      <c r="C12" s="210"/>
      <c r="D12" s="85"/>
    </row>
    <row r="13" ht="35.1" customHeight="1" spans="1:4">
      <c r="A13" s="145" t="s">
        <v>3056</v>
      </c>
      <c r="B13" s="210"/>
      <c r="C13" s="210"/>
      <c r="D13" s="85"/>
    </row>
    <row r="14" ht="35.1" customHeight="1" spans="1:4">
      <c r="A14" s="145" t="s">
        <v>3057</v>
      </c>
      <c r="B14" s="211"/>
      <c r="C14" s="211"/>
      <c r="D14" s="85"/>
    </row>
    <row r="15" ht="35.1" customHeight="1" spans="1:4">
      <c r="A15" s="145" t="s">
        <v>3058</v>
      </c>
      <c r="B15" s="211"/>
      <c r="C15" s="211"/>
      <c r="D15" s="85"/>
    </row>
    <row r="16" ht="35.1" customHeight="1" spans="1:4">
      <c r="A16" s="145" t="s">
        <v>3059</v>
      </c>
      <c r="B16" s="210"/>
      <c r="C16" s="210"/>
      <c r="D16" s="85"/>
    </row>
    <row r="17" s="203" customFormat="1" ht="35.1" customHeight="1" spans="1:4">
      <c r="A17" s="143" t="s">
        <v>3060</v>
      </c>
      <c r="B17" s="212"/>
      <c r="C17" s="212"/>
      <c r="D17" s="85"/>
    </row>
    <row r="18" ht="35.1" customHeight="1" spans="1:4">
      <c r="A18" s="145" t="s">
        <v>3061</v>
      </c>
      <c r="B18" s="210"/>
      <c r="C18" s="210"/>
      <c r="D18" s="85"/>
    </row>
    <row r="19" ht="35.1" customHeight="1" spans="1:4">
      <c r="A19" s="143" t="s">
        <v>3062</v>
      </c>
      <c r="B19" s="212"/>
      <c r="C19" s="212"/>
      <c r="D19" s="85"/>
    </row>
    <row r="20" ht="35.1" customHeight="1" spans="1:4">
      <c r="A20" s="147" t="s">
        <v>3063</v>
      </c>
      <c r="B20" s="210"/>
      <c r="C20" s="210"/>
      <c r="D20" s="85"/>
    </row>
    <row r="21" ht="35.1" customHeight="1" spans="1:4">
      <c r="A21" s="143" t="s">
        <v>3064</v>
      </c>
      <c r="B21" s="212"/>
      <c r="C21" s="212"/>
      <c r="D21" s="85"/>
    </row>
    <row r="22" ht="35.1" customHeight="1" spans="1:4">
      <c r="A22" s="145" t="s">
        <v>3065</v>
      </c>
      <c r="B22" s="210"/>
      <c r="C22" s="210"/>
      <c r="D22" s="85"/>
    </row>
    <row r="23" ht="35.1" customHeight="1" spans="1:4">
      <c r="A23" s="196" t="s">
        <v>3066</v>
      </c>
      <c r="B23" s="212">
        <v>5</v>
      </c>
      <c r="C23" s="212">
        <v>5</v>
      </c>
      <c r="D23" s="85">
        <f>(C23-B23)/B23</f>
        <v>0</v>
      </c>
    </row>
    <row r="24" ht="35.1" customHeight="1" spans="1:4">
      <c r="A24" s="213" t="s">
        <v>120</v>
      </c>
      <c r="B24" s="212">
        <f>SUM(B25:B26)</f>
        <v>110</v>
      </c>
      <c r="C24" s="212">
        <f>SUM(C25:C26)</f>
        <v>100</v>
      </c>
      <c r="D24" s="85">
        <f>(C24-B24)/B24</f>
        <v>-0.091</v>
      </c>
    </row>
    <row r="25" ht="35.1" customHeight="1" spans="1:4">
      <c r="A25" s="214" t="s">
        <v>3067</v>
      </c>
      <c r="B25" s="211"/>
      <c r="C25" s="211"/>
      <c r="D25" s="85"/>
    </row>
    <row r="26" ht="35.1" customHeight="1" spans="1:4">
      <c r="A26" s="215" t="s">
        <v>3068</v>
      </c>
      <c r="B26" s="210">
        <v>110</v>
      </c>
      <c r="C26" s="210">
        <v>100</v>
      </c>
      <c r="D26" s="85">
        <f>(C26-B26)/B26</f>
        <v>-0.091</v>
      </c>
    </row>
    <row r="27" ht="35.1" customHeight="1" spans="1:4">
      <c r="A27" s="216" t="s">
        <v>3069</v>
      </c>
      <c r="B27" s="212">
        <v>5</v>
      </c>
      <c r="C27" s="212"/>
      <c r="D27" s="85">
        <f>(C27-B27)/B27</f>
        <v>-1</v>
      </c>
    </row>
    <row r="28" ht="35.1" customHeight="1" spans="1:4">
      <c r="A28" s="160" t="s">
        <v>127</v>
      </c>
      <c r="B28" s="212">
        <v>120</v>
      </c>
      <c r="C28" s="212">
        <v>105</v>
      </c>
      <c r="D28" s="85">
        <f>(C28-B28)/B28</f>
        <v>-0.125</v>
      </c>
    </row>
    <row r="29" spans="2:2">
      <c r="B29" s="201"/>
    </row>
    <row r="30" spans="2:3">
      <c r="B30" s="201"/>
      <c r="C30" s="217"/>
    </row>
    <row r="31" spans="2:2">
      <c r="B31" s="201"/>
    </row>
    <row r="32" spans="2:3">
      <c r="B32" s="201"/>
      <c r="C32" s="217"/>
    </row>
    <row r="33" spans="2:2">
      <c r="B33" s="201"/>
    </row>
    <row r="34" spans="2:2">
      <c r="B34" s="201"/>
    </row>
    <row r="35" spans="2:3">
      <c r="B35" s="201"/>
      <c r="C35" s="217"/>
    </row>
    <row r="36" spans="2:2">
      <c r="B36" s="201"/>
    </row>
    <row r="37" spans="2:2">
      <c r="B37" s="201"/>
    </row>
    <row r="38" spans="2:2">
      <c r="B38" s="201"/>
    </row>
    <row r="39" spans="2:2">
      <c r="B39" s="201"/>
    </row>
    <row r="40" spans="2:3">
      <c r="B40" s="201"/>
      <c r="C40" s="217"/>
    </row>
    <row r="41" spans="2:2">
      <c r="B41" s="201"/>
    </row>
  </sheetData>
  <mergeCells count="1">
    <mergeCell ref="A1:D1"/>
  </mergeCells>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00B0F0"/>
  </sheetPr>
  <dimension ref="A1:D48"/>
  <sheetViews>
    <sheetView showGridLines="0" showZeros="0" view="pageBreakPreview" zoomScaleNormal="100" topLeftCell="A23" workbookViewId="0">
      <selection activeCell="D23" sqref="D23:D35"/>
    </sheetView>
  </sheetViews>
  <sheetFormatPr defaultColWidth="9" defaultRowHeight="20.4" outlineLevelCol="3"/>
  <cols>
    <col min="1" max="1" width="52.6666666666667" style="169" customWidth="1"/>
    <col min="2" max="2" width="20.6296296296296" style="169" customWidth="1"/>
    <col min="3" max="3" width="20.6296296296296" style="170" customWidth="1"/>
    <col min="4" max="4" width="20.6296296296296" style="169" customWidth="1"/>
    <col min="5" max="16384" width="9" style="169"/>
  </cols>
  <sheetData>
    <row r="1" ht="45" customHeight="1" spans="1:4">
      <c r="A1" s="171" t="s">
        <v>3070</v>
      </c>
      <c r="B1" s="171"/>
      <c r="C1" s="172"/>
      <c r="D1" s="171"/>
    </row>
    <row r="2" ht="20.1" customHeight="1" spans="1:4">
      <c r="A2" s="173"/>
      <c r="B2" s="173"/>
      <c r="C2" s="174"/>
      <c r="D2" s="175" t="s">
        <v>2</v>
      </c>
    </row>
    <row r="3" ht="45" customHeight="1" spans="1:4">
      <c r="A3" s="176" t="s">
        <v>3009</v>
      </c>
      <c r="B3" s="156" t="s">
        <v>5</v>
      </c>
      <c r="C3" s="156" t="s">
        <v>6</v>
      </c>
      <c r="D3" s="156" t="s">
        <v>7</v>
      </c>
    </row>
    <row r="4" ht="36" customHeight="1" spans="1:4">
      <c r="A4" s="143" t="s">
        <v>3071</v>
      </c>
      <c r="B4" s="98"/>
      <c r="C4" s="177"/>
      <c r="D4" s="85"/>
    </row>
    <row r="5" ht="36" customHeight="1" spans="1:4">
      <c r="A5" s="159" t="s">
        <v>3011</v>
      </c>
      <c r="B5" s="98"/>
      <c r="C5" s="178"/>
      <c r="D5" s="179"/>
    </row>
    <row r="6" ht="36" customHeight="1" spans="1:4">
      <c r="A6" s="159" t="s">
        <v>3012</v>
      </c>
      <c r="B6" s="158"/>
      <c r="C6" s="180"/>
      <c r="D6" s="181" t="str">
        <f>IF(B6&gt;0,C6/B6-1,IF(B6&lt;0,-(C6/B6-1),""))</f>
        <v/>
      </c>
    </row>
    <row r="7" ht="36" customHeight="1" spans="1:4">
      <c r="A7" s="159" t="s">
        <v>3013</v>
      </c>
      <c r="B7" s="182"/>
      <c r="C7" s="178"/>
      <c r="D7" s="183"/>
    </row>
    <row r="8" ht="36" customHeight="1" spans="1:4">
      <c r="A8" s="159" t="s">
        <v>3014</v>
      </c>
      <c r="B8" s="184"/>
      <c r="C8" s="180">
        <v>0</v>
      </c>
      <c r="D8" s="181" t="str">
        <f>IF(B8&gt;0,C8/B8-1,IF(B8&lt;0,-(C8/B8-1),""))</f>
        <v/>
      </c>
    </row>
    <row r="9" ht="36" customHeight="1" spans="1:4">
      <c r="A9" s="159" t="s">
        <v>3015</v>
      </c>
      <c r="B9" s="182"/>
      <c r="C9" s="178"/>
      <c r="D9" s="183"/>
    </row>
    <row r="10" ht="36" customHeight="1" spans="1:4">
      <c r="A10" s="159" t="s">
        <v>3018</v>
      </c>
      <c r="B10" s="185"/>
      <c r="C10" s="178"/>
      <c r="D10" s="186"/>
    </row>
    <row r="11" ht="36" customHeight="1" spans="1:4">
      <c r="A11" s="159" t="s">
        <v>3019</v>
      </c>
      <c r="B11" s="185"/>
      <c r="C11" s="187"/>
      <c r="D11" s="183"/>
    </row>
    <row r="12" ht="36" customHeight="1" spans="1:4">
      <c r="A12" s="159" t="s">
        <v>3020</v>
      </c>
      <c r="B12" s="182"/>
      <c r="C12" s="188"/>
      <c r="D12" s="183"/>
    </row>
    <row r="13" ht="36" customHeight="1" spans="1:4">
      <c r="A13" s="159" t="s">
        <v>3021</v>
      </c>
      <c r="B13" s="182"/>
      <c r="C13" s="178"/>
      <c r="D13" s="183"/>
    </row>
    <row r="14" ht="36" customHeight="1" spans="1:4">
      <c r="A14" s="159" t="s">
        <v>3017</v>
      </c>
      <c r="B14" s="182"/>
      <c r="C14" s="178"/>
      <c r="D14" s="183"/>
    </row>
    <row r="15" ht="36" customHeight="1" spans="1:4">
      <c r="A15" s="159" t="s">
        <v>3072</v>
      </c>
      <c r="B15" s="182"/>
      <c r="C15" s="187"/>
      <c r="D15" s="183"/>
    </row>
    <row r="16" ht="36" customHeight="1" spans="1:4">
      <c r="A16" s="159" t="s">
        <v>3023</v>
      </c>
      <c r="B16" s="182"/>
      <c r="C16" s="178"/>
      <c r="D16" s="183"/>
    </row>
    <row r="17" ht="36" customHeight="1" spans="1:4">
      <c r="A17" s="159" t="s">
        <v>3024</v>
      </c>
      <c r="B17" s="182"/>
      <c r="C17" s="178"/>
      <c r="D17" s="183"/>
    </row>
    <row r="18" ht="36" customHeight="1" spans="1:4">
      <c r="A18" s="159" t="s">
        <v>3025</v>
      </c>
      <c r="B18" s="182"/>
      <c r="C18" s="178"/>
      <c r="D18" s="183"/>
    </row>
    <row r="19" ht="36" customHeight="1" spans="1:4">
      <c r="A19" s="159" t="s">
        <v>3027</v>
      </c>
      <c r="B19" s="184"/>
      <c r="C19" s="180"/>
      <c r="D19" s="181" t="str">
        <f>IF(B19&gt;0,C19/B19-1,IF(B19&lt;0,-(C19/B19-1),""))</f>
        <v/>
      </c>
    </row>
    <row r="20" ht="36" customHeight="1" spans="1:4">
      <c r="A20" s="159" t="s">
        <v>3028</v>
      </c>
      <c r="B20" s="182"/>
      <c r="C20" s="178"/>
      <c r="D20" s="183"/>
    </row>
    <row r="21" ht="36" customHeight="1" spans="1:4">
      <c r="A21" s="143" t="s">
        <v>3073</v>
      </c>
      <c r="B21" s="189"/>
      <c r="C21" s="189"/>
      <c r="D21" s="179"/>
    </row>
    <row r="22" ht="36" customHeight="1" spans="1:4">
      <c r="A22" s="159" t="s">
        <v>3030</v>
      </c>
      <c r="B22" s="190"/>
      <c r="C22" s="190"/>
      <c r="D22" s="183"/>
    </row>
    <row r="23" ht="36" customHeight="1" spans="1:4">
      <c r="A23" s="159" t="s">
        <v>3031</v>
      </c>
      <c r="B23" s="190">
        <v>110</v>
      </c>
      <c r="C23" s="191">
        <v>100</v>
      </c>
      <c r="D23" s="183">
        <f>IF(B23&gt;0,C23/B23-1,IF(B23&lt;0,-(C23/B23-1),""))</f>
        <v>-0.091</v>
      </c>
    </row>
    <row r="24" ht="36" customHeight="1" spans="1:4">
      <c r="A24" s="143" t="s">
        <v>3074</v>
      </c>
      <c r="B24" s="157"/>
      <c r="C24" s="192">
        <f>SUM(C25:C27)</f>
        <v>0</v>
      </c>
      <c r="D24" s="183" t="str">
        <f t="shared" ref="D24:D35" si="0">IF(B24&gt;0,C24/B24-1,IF(B24&lt;0,-(C24/B24-1),""))</f>
        <v/>
      </c>
    </row>
    <row r="25" ht="36" customHeight="1" spans="1:4">
      <c r="A25" s="159" t="s">
        <v>3075</v>
      </c>
      <c r="B25" s="158"/>
      <c r="C25" s="193"/>
      <c r="D25" s="183" t="str">
        <f t="shared" si="0"/>
        <v/>
      </c>
    </row>
    <row r="26" ht="36" customHeight="1" spans="1:4">
      <c r="A26" s="159" t="s">
        <v>3076</v>
      </c>
      <c r="B26" s="158"/>
      <c r="C26" s="193"/>
      <c r="D26" s="183" t="str">
        <f t="shared" si="0"/>
        <v/>
      </c>
    </row>
    <row r="27" ht="36" customHeight="1" spans="1:4">
      <c r="A27" s="159" t="s">
        <v>3077</v>
      </c>
      <c r="B27" s="114"/>
      <c r="C27" s="191">
        <f>SUM(C28:C29)</f>
        <v>0</v>
      </c>
      <c r="D27" s="183" t="str">
        <f t="shared" si="0"/>
        <v/>
      </c>
    </row>
    <row r="28" ht="36" customHeight="1" spans="1:4">
      <c r="A28" s="143" t="s">
        <v>3078</v>
      </c>
      <c r="B28" s="157"/>
      <c r="C28" s="157"/>
      <c r="D28" s="183" t="str">
        <f t="shared" si="0"/>
        <v/>
      </c>
    </row>
    <row r="29" ht="36" customHeight="1" spans="1:4">
      <c r="A29" s="159" t="s">
        <v>3040</v>
      </c>
      <c r="B29" s="114"/>
      <c r="C29" s="194"/>
      <c r="D29" s="183" t="str">
        <f t="shared" si="0"/>
        <v/>
      </c>
    </row>
    <row r="30" ht="36" customHeight="1" spans="1:4">
      <c r="A30" s="143" t="s">
        <v>3079</v>
      </c>
      <c r="B30" s="166"/>
      <c r="C30" s="195"/>
      <c r="D30" s="183" t="str">
        <f t="shared" si="0"/>
        <v/>
      </c>
    </row>
    <row r="31" ht="36" customHeight="1" spans="1:4">
      <c r="A31" s="196" t="s">
        <v>3080</v>
      </c>
      <c r="B31" s="98">
        <v>110</v>
      </c>
      <c r="C31" s="98">
        <v>100</v>
      </c>
      <c r="D31" s="183">
        <f t="shared" si="0"/>
        <v>-0.091</v>
      </c>
    </row>
    <row r="32" ht="36" customHeight="1" spans="1:4">
      <c r="A32" s="197" t="s">
        <v>60</v>
      </c>
      <c r="B32" s="157">
        <v>3</v>
      </c>
      <c r="C32" s="157"/>
      <c r="D32" s="183">
        <f t="shared" si="0"/>
        <v>-1</v>
      </c>
    </row>
    <row r="33" ht="36" customHeight="1" spans="1:4">
      <c r="A33" s="198" t="s">
        <v>3044</v>
      </c>
      <c r="B33" s="199">
        <v>7</v>
      </c>
      <c r="C33" s="157">
        <v>5</v>
      </c>
      <c r="D33" s="183">
        <f t="shared" si="0"/>
        <v>-0.286</v>
      </c>
    </row>
    <row r="34" ht="36" customHeight="1" spans="1:4">
      <c r="A34" s="197" t="s">
        <v>3045</v>
      </c>
      <c r="B34" s="98"/>
      <c r="C34" s="200"/>
      <c r="D34" s="183" t="str">
        <f t="shared" si="0"/>
        <v/>
      </c>
    </row>
    <row r="35" ht="36" customHeight="1" spans="1:4">
      <c r="A35" s="160" t="s">
        <v>67</v>
      </c>
      <c r="B35" s="98">
        <f>SUM(B31:B34)</f>
        <v>120</v>
      </c>
      <c r="C35" s="98">
        <f>SUM(C31:C34)</f>
        <v>105</v>
      </c>
      <c r="D35" s="183">
        <f t="shared" si="0"/>
        <v>-0.125</v>
      </c>
    </row>
    <row r="36" spans="2:2">
      <c r="B36" s="201"/>
    </row>
    <row r="37" spans="2:2">
      <c r="B37" s="202"/>
    </row>
    <row r="38" spans="2:2">
      <c r="B38" s="201"/>
    </row>
    <row r="39" spans="2:2">
      <c r="B39" s="202"/>
    </row>
    <row r="40" spans="2:2">
      <c r="B40" s="201"/>
    </row>
    <row r="41" spans="2:2">
      <c r="B41" s="201"/>
    </row>
    <row r="42" spans="2:2">
      <c r="B42" s="202"/>
    </row>
    <row r="43" spans="2:2">
      <c r="B43" s="201"/>
    </row>
    <row r="44" spans="2:2">
      <c r="B44" s="201"/>
    </row>
    <row r="45" spans="2:2">
      <c r="B45" s="201"/>
    </row>
    <row r="46" spans="2:2">
      <c r="B46" s="201"/>
    </row>
    <row r="47" spans="2:2">
      <c r="B47" s="202"/>
    </row>
    <row r="48" spans="2:2">
      <c r="B48" s="201"/>
    </row>
  </sheetData>
  <mergeCells count="1">
    <mergeCell ref="A1:D1"/>
  </mergeCells>
  <conditionalFormatting sqref="D5 D7 D20:D35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D34"/>
  <sheetViews>
    <sheetView showGridLines="0" showZeros="0" view="pageBreakPreview" zoomScaleNormal="100" workbookViewId="0">
      <selection activeCell="D21" sqref="D21"/>
    </sheetView>
  </sheetViews>
  <sheetFormatPr defaultColWidth="9" defaultRowHeight="14.4" outlineLevelCol="3"/>
  <cols>
    <col min="1" max="1" width="50.7777777777778" customWidth="1"/>
    <col min="2" max="4" width="20.6296296296296" customWidth="1"/>
  </cols>
  <sheetData>
    <row r="1" ht="45" customHeight="1" spans="1:4">
      <c r="A1" s="152" t="s">
        <v>3081</v>
      </c>
      <c r="B1" s="152"/>
      <c r="C1" s="152"/>
      <c r="D1" s="152"/>
    </row>
    <row r="2" ht="20.1" customHeight="1" spans="1:4">
      <c r="A2" s="153"/>
      <c r="B2" s="153"/>
      <c r="C2" s="153"/>
      <c r="D2" s="154" t="s">
        <v>2</v>
      </c>
    </row>
    <row r="3" ht="45" customHeight="1" spans="1:4">
      <c r="A3" s="155" t="s">
        <v>3082</v>
      </c>
      <c r="B3" s="156" t="s">
        <v>5</v>
      </c>
      <c r="C3" s="156" t="s">
        <v>6</v>
      </c>
      <c r="D3" s="156" t="s">
        <v>7</v>
      </c>
    </row>
    <row r="4" ht="36" customHeight="1" spans="1:4">
      <c r="A4" s="143" t="s">
        <v>3047</v>
      </c>
      <c r="B4" s="157">
        <f>SUM(B5:B6)</f>
        <v>5</v>
      </c>
      <c r="C4" s="157">
        <f>SUM(C5:C6)</f>
        <v>5</v>
      </c>
      <c r="D4" s="85">
        <f>(C4-B4)/B4</f>
        <v>0</v>
      </c>
    </row>
    <row r="5" ht="36" customHeight="1" spans="1:4">
      <c r="A5" s="145" t="s">
        <v>3083</v>
      </c>
      <c r="B5" s="158"/>
      <c r="C5" s="158"/>
      <c r="D5" s="85"/>
    </row>
    <row r="6" ht="36" customHeight="1" spans="1:4">
      <c r="A6" s="145" t="s">
        <v>3053</v>
      </c>
      <c r="B6" s="158">
        <v>5</v>
      </c>
      <c r="C6" s="158">
        <v>5</v>
      </c>
      <c r="D6" s="85">
        <f>(C6-B6)/B6</f>
        <v>0</v>
      </c>
    </row>
    <row r="7" ht="36" customHeight="1" spans="1:4">
      <c r="A7" s="143" t="s">
        <v>3054</v>
      </c>
      <c r="B7" s="157"/>
      <c r="C7" s="157"/>
      <c r="D7" s="85"/>
    </row>
    <row r="8" ht="36" customHeight="1" spans="1:4">
      <c r="A8" s="145" t="s">
        <v>3055</v>
      </c>
      <c r="B8" s="158"/>
      <c r="C8" s="158"/>
      <c r="D8" s="85"/>
    </row>
    <row r="9" ht="36" customHeight="1" spans="1:4">
      <c r="A9" s="145" t="s">
        <v>3059</v>
      </c>
      <c r="B9" s="158"/>
      <c r="C9" s="158"/>
      <c r="D9" s="85"/>
    </row>
    <row r="10" ht="36" customHeight="1" spans="1:4">
      <c r="A10" s="143" t="s">
        <v>3060</v>
      </c>
      <c r="B10" s="157">
        <f>B11</f>
        <v>0</v>
      </c>
      <c r="C10" s="157">
        <f>C11</f>
        <v>0</v>
      </c>
      <c r="D10" s="85"/>
    </row>
    <row r="11" ht="36" customHeight="1" spans="1:4">
      <c r="A11" s="145" t="s">
        <v>3061</v>
      </c>
      <c r="B11" s="158"/>
      <c r="C11" s="158"/>
      <c r="D11" s="85"/>
    </row>
    <row r="12" ht="36" customHeight="1" spans="1:4">
      <c r="A12" s="143" t="s">
        <v>3062</v>
      </c>
      <c r="B12" s="157"/>
      <c r="C12" s="157"/>
      <c r="D12" s="85"/>
    </row>
    <row r="13" ht="36" customHeight="1" spans="1:4">
      <c r="A13" s="159" t="s">
        <v>3084</v>
      </c>
      <c r="B13" s="158"/>
      <c r="C13" s="158"/>
      <c r="D13" s="85"/>
    </row>
    <row r="14" ht="36" customHeight="1" spans="1:4">
      <c r="A14" s="143" t="s">
        <v>3064</v>
      </c>
      <c r="B14" s="157"/>
      <c r="C14" s="157"/>
      <c r="D14" s="85"/>
    </row>
    <row r="15" ht="36" customHeight="1" spans="1:4">
      <c r="A15" s="145" t="s">
        <v>3065</v>
      </c>
      <c r="B15" s="158"/>
      <c r="C15" s="158"/>
      <c r="D15" s="85"/>
    </row>
    <row r="16" ht="36" customHeight="1" spans="1:4">
      <c r="A16" s="160" t="s">
        <v>3085</v>
      </c>
      <c r="B16" s="157">
        <f>SUM(B4+B7+B12+B14)</f>
        <v>5</v>
      </c>
      <c r="C16" s="157">
        <f>SUM(C4+C7+C12+C14)</f>
        <v>5</v>
      </c>
      <c r="D16" s="85">
        <f>(C16-B16)/B16</f>
        <v>0</v>
      </c>
    </row>
    <row r="17" ht="36" customHeight="1" spans="1:4">
      <c r="A17" s="161" t="s">
        <v>120</v>
      </c>
      <c r="B17" s="157">
        <f>SUM(B18:B19)</f>
        <v>110</v>
      </c>
      <c r="C17" s="157">
        <f>SUM(C18:C19)</f>
        <v>100</v>
      </c>
      <c r="D17" s="85">
        <f>(C17-B17)/B17</f>
        <v>-0.091</v>
      </c>
    </row>
    <row r="18" ht="36" customHeight="1" spans="1:4">
      <c r="A18" s="162" t="s">
        <v>3067</v>
      </c>
      <c r="B18" s="163"/>
      <c r="C18" s="158"/>
      <c r="D18" s="85"/>
    </row>
    <row r="19" s="151" customFormat="1" ht="36" customHeight="1" spans="1:4">
      <c r="A19" s="162" t="s">
        <v>3068</v>
      </c>
      <c r="B19" s="163">
        <v>110</v>
      </c>
      <c r="C19" s="163">
        <v>100</v>
      </c>
      <c r="D19" s="164">
        <f>(C19-B19)/B19</f>
        <v>-0.091</v>
      </c>
    </row>
    <row r="20" ht="36" customHeight="1" spans="1:4">
      <c r="A20" s="165" t="s">
        <v>3069</v>
      </c>
      <c r="B20" s="166">
        <v>5</v>
      </c>
      <c r="C20" s="157"/>
      <c r="D20" s="85">
        <f>(C20-B20)/B20</f>
        <v>-1</v>
      </c>
    </row>
    <row r="21" ht="36" customHeight="1" spans="1:4">
      <c r="A21" s="160" t="s">
        <v>127</v>
      </c>
      <c r="B21" s="157">
        <f>SUM(B16+B17+B20)</f>
        <v>120</v>
      </c>
      <c r="C21" s="157">
        <f>SUM(C16+C17+C20)</f>
        <v>105</v>
      </c>
      <c r="D21" s="85">
        <f>(C21-B21)/B21</f>
        <v>-0.125</v>
      </c>
    </row>
    <row r="22" spans="2:2">
      <c r="B22" s="167"/>
    </row>
    <row r="23" spans="2:3">
      <c r="B23" s="168"/>
      <c r="C23" s="168"/>
    </row>
    <row r="24" spans="2:2">
      <c r="B24" s="167"/>
    </row>
    <row r="25" spans="2:3">
      <c r="B25" s="168"/>
      <c r="C25" s="168"/>
    </row>
    <row r="26" spans="2:2">
      <c r="B26" s="167"/>
    </row>
    <row r="27" spans="2:2">
      <c r="B27" s="167"/>
    </row>
    <row r="28" spans="2:3">
      <c r="B28" s="168"/>
      <c r="C28" s="168"/>
    </row>
    <row r="29" spans="2:2">
      <c r="B29" s="167"/>
    </row>
    <row r="30" spans="2:2">
      <c r="B30" s="167"/>
    </row>
    <row r="31" spans="2:2">
      <c r="B31" s="167"/>
    </row>
    <row r="32" spans="2:2">
      <c r="B32" s="167"/>
    </row>
    <row r="33" spans="2:3">
      <c r="B33" s="168"/>
      <c r="C33" s="168"/>
    </row>
    <row r="34" spans="2:2">
      <c r="B34" s="167"/>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13"/>
  <sheetViews>
    <sheetView view="pageBreakPreview" zoomScaleNormal="100" workbookViewId="0">
      <selection activeCell="A1" sqref="A1:B1"/>
    </sheetView>
  </sheetViews>
  <sheetFormatPr defaultColWidth="9" defaultRowHeight="15.6" outlineLevelCol="1"/>
  <cols>
    <col min="1" max="1" width="36.25" style="134" customWidth="1"/>
    <col min="2" max="2" width="45.5" style="136" customWidth="1"/>
    <col min="3" max="3" width="12.6296296296296" style="134"/>
    <col min="4" max="16374" width="9" style="134"/>
    <col min="16375" max="16376" width="35.6296296296296" style="134"/>
    <col min="16377" max="16377" width="9" style="134"/>
    <col min="16378" max="16384" width="9" style="137"/>
  </cols>
  <sheetData>
    <row r="1" s="134" customFormat="1" ht="45" customHeight="1" spans="1:2">
      <c r="A1" s="138" t="s">
        <v>3086</v>
      </c>
      <c r="B1" s="139"/>
    </row>
    <row r="2" s="134" customFormat="1" ht="20.1" customHeight="1" spans="1:2">
      <c r="A2" s="140"/>
      <c r="B2" s="141" t="s">
        <v>2</v>
      </c>
    </row>
    <row r="3" s="135" customFormat="1" ht="45" customHeight="1" spans="1:2">
      <c r="A3" s="142" t="s">
        <v>3087</v>
      </c>
      <c r="B3" s="142" t="s">
        <v>3088</v>
      </c>
    </row>
    <row r="4" s="134" customFormat="1" ht="36" customHeight="1" spans="1:2">
      <c r="A4" s="150" t="s">
        <v>2452</v>
      </c>
      <c r="B4" s="146">
        <v>0</v>
      </c>
    </row>
    <row r="5" s="134" customFormat="1" ht="36" customHeight="1" spans="1:2">
      <c r="A5" s="150" t="s">
        <v>2454</v>
      </c>
      <c r="B5" s="146">
        <v>0</v>
      </c>
    </row>
    <row r="6" s="134" customFormat="1" ht="36" customHeight="1" spans="1:2">
      <c r="A6" s="150" t="s">
        <v>2455</v>
      </c>
      <c r="B6" s="146">
        <v>0</v>
      </c>
    </row>
    <row r="7" s="134" customFormat="1" ht="36" customHeight="1" spans="1:2">
      <c r="A7" s="150" t="s">
        <v>2456</v>
      </c>
      <c r="B7" s="146">
        <v>0</v>
      </c>
    </row>
    <row r="8" s="134" customFormat="1" ht="36" customHeight="1" spans="1:2">
      <c r="A8" s="150" t="s">
        <v>2457</v>
      </c>
      <c r="B8" s="146">
        <v>0</v>
      </c>
    </row>
    <row r="9" s="134" customFormat="1" ht="36" customHeight="1" spans="1:2">
      <c r="A9" s="150" t="s">
        <v>2458</v>
      </c>
      <c r="B9" s="146">
        <v>0</v>
      </c>
    </row>
    <row r="10" s="134" customFormat="1" ht="36" customHeight="1" spans="1:2">
      <c r="A10" s="150" t="s">
        <v>2459</v>
      </c>
      <c r="B10" s="146">
        <v>0</v>
      </c>
    </row>
    <row r="11" s="134" customFormat="1" ht="36" customHeight="1" spans="1:2">
      <c r="A11" s="150" t="s">
        <v>2460</v>
      </c>
      <c r="B11" s="146">
        <v>0</v>
      </c>
    </row>
    <row r="12" s="134" customFormat="1" ht="36" customHeight="1" spans="1:2">
      <c r="A12" s="150" t="s">
        <v>2461</v>
      </c>
      <c r="B12" s="146">
        <v>0</v>
      </c>
    </row>
    <row r="13" s="134" customFormat="1" ht="31" customHeight="1" spans="1:2">
      <c r="A13" s="148" t="s">
        <v>3089</v>
      </c>
      <c r="B13" s="149"/>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22"/>
  <sheetViews>
    <sheetView view="pageBreakPreview" zoomScaleNormal="100" workbookViewId="0">
      <selection activeCell="A1" sqref="A1:B1"/>
    </sheetView>
  </sheetViews>
  <sheetFormatPr defaultColWidth="9" defaultRowHeight="15.6"/>
  <cols>
    <col min="1" max="1" width="46.6296296296296" style="134" customWidth="1"/>
    <col min="2" max="2" width="38" style="136" customWidth="1"/>
    <col min="3" max="16371" width="9" style="134"/>
    <col min="16372" max="16373" width="35.6296296296296" style="134"/>
    <col min="16374" max="16374" width="9" style="134"/>
    <col min="16375" max="16384" width="9" style="137"/>
  </cols>
  <sheetData>
    <row r="1" s="134" customFormat="1" ht="45" customHeight="1" spans="1:2">
      <c r="A1" s="138" t="s">
        <v>3090</v>
      </c>
      <c r="B1" s="139"/>
    </row>
    <row r="2" s="134" customFormat="1" ht="20.1" customHeight="1" spans="1:2">
      <c r="A2" s="140"/>
      <c r="B2" s="141" t="s">
        <v>2</v>
      </c>
    </row>
    <row r="3" s="135" customFormat="1" ht="45" customHeight="1" spans="1:2">
      <c r="A3" s="142" t="s">
        <v>3091</v>
      </c>
      <c r="B3" s="142" t="s">
        <v>3088</v>
      </c>
    </row>
    <row r="4" s="134" customFormat="1" ht="36" customHeight="1" spans="1:2">
      <c r="A4" s="143" t="s">
        <v>3047</v>
      </c>
      <c r="B4" s="144">
        <v>0</v>
      </c>
    </row>
    <row r="5" s="134" customFormat="1" ht="36" customHeight="1" spans="1:2">
      <c r="A5" s="145" t="s">
        <v>3048</v>
      </c>
      <c r="B5" s="146">
        <v>0</v>
      </c>
    </row>
    <row r="6" s="134" customFormat="1" ht="36" customHeight="1" spans="1:2">
      <c r="A6" s="145" t="s">
        <v>3049</v>
      </c>
      <c r="B6" s="146">
        <v>0</v>
      </c>
    </row>
    <row r="7" s="134" customFormat="1" ht="36" customHeight="1" spans="1:2">
      <c r="A7" s="145" t="s">
        <v>3050</v>
      </c>
      <c r="B7" s="146">
        <v>0</v>
      </c>
    </row>
    <row r="8" s="134" customFormat="1" ht="36" customHeight="1" spans="1:2">
      <c r="A8" s="145" t="s">
        <v>3051</v>
      </c>
      <c r="B8" s="146">
        <v>0</v>
      </c>
    </row>
    <row r="9" s="134" customFormat="1" ht="36" customHeight="1" spans="1:2">
      <c r="A9" s="145" t="s">
        <v>3053</v>
      </c>
      <c r="B9" s="146">
        <v>0</v>
      </c>
    </row>
    <row r="10" s="134" customFormat="1" ht="36" customHeight="1" spans="1:2">
      <c r="A10" s="143" t="s">
        <v>3054</v>
      </c>
      <c r="B10" s="146">
        <v>0</v>
      </c>
    </row>
    <row r="11" s="134" customFormat="1" ht="36" customHeight="1" spans="1:2">
      <c r="A11" s="145" t="s">
        <v>3055</v>
      </c>
      <c r="B11" s="146">
        <v>0</v>
      </c>
    </row>
    <row r="12" s="134" customFormat="1" ht="36" customHeight="1" spans="1:2">
      <c r="A12" s="145" t="s">
        <v>3056</v>
      </c>
      <c r="B12" s="146">
        <v>0</v>
      </c>
    </row>
    <row r="13" s="134" customFormat="1" ht="36" customHeight="1" spans="1:2">
      <c r="A13" s="145" t="s">
        <v>3059</v>
      </c>
      <c r="B13" s="146">
        <v>0</v>
      </c>
    </row>
    <row r="14" s="134" customFormat="1" ht="36" customHeight="1" spans="1:2">
      <c r="A14" s="143" t="s">
        <v>3060</v>
      </c>
      <c r="B14" s="146">
        <v>0</v>
      </c>
    </row>
    <row r="15" s="134" customFormat="1" ht="36" customHeight="1" spans="1:2">
      <c r="A15" s="145" t="s">
        <v>3061</v>
      </c>
      <c r="B15" s="146">
        <v>0</v>
      </c>
    </row>
    <row r="16" s="134" customFormat="1" ht="36" customHeight="1" spans="1:2">
      <c r="A16" s="143" t="s">
        <v>3062</v>
      </c>
      <c r="B16" s="146">
        <v>0</v>
      </c>
    </row>
    <row r="17" s="134" customFormat="1" ht="36" customHeight="1" spans="1:2">
      <c r="A17" s="147" t="s">
        <v>3063</v>
      </c>
      <c r="B17" s="146">
        <v>0</v>
      </c>
    </row>
    <row r="18" s="134" customFormat="1" ht="36" customHeight="1" spans="1:2">
      <c r="A18" s="143" t="s">
        <v>3064</v>
      </c>
      <c r="B18" s="146">
        <v>0</v>
      </c>
    </row>
    <row r="19" s="134" customFormat="1" ht="31" customHeight="1" spans="1:2">
      <c r="A19" s="145" t="s">
        <v>3065</v>
      </c>
      <c r="B19" s="146">
        <v>0</v>
      </c>
    </row>
    <row r="20" s="134" customFormat="1" ht="31" customHeight="1" spans="1:2">
      <c r="A20" s="148" t="s">
        <v>3089</v>
      </c>
      <c r="B20" s="149">
        <v>0</v>
      </c>
    </row>
    <row r="21" s="134" customFormat="1" spans="2:16377">
      <c r="B21" s="136"/>
      <c r="XEU21" s="137"/>
      <c r="XEV21" s="137"/>
      <c r="XEW21" s="137"/>
    </row>
    <row r="22" s="134" customFormat="1" spans="2:16377">
      <c r="B22" s="136"/>
      <c r="XEU22" s="137"/>
      <c r="XEV22" s="137"/>
      <c r="XEW22" s="137"/>
    </row>
  </sheetData>
  <mergeCells count="1">
    <mergeCell ref="A1:B1"/>
  </mergeCells>
  <conditionalFormatting sqref="B3:G3">
    <cfRule type="cellIs" dxfId="0" priority="4" stopIfTrue="1" operator="lessThanOrEqual">
      <formula>-1</formula>
    </cfRule>
  </conditionalFormatting>
  <conditionalFormatting sqref="B4:B9">
    <cfRule type="cellIs" dxfId="0" priority="1" stopIfTrue="1" operator="lessThanOrEqual">
      <formula>-1</formula>
    </cfRule>
  </conditionalFormatting>
  <conditionalFormatting sqref="C4:G9">
    <cfRule type="cellIs" dxfId="0"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F0"/>
  </sheetPr>
  <dimension ref="A1:E51"/>
  <sheetViews>
    <sheetView showGridLines="0" showZeros="0" view="pageBreakPreview" zoomScale="90" zoomScaleNormal="90" workbookViewId="0">
      <pane ySplit="3" topLeftCell="A28" activePane="bottomLeft" state="frozen"/>
      <selection/>
      <selection pane="bottomLeft" activeCell="C36" sqref="C36"/>
    </sheetView>
  </sheetViews>
  <sheetFormatPr defaultColWidth="9" defaultRowHeight="15.6" outlineLevelCol="4"/>
  <cols>
    <col min="1" max="1" width="12.75" style="136" customWidth="1"/>
    <col min="2" max="2" width="50.75" style="136" customWidth="1"/>
    <col min="3" max="5" width="20.6296296296296" style="136" customWidth="1"/>
    <col min="6" max="16384" width="9" style="234"/>
  </cols>
  <sheetData>
    <row r="1" ht="45" customHeight="1" spans="1:5">
      <c r="A1" s="289"/>
      <c r="B1" s="289" t="s">
        <v>68</v>
      </c>
      <c r="C1" s="289"/>
      <c r="D1" s="289"/>
      <c r="E1" s="289"/>
    </row>
    <row r="2" ht="18.95" customHeight="1" spans="1:5">
      <c r="A2" s="421"/>
      <c r="B2" s="400"/>
      <c r="C2" s="292"/>
      <c r="E2" s="401" t="s">
        <v>2</v>
      </c>
    </row>
    <row r="3" s="397" customFormat="1" ht="45" customHeight="1" spans="1:5">
      <c r="A3" s="422" t="s">
        <v>3</v>
      </c>
      <c r="B3" s="396" t="s">
        <v>4</v>
      </c>
      <c r="C3" s="156" t="s">
        <v>5</v>
      </c>
      <c r="D3" s="156" t="s">
        <v>6</v>
      </c>
      <c r="E3" s="396" t="s">
        <v>7</v>
      </c>
    </row>
    <row r="4" ht="37.5" customHeight="1" spans="1:5">
      <c r="A4" s="304" t="s">
        <v>69</v>
      </c>
      <c r="B4" s="423" t="s">
        <v>70</v>
      </c>
      <c r="C4" s="308">
        <v>26488</v>
      </c>
      <c r="D4" s="308">
        <v>34137</v>
      </c>
      <c r="E4" s="424">
        <f>(D4-C4)/C4</f>
        <v>0.289</v>
      </c>
    </row>
    <row r="5" ht="37.5" customHeight="1" spans="1:5">
      <c r="A5" s="304" t="s">
        <v>71</v>
      </c>
      <c r="B5" s="425" t="s">
        <v>72</v>
      </c>
      <c r="C5" s="308">
        <v>0</v>
      </c>
      <c r="D5" s="308">
        <v>0</v>
      </c>
      <c r="E5" s="424"/>
    </row>
    <row r="6" ht="37.5" customHeight="1" spans="1:5">
      <c r="A6" s="304" t="s">
        <v>73</v>
      </c>
      <c r="B6" s="425" t="s">
        <v>74</v>
      </c>
      <c r="C6" s="308">
        <v>304</v>
      </c>
      <c r="D6" s="308">
        <v>112</v>
      </c>
      <c r="E6" s="424">
        <f t="shared" ref="E5:E38" si="0">(D6-C6)/C6</f>
        <v>-0.632</v>
      </c>
    </row>
    <row r="7" ht="37.5" customHeight="1" spans="1:5">
      <c r="A7" s="304" t="s">
        <v>75</v>
      </c>
      <c r="B7" s="425" t="s">
        <v>76</v>
      </c>
      <c r="C7" s="308">
        <v>8600</v>
      </c>
      <c r="D7" s="308">
        <v>6138</v>
      </c>
      <c r="E7" s="424">
        <f t="shared" si="0"/>
        <v>-0.286</v>
      </c>
    </row>
    <row r="8" ht="37.5" customHeight="1" spans="1:5">
      <c r="A8" s="304" t="s">
        <v>77</v>
      </c>
      <c r="B8" s="425" t="s">
        <v>78</v>
      </c>
      <c r="C8" s="308">
        <v>33576</v>
      </c>
      <c r="D8" s="308">
        <v>32614</v>
      </c>
      <c r="E8" s="424">
        <f t="shared" si="0"/>
        <v>-0.029</v>
      </c>
    </row>
    <row r="9" ht="37.5" customHeight="1" spans="1:5">
      <c r="A9" s="304" t="s">
        <v>79</v>
      </c>
      <c r="B9" s="425" t="s">
        <v>80</v>
      </c>
      <c r="C9" s="308">
        <v>193</v>
      </c>
      <c r="D9" s="308">
        <v>129</v>
      </c>
      <c r="E9" s="424">
        <f t="shared" si="0"/>
        <v>-0.332</v>
      </c>
    </row>
    <row r="10" ht="37.5" customHeight="1" spans="1:5">
      <c r="A10" s="304" t="s">
        <v>81</v>
      </c>
      <c r="B10" s="425" t="s">
        <v>82</v>
      </c>
      <c r="C10" s="308">
        <v>2201</v>
      </c>
      <c r="D10" s="308">
        <v>1398</v>
      </c>
      <c r="E10" s="424">
        <f t="shared" si="0"/>
        <v>-0.365</v>
      </c>
    </row>
    <row r="11" ht="37.5" customHeight="1" spans="1:5">
      <c r="A11" s="304" t="s">
        <v>83</v>
      </c>
      <c r="B11" s="425" t="s">
        <v>84</v>
      </c>
      <c r="C11" s="308">
        <v>32981</v>
      </c>
      <c r="D11" s="308">
        <v>42811</v>
      </c>
      <c r="E11" s="424">
        <f t="shared" si="0"/>
        <v>0.298</v>
      </c>
    </row>
    <row r="12" ht="37.5" customHeight="1" spans="1:5">
      <c r="A12" s="304" t="s">
        <v>85</v>
      </c>
      <c r="B12" s="425" t="s">
        <v>86</v>
      </c>
      <c r="C12" s="308">
        <v>14950</v>
      </c>
      <c r="D12" s="308">
        <v>15760</v>
      </c>
      <c r="E12" s="424">
        <f t="shared" si="0"/>
        <v>0.054</v>
      </c>
    </row>
    <row r="13" ht="37.5" customHeight="1" spans="1:5">
      <c r="A13" s="304" t="s">
        <v>87</v>
      </c>
      <c r="B13" s="425" t="s">
        <v>88</v>
      </c>
      <c r="C13" s="308">
        <v>936</v>
      </c>
      <c r="D13" s="308">
        <v>427</v>
      </c>
      <c r="E13" s="424">
        <f t="shared" si="0"/>
        <v>-0.544</v>
      </c>
    </row>
    <row r="14" ht="37.5" customHeight="1" spans="1:5">
      <c r="A14" s="304" t="s">
        <v>89</v>
      </c>
      <c r="B14" s="425" t="s">
        <v>90</v>
      </c>
      <c r="C14" s="308">
        <v>3934</v>
      </c>
      <c r="D14" s="308">
        <v>1589</v>
      </c>
      <c r="E14" s="424">
        <f t="shared" si="0"/>
        <v>-0.596</v>
      </c>
    </row>
    <row r="15" ht="37.5" customHeight="1" spans="1:5">
      <c r="A15" s="304" t="s">
        <v>91</v>
      </c>
      <c r="B15" s="425" t="s">
        <v>92</v>
      </c>
      <c r="C15" s="308">
        <v>35801</v>
      </c>
      <c r="D15" s="308">
        <v>35597</v>
      </c>
      <c r="E15" s="424">
        <f t="shared" si="0"/>
        <v>-0.006</v>
      </c>
    </row>
    <row r="16" ht="37.5" customHeight="1" spans="1:5">
      <c r="A16" s="304" t="s">
        <v>93</v>
      </c>
      <c r="B16" s="425" t="s">
        <v>94</v>
      </c>
      <c r="C16" s="308">
        <v>7871</v>
      </c>
      <c r="D16" s="308">
        <v>9411</v>
      </c>
      <c r="E16" s="424">
        <f t="shared" si="0"/>
        <v>0.196</v>
      </c>
    </row>
    <row r="17" ht="37.5" customHeight="1" spans="1:5">
      <c r="A17" s="304" t="s">
        <v>95</v>
      </c>
      <c r="B17" s="425" t="s">
        <v>96</v>
      </c>
      <c r="C17" s="308">
        <v>378</v>
      </c>
      <c r="D17" s="308">
        <v>0</v>
      </c>
      <c r="E17" s="424">
        <f t="shared" si="0"/>
        <v>-1</v>
      </c>
    </row>
    <row r="18" ht="37.5" customHeight="1" spans="1:5">
      <c r="A18" s="304" t="s">
        <v>97</v>
      </c>
      <c r="B18" s="425" t="s">
        <v>98</v>
      </c>
      <c r="C18" s="308">
        <v>561</v>
      </c>
      <c r="D18" s="308">
        <v>109</v>
      </c>
      <c r="E18" s="424">
        <f t="shared" si="0"/>
        <v>-0.806</v>
      </c>
    </row>
    <row r="19" ht="37.5" customHeight="1" spans="1:5">
      <c r="A19" s="304" t="s">
        <v>99</v>
      </c>
      <c r="B19" s="425" t="s">
        <v>100</v>
      </c>
      <c r="C19" s="308"/>
      <c r="D19" s="308">
        <v>0</v>
      </c>
      <c r="E19" s="424"/>
    </row>
    <row r="20" ht="37.5" customHeight="1" spans="1:5">
      <c r="A20" s="304" t="s">
        <v>101</v>
      </c>
      <c r="B20" s="425" t="s">
        <v>102</v>
      </c>
      <c r="C20" s="308">
        <v>1967</v>
      </c>
      <c r="D20" s="308">
        <v>0</v>
      </c>
      <c r="E20" s="424">
        <f t="shared" si="0"/>
        <v>-1</v>
      </c>
    </row>
    <row r="21" ht="37.5" customHeight="1" spans="1:5">
      <c r="A21" s="304" t="s">
        <v>103</v>
      </c>
      <c r="B21" s="425" t="s">
        <v>104</v>
      </c>
      <c r="C21" s="308">
        <v>6591</v>
      </c>
      <c r="D21" s="308">
        <v>1515</v>
      </c>
      <c r="E21" s="424">
        <f t="shared" si="0"/>
        <v>-0.77</v>
      </c>
    </row>
    <row r="22" ht="37.5" customHeight="1" spans="1:5">
      <c r="A22" s="304" t="s">
        <v>105</v>
      </c>
      <c r="B22" s="425" t="s">
        <v>106</v>
      </c>
      <c r="C22" s="308">
        <v>233</v>
      </c>
      <c r="D22" s="308">
        <v>4828</v>
      </c>
      <c r="E22" s="424">
        <f t="shared" si="0"/>
        <v>19.721</v>
      </c>
    </row>
    <row r="23" ht="37.5" customHeight="1" spans="1:5">
      <c r="A23" s="304" t="s">
        <v>107</v>
      </c>
      <c r="B23" s="425" t="s">
        <v>108</v>
      </c>
      <c r="C23" s="308">
        <v>2984</v>
      </c>
      <c r="D23" s="308">
        <v>61</v>
      </c>
      <c r="E23" s="424">
        <f t="shared" si="0"/>
        <v>-0.98</v>
      </c>
    </row>
    <row r="24" ht="37.5" customHeight="1" spans="1:5">
      <c r="A24" s="304" t="s">
        <v>109</v>
      </c>
      <c r="B24" s="425" t="s">
        <v>110</v>
      </c>
      <c r="C24" s="308"/>
      <c r="D24" s="308">
        <v>1420</v>
      </c>
      <c r="E24" s="424"/>
    </row>
    <row r="25" ht="37.5" customHeight="1" spans="1:5">
      <c r="A25" s="304" t="s">
        <v>111</v>
      </c>
      <c r="B25" s="425" t="s">
        <v>112</v>
      </c>
      <c r="C25" s="308"/>
      <c r="D25" s="308">
        <v>1938</v>
      </c>
      <c r="E25" s="424"/>
    </row>
    <row r="26" ht="37.5" customHeight="1" spans="1:5">
      <c r="A26" s="304" t="s">
        <v>113</v>
      </c>
      <c r="B26" s="425" t="s">
        <v>114</v>
      </c>
      <c r="C26" s="308">
        <v>2685</v>
      </c>
      <c r="D26" s="308">
        <v>2805</v>
      </c>
      <c r="E26" s="424">
        <f t="shared" si="0"/>
        <v>0.045</v>
      </c>
    </row>
    <row r="27" ht="37.5" customHeight="1" spans="1:5">
      <c r="A27" s="304" t="s">
        <v>115</v>
      </c>
      <c r="B27" s="425" t="s">
        <v>116</v>
      </c>
      <c r="C27" s="308">
        <v>20</v>
      </c>
      <c r="D27" s="308">
        <v>1</v>
      </c>
      <c r="E27" s="424">
        <f t="shared" si="0"/>
        <v>-0.95</v>
      </c>
    </row>
    <row r="28" ht="37.5" customHeight="1" spans="1:5">
      <c r="A28" s="304" t="s">
        <v>117</v>
      </c>
      <c r="B28" s="425" t="s">
        <v>118</v>
      </c>
      <c r="C28" s="308">
        <v>346</v>
      </c>
      <c r="D28" s="308">
        <v>0</v>
      </c>
      <c r="E28" s="424">
        <f t="shared" si="0"/>
        <v>-1</v>
      </c>
    </row>
    <row r="29" ht="37.5" customHeight="1" spans="1:5">
      <c r="A29" s="304"/>
      <c r="B29" s="425"/>
      <c r="C29" s="308"/>
      <c r="D29" s="308"/>
      <c r="E29" s="424"/>
    </row>
    <row r="30" s="291" customFormat="1" ht="37.5" customHeight="1" spans="1:5">
      <c r="A30" s="411"/>
      <c r="B30" s="412" t="s">
        <v>119</v>
      </c>
      <c r="C30" s="426">
        <f>SUM(C4:C29)</f>
        <v>183600</v>
      </c>
      <c r="D30" s="426">
        <f>SUM(D4:D29)</f>
        <v>192800</v>
      </c>
      <c r="E30" s="424">
        <f t="shared" si="0"/>
        <v>0.05</v>
      </c>
    </row>
    <row r="31" ht="37.5" customHeight="1" spans="1:5">
      <c r="A31" s="301">
        <v>230</v>
      </c>
      <c r="B31" s="427" t="s">
        <v>120</v>
      </c>
      <c r="C31" s="426">
        <f>C32+C33+C34+C35</f>
        <v>9311</v>
      </c>
      <c r="D31" s="426">
        <f>D32+D33+D34+D35</f>
        <v>4000</v>
      </c>
      <c r="E31" s="424">
        <f t="shared" si="0"/>
        <v>-0.57</v>
      </c>
    </row>
    <row r="32" ht="37.5" customHeight="1" spans="1:5">
      <c r="A32" s="428">
        <v>23006</v>
      </c>
      <c r="B32" s="429" t="s">
        <v>121</v>
      </c>
      <c r="C32" s="308">
        <v>9101</v>
      </c>
      <c r="D32" s="308">
        <v>4000</v>
      </c>
      <c r="E32" s="424">
        <f t="shared" si="0"/>
        <v>-0.56</v>
      </c>
    </row>
    <row r="33" ht="36" customHeight="1" spans="1:5">
      <c r="A33" s="304">
        <v>23008</v>
      </c>
      <c r="B33" s="429" t="s">
        <v>122</v>
      </c>
      <c r="C33" s="308">
        <v>0</v>
      </c>
      <c r="D33" s="308"/>
      <c r="E33" s="424"/>
    </row>
    <row r="34" ht="37.5" customHeight="1" spans="1:5">
      <c r="A34" s="430">
        <v>23015</v>
      </c>
      <c r="B34" s="410" t="s">
        <v>123</v>
      </c>
      <c r="C34" s="308">
        <v>210</v>
      </c>
      <c r="D34" s="308"/>
      <c r="E34" s="424">
        <f t="shared" si="0"/>
        <v>-1</v>
      </c>
    </row>
    <row r="35" s="420" customFormat="1" ht="36" customHeight="1" spans="1:5">
      <c r="A35" s="430">
        <v>23016</v>
      </c>
      <c r="B35" s="410" t="s">
        <v>124</v>
      </c>
      <c r="C35" s="308"/>
      <c r="D35" s="308"/>
      <c r="E35" s="424"/>
    </row>
    <row r="36" s="420" customFormat="1" ht="37.5" customHeight="1" spans="1:5">
      <c r="A36" s="301">
        <v>231</v>
      </c>
      <c r="B36" s="165" t="s">
        <v>125</v>
      </c>
      <c r="C36" s="426">
        <v>19497</v>
      </c>
      <c r="D36" s="426">
        <v>8800</v>
      </c>
      <c r="E36" s="424">
        <f t="shared" si="0"/>
        <v>-0.549</v>
      </c>
    </row>
    <row r="37" s="420" customFormat="1" ht="37.5" customHeight="1" spans="1:5">
      <c r="A37" s="301">
        <v>23009</v>
      </c>
      <c r="B37" s="431" t="s">
        <v>126</v>
      </c>
      <c r="C37" s="426"/>
      <c r="D37" s="426"/>
      <c r="E37" s="424"/>
    </row>
    <row r="38" ht="37.5" customHeight="1" spans="1:5">
      <c r="A38" s="411"/>
      <c r="B38" s="418" t="s">
        <v>127</v>
      </c>
      <c r="C38" s="426">
        <f>C30+C31+C36</f>
        <v>212408</v>
      </c>
      <c r="D38" s="426">
        <f>D30+D31+D36</f>
        <v>205600</v>
      </c>
      <c r="E38" s="424">
        <f t="shared" si="0"/>
        <v>-0.032</v>
      </c>
    </row>
    <row r="39" spans="2:4">
      <c r="B39" s="432"/>
      <c r="D39" s="433"/>
    </row>
    <row r="41" spans="4:4">
      <c r="D41" s="433"/>
    </row>
    <row r="43" spans="4:4">
      <c r="D43" s="433"/>
    </row>
    <row r="44" spans="4:4">
      <c r="D44" s="433"/>
    </row>
    <row r="46" spans="4:4">
      <c r="D46" s="433"/>
    </row>
    <row r="47" spans="4:4">
      <c r="D47" s="433"/>
    </row>
    <row r="48" spans="4:4">
      <c r="D48" s="433"/>
    </row>
    <row r="49" spans="4:4">
      <c r="D49" s="433"/>
    </row>
    <row r="51" spans="4:4">
      <c r="D51" s="433"/>
    </row>
  </sheetData>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D33:D34">
    <cfRule type="cellIs" dxfId="2" priority="29" stopIfTrue="1" operator="lessThan">
      <formula>0</formula>
    </cfRule>
    <cfRule type="cellIs" dxfId="0" priority="30" stopIfTrue="1" operator="greaterThan">
      <formula>5</formula>
    </cfRule>
  </conditionalFormatting>
  <conditionalFormatting sqref="E2 D3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F0"/>
  </sheetPr>
  <dimension ref="A1:D43"/>
  <sheetViews>
    <sheetView showGridLines="0" showZeros="0" view="pageBreakPreview" zoomScaleNormal="115" topLeftCell="A34" workbookViewId="0">
      <selection activeCell="B36" sqref="B36"/>
    </sheetView>
  </sheetViews>
  <sheetFormatPr defaultColWidth="9" defaultRowHeight="15.6" outlineLevelCol="3"/>
  <cols>
    <col min="1" max="1" width="52.4444444444444" style="118" customWidth="1"/>
    <col min="2" max="4" width="20.6296296296296" style="118" customWidth="1"/>
    <col min="5" max="16384" width="9" style="118"/>
  </cols>
  <sheetData>
    <row r="1" ht="45" customHeight="1" spans="1:4">
      <c r="A1" s="119" t="s">
        <v>3092</v>
      </c>
      <c r="B1" s="119"/>
      <c r="C1" s="119"/>
      <c r="D1" s="119"/>
    </row>
    <row r="2" s="129" customFormat="1" ht="20.1" customHeight="1" spans="1:4">
      <c r="A2" s="130"/>
      <c r="B2" s="131"/>
      <c r="C2" s="132"/>
      <c r="D2" s="133" t="s">
        <v>2</v>
      </c>
    </row>
    <row r="3" s="102" customFormat="1" ht="45" customHeight="1" spans="1:4">
      <c r="A3" s="108" t="s">
        <v>3093</v>
      </c>
      <c r="B3" s="81" t="s">
        <v>5</v>
      </c>
      <c r="C3" s="81" t="s">
        <v>6</v>
      </c>
      <c r="D3" s="81" t="s">
        <v>7</v>
      </c>
    </row>
    <row r="4" s="102" customFormat="1" ht="36" customHeight="1" spans="1:4">
      <c r="A4" s="109" t="s">
        <v>3094</v>
      </c>
      <c r="B4" s="110">
        <v>5401</v>
      </c>
      <c r="C4" s="84">
        <v>5849</v>
      </c>
      <c r="D4" s="85">
        <f>(C4-B4)/B4</f>
        <v>0.083</v>
      </c>
    </row>
    <row r="5" s="102" customFormat="1" ht="36" customHeight="1" spans="1:4">
      <c r="A5" s="111" t="s">
        <v>3095</v>
      </c>
      <c r="B5" s="112">
        <v>5033</v>
      </c>
      <c r="C5" s="112">
        <v>5434</v>
      </c>
      <c r="D5" s="85">
        <f t="shared" ref="D5:D39" si="0">(C5-B5)/B5</f>
        <v>0.08</v>
      </c>
    </row>
    <row r="6" s="102" customFormat="1" ht="36" customHeight="1" spans="1:4">
      <c r="A6" s="111" t="s">
        <v>3096</v>
      </c>
      <c r="B6" s="112">
        <v>9</v>
      </c>
      <c r="C6" s="112">
        <v>5</v>
      </c>
      <c r="D6" s="85">
        <f t="shared" si="0"/>
        <v>-0.444</v>
      </c>
    </row>
    <row r="7" s="101" customFormat="1" ht="36" customHeight="1" spans="1:4">
      <c r="A7" s="111" t="s">
        <v>3097</v>
      </c>
      <c r="B7" s="112"/>
      <c r="C7" s="112"/>
      <c r="D7" s="85"/>
    </row>
    <row r="8" s="101" customFormat="1" ht="36" customHeight="1" spans="1:4">
      <c r="A8" s="113" t="s">
        <v>3098</v>
      </c>
      <c r="B8" s="110">
        <v>14735</v>
      </c>
      <c r="C8" s="110">
        <v>16964</v>
      </c>
      <c r="D8" s="85">
        <f t="shared" si="0"/>
        <v>0.151</v>
      </c>
    </row>
    <row r="9" s="101" customFormat="1" ht="36" customHeight="1" spans="1:4">
      <c r="A9" s="111" t="s">
        <v>3095</v>
      </c>
      <c r="B9" s="112">
        <v>9702</v>
      </c>
      <c r="C9" s="112">
        <v>10255</v>
      </c>
      <c r="D9" s="85">
        <f t="shared" si="0"/>
        <v>0.057</v>
      </c>
    </row>
    <row r="10" s="101" customFormat="1" ht="36" customHeight="1" spans="1:4">
      <c r="A10" s="111" t="s">
        <v>3096</v>
      </c>
      <c r="B10" s="112">
        <v>11</v>
      </c>
      <c r="C10" s="112">
        <v>9</v>
      </c>
      <c r="D10" s="85">
        <f t="shared" si="0"/>
        <v>-0.182</v>
      </c>
    </row>
    <row r="11" s="101" customFormat="1" ht="36" customHeight="1" spans="1:4">
      <c r="A11" s="111" t="s">
        <v>3097</v>
      </c>
      <c r="B11" s="112">
        <v>4865</v>
      </c>
      <c r="C11" s="112">
        <v>6537</v>
      </c>
      <c r="D11" s="85">
        <f t="shared" si="0"/>
        <v>0.344</v>
      </c>
    </row>
    <row r="12" s="101" customFormat="1" ht="36" customHeight="1" spans="1:4">
      <c r="A12" s="109" t="s">
        <v>3099</v>
      </c>
      <c r="B12" s="110"/>
      <c r="C12" s="110"/>
      <c r="D12" s="85"/>
    </row>
    <row r="13" s="102" customFormat="1" ht="36" customHeight="1" spans="1:4">
      <c r="A13" s="111" t="s">
        <v>3095</v>
      </c>
      <c r="B13" s="112"/>
      <c r="C13" s="114"/>
      <c r="D13" s="85"/>
    </row>
    <row r="14" s="102" customFormat="1" ht="36" customHeight="1" spans="1:4">
      <c r="A14" s="111" t="s">
        <v>3096</v>
      </c>
      <c r="B14" s="112"/>
      <c r="C14" s="112"/>
      <c r="D14" s="85"/>
    </row>
    <row r="15" s="102" customFormat="1" ht="36" customHeight="1" spans="1:4">
      <c r="A15" s="111" t="s">
        <v>3097</v>
      </c>
      <c r="B15" s="112"/>
      <c r="C15" s="114"/>
      <c r="D15" s="85"/>
    </row>
    <row r="16" s="102" customFormat="1" ht="36" customHeight="1" spans="1:4">
      <c r="A16" s="109" t="s">
        <v>3100</v>
      </c>
      <c r="B16" s="110"/>
      <c r="C16" s="110"/>
      <c r="D16" s="85"/>
    </row>
    <row r="17" s="102" customFormat="1" ht="36" customHeight="1" spans="1:4">
      <c r="A17" s="111" t="s">
        <v>3095</v>
      </c>
      <c r="B17" s="112"/>
      <c r="C17" s="112"/>
      <c r="D17" s="85"/>
    </row>
    <row r="18" s="102" customFormat="1" ht="36" customHeight="1" spans="1:4">
      <c r="A18" s="111" t="s">
        <v>3096</v>
      </c>
      <c r="B18" s="112"/>
      <c r="C18" s="112"/>
      <c r="D18" s="85"/>
    </row>
    <row r="19" s="102" customFormat="1" ht="36" customHeight="1" spans="1:4">
      <c r="A19" s="111" t="s">
        <v>3097</v>
      </c>
      <c r="B19" s="112"/>
      <c r="C19" s="115"/>
      <c r="D19" s="85"/>
    </row>
    <row r="20" s="102" customFormat="1" ht="36" customHeight="1" spans="1:4">
      <c r="A20" s="109" t="s">
        <v>3101</v>
      </c>
      <c r="B20" s="110"/>
      <c r="C20" s="110"/>
      <c r="D20" s="85"/>
    </row>
    <row r="21" s="102" customFormat="1" ht="36" customHeight="1" spans="1:4">
      <c r="A21" s="111" t="s">
        <v>3095</v>
      </c>
      <c r="B21" s="112"/>
      <c r="C21" s="89"/>
      <c r="D21" s="85"/>
    </row>
    <row r="22" s="102" customFormat="1" ht="36" customHeight="1" spans="1:4">
      <c r="A22" s="111" t="s">
        <v>3096</v>
      </c>
      <c r="B22" s="112"/>
      <c r="C22" s="112"/>
      <c r="D22" s="85"/>
    </row>
    <row r="23" s="102" customFormat="1" ht="36" customHeight="1" spans="1:4">
      <c r="A23" s="111" t="s">
        <v>3097</v>
      </c>
      <c r="B23" s="112">
        <v>0</v>
      </c>
      <c r="C23" s="89"/>
      <c r="D23" s="85"/>
    </row>
    <row r="24" s="102" customFormat="1" ht="36" customHeight="1" spans="1:4">
      <c r="A24" s="109" t="s">
        <v>3102</v>
      </c>
      <c r="B24" s="110">
        <v>5734</v>
      </c>
      <c r="C24" s="84">
        <v>6605</v>
      </c>
      <c r="D24" s="85">
        <f t="shared" si="0"/>
        <v>0.152</v>
      </c>
    </row>
    <row r="25" s="102" customFormat="1" ht="36" customHeight="1" spans="1:4">
      <c r="A25" s="111" t="s">
        <v>3095</v>
      </c>
      <c r="B25" s="112">
        <v>1898</v>
      </c>
      <c r="C25" s="84">
        <v>1995</v>
      </c>
      <c r="D25" s="85">
        <f t="shared" si="0"/>
        <v>0.051</v>
      </c>
    </row>
    <row r="26" s="102" customFormat="1" ht="36" customHeight="1" spans="1:4">
      <c r="A26" s="111" t="s">
        <v>3096</v>
      </c>
      <c r="B26" s="112">
        <v>236</v>
      </c>
      <c r="C26" s="84">
        <v>48</v>
      </c>
      <c r="D26" s="85">
        <f t="shared" si="0"/>
        <v>-0.797</v>
      </c>
    </row>
    <row r="27" s="102" customFormat="1" ht="36" customHeight="1" spans="1:4">
      <c r="A27" s="111" t="s">
        <v>3097</v>
      </c>
      <c r="B27" s="112">
        <v>2786</v>
      </c>
      <c r="C27" s="84">
        <v>4239</v>
      </c>
      <c r="D27" s="85">
        <f t="shared" si="0"/>
        <v>0.522</v>
      </c>
    </row>
    <row r="28" s="102" customFormat="1" ht="36" customHeight="1" spans="1:4">
      <c r="A28" s="109" t="s">
        <v>3103</v>
      </c>
      <c r="B28" s="110"/>
      <c r="C28" s="84"/>
      <c r="D28" s="85"/>
    </row>
    <row r="29" s="102" customFormat="1" ht="36" customHeight="1" spans="1:4">
      <c r="A29" s="111" t="s">
        <v>3095</v>
      </c>
      <c r="B29" s="112"/>
      <c r="C29" s="112"/>
      <c r="D29" s="85"/>
    </row>
    <row r="30" s="102" customFormat="1" ht="36" customHeight="1" spans="1:4">
      <c r="A30" s="111" t="s">
        <v>3096</v>
      </c>
      <c r="B30" s="112"/>
      <c r="C30" s="112"/>
      <c r="D30" s="85"/>
    </row>
    <row r="31" s="102" customFormat="1" ht="36" customHeight="1" spans="1:4">
      <c r="A31" s="111" t="s">
        <v>3097</v>
      </c>
      <c r="B31" s="112"/>
      <c r="C31" s="112"/>
      <c r="D31" s="85"/>
    </row>
    <row r="32" s="102" customFormat="1" ht="36" customHeight="1" spans="1:4">
      <c r="A32" s="97" t="s">
        <v>3104</v>
      </c>
      <c r="B32" s="110">
        <f t="shared" ref="B32:B35" si="1">B4+B8+B24</f>
        <v>25870</v>
      </c>
      <c r="C32" s="110">
        <f t="shared" ref="C32:C35" si="2">C4+C8+C24</f>
        <v>29418</v>
      </c>
      <c r="D32" s="85">
        <f t="shared" si="0"/>
        <v>0.137</v>
      </c>
    </row>
    <row r="33" s="102" customFormat="1" ht="36" customHeight="1" spans="1:4">
      <c r="A33" s="111" t="s">
        <v>3105</v>
      </c>
      <c r="B33" s="112">
        <f t="shared" si="1"/>
        <v>16633</v>
      </c>
      <c r="C33" s="112">
        <f t="shared" si="2"/>
        <v>17684</v>
      </c>
      <c r="D33" s="85">
        <f t="shared" si="0"/>
        <v>0.063</v>
      </c>
    </row>
    <row r="34" s="102" customFormat="1" ht="36" customHeight="1" spans="1:4">
      <c r="A34" s="111" t="s">
        <v>3106</v>
      </c>
      <c r="B34" s="112">
        <f t="shared" si="1"/>
        <v>256</v>
      </c>
      <c r="C34" s="112">
        <f t="shared" si="2"/>
        <v>62</v>
      </c>
      <c r="D34" s="85">
        <f t="shared" si="0"/>
        <v>-0.758</v>
      </c>
    </row>
    <row r="35" s="102" customFormat="1" ht="36" customHeight="1" spans="1:4">
      <c r="A35" s="111" t="s">
        <v>3107</v>
      </c>
      <c r="B35" s="112">
        <f t="shared" si="1"/>
        <v>7651</v>
      </c>
      <c r="C35" s="112">
        <f t="shared" si="2"/>
        <v>10776</v>
      </c>
      <c r="D35" s="85">
        <f t="shared" si="0"/>
        <v>0.408</v>
      </c>
    </row>
    <row r="36" s="102" customFormat="1" ht="36" customHeight="1" spans="1:4">
      <c r="A36" s="99" t="s">
        <v>3108</v>
      </c>
      <c r="B36" s="110">
        <v>7646</v>
      </c>
      <c r="C36" s="110">
        <v>8240</v>
      </c>
      <c r="D36" s="85">
        <f t="shared" si="0"/>
        <v>0.078</v>
      </c>
    </row>
    <row r="37" s="102" customFormat="1" ht="36" customHeight="1" spans="1:4">
      <c r="A37" s="99" t="s">
        <v>3109</v>
      </c>
      <c r="B37" s="110">
        <v>17455</v>
      </c>
      <c r="C37" s="110">
        <v>18574</v>
      </c>
      <c r="D37" s="85">
        <f t="shared" si="0"/>
        <v>0.064</v>
      </c>
    </row>
    <row r="38" s="102" customFormat="1" ht="36" customHeight="1" spans="1:4">
      <c r="A38" s="99" t="s">
        <v>3110</v>
      </c>
      <c r="B38" s="110"/>
      <c r="C38" s="84"/>
      <c r="D38" s="85"/>
    </row>
    <row r="39" s="102" customFormat="1" ht="36" customHeight="1" spans="1:4">
      <c r="A39" s="97" t="s">
        <v>3111</v>
      </c>
      <c r="B39" s="110">
        <f>B32+B36+B37</f>
        <v>50971</v>
      </c>
      <c r="C39" s="110">
        <f>C32+C36+C37</f>
        <v>56232</v>
      </c>
      <c r="D39" s="85">
        <f t="shared" si="0"/>
        <v>0.103</v>
      </c>
    </row>
    <row r="40" spans="2:3">
      <c r="B40" s="128"/>
      <c r="C40" s="128"/>
    </row>
    <row r="41" spans="2:3">
      <c r="B41" s="128"/>
      <c r="C41" s="128"/>
    </row>
    <row r="42" spans="2:3">
      <c r="B42" s="128"/>
      <c r="C42" s="128"/>
    </row>
    <row r="43" spans="2:3">
      <c r="B43" s="128"/>
      <c r="C43" s="128"/>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B0F0"/>
  </sheetPr>
  <dimension ref="A1:D27"/>
  <sheetViews>
    <sheetView showGridLines="0" showZeros="0" view="pageBreakPreview" zoomScaleNormal="100" workbookViewId="0">
      <pane ySplit="3" topLeftCell="A16" activePane="bottomLeft" state="frozen"/>
      <selection/>
      <selection pane="bottomLeft" activeCell="B22" sqref="B22"/>
    </sheetView>
  </sheetViews>
  <sheetFormatPr defaultColWidth="9" defaultRowHeight="15.6" outlineLevelCol="3"/>
  <cols>
    <col min="1" max="1" width="45.6296296296296" style="118" customWidth="1"/>
    <col min="2" max="4" width="20.6296296296296" style="118" customWidth="1"/>
    <col min="5" max="16384" width="9" style="118"/>
  </cols>
  <sheetData>
    <row r="1" ht="45" customHeight="1" spans="1:4">
      <c r="A1" s="119" t="s">
        <v>3112</v>
      </c>
      <c r="B1" s="119"/>
      <c r="C1" s="119"/>
      <c r="D1" s="119"/>
    </row>
    <row r="2" ht="20.1" customHeight="1" spans="1:4">
      <c r="A2" s="120"/>
      <c r="B2" s="121"/>
      <c r="C2" s="122"/>
      <c r="D2" s="123" t="s">
        <v>3113</v>
      </c>
    </row>
    <row r="3" ht="45" customHeight="1" spans="1:4">
      <c r="A3" s="80" t="s">
        <v>2422</v>
      </c>
      <c r="B3" s="81" t="s">
        <v>5</v>
      </c>
      <c r="C3" s="81" t="s">
        <v>6</v>
      </c>
      <c r="D3" s="81" t="s">
        <v>7</v>
      </c>
    </row>
    <row r="4" ht="36" customHeight="1" spans="1:4">
      <c r="A4" s="82" t="s">
        <v>3114</v>
      </c>
      <c r="B4" s="124">
        <v>7648</v>
      </c>
      <c r="C4" s="114">
        <v>8240</v>
      </c>
      <c r="D4" s="85">
        <f>(C4-B4)/B4</f>
        <v>0.077</v>
      </c>
    </row>
    <row r="5" ht="36" customHeight="1" spans="1:4">
      <c r="A5" s="86" t="s">
        <v>3115</v>
      </c>
      <c r="B5" s="124">
        <v>7319</v>
      </c>
      <c r="C5" s="114">
        <v>7883</v>
      </c>
      <c r="D5" s="85">
        <f t="shared" ref="D5:D23" si="0">(C5-B5)/B5</f>
        <v>0.077</v>
      </c>
    </row>
    <row r="6" ht="36" customHeight="1" spans="1:4">
      <c r="A6" s="125" t="s">
        <v>3116</v>
      </c>
      <c r="B6" s="98">
        <v>15244</v>
      </c>
      <c r="C6" s="98">
        <v>16847</v>
      </c>
      <c r="D6" s="85">
        <f t="shared" si="0"/>
        <v>0.105</v>
      </c>
    </row>
    <row r="7" ht="36" customHeight="1" spans="1:4">
      <c r="A7" s="86" t="s">
        <v>3115</v>
      </c>
      <c r="B7" s="114">
        <v>15239</v>
      </c>
      <c r="C7" s="126">
        <v>16117</v>
      </c>
      <c r="D7" s="85">
        <f t="shared" si="0"/>
        <v>0.058</v>
      </c>
    </row>
    <row r="8" s="117" customFormat="1" ht="36" customHeight="1" spans="1:4">
      <c r="A8" s="82" t="s">
        <v>3117</v>
      </c>
      <c r="B8" s="98"/>
      <c r="C8" s="98"/>
      <c r="D8" s="85"/>
    </row>
    <row r="9" s="117" customFormat="1" ht="36" customHeight="1" spans="1:4">
      <c r="A9" s="86" t="s">
        <v>3115</v>
      </c>
      <c r="B9" s="114"/>
      <c r="C9" s="126"/>
      <c r="D9" s="85"/>
    </row>
    <row r="10" s="117" customFormat="1" ht="36" customHeight="1" spans="1:4">
      <c r="A10" s="82" t="s">
        <v>3118</v>
      </c>
      <c r="B10" s="98"/>
      <c r="C10" s="98"/>
      <c r="D10" s="85"/>
    </row>
    <row r="11" s="117" customFormat="1" ht="36" customHeight="1" spans="1:4">
      <c r="A11" s="86" t="s">
        <v>3115</v>
      </c>
      <c r="B11" s="114"/>
      <c r="C11" s="89"/>
      <c r="D11" s="85"/>
    </row>
    <row r="12" s="117" customFormat="1" ht="36" customHeight="1" spans="1:4">
      <c r="A12" s="82" t="s">
        <v>3119</v>
      </c>
      <c r="B12" s="98"/>
      <c r="C12" s="98"/>
      <c r="D12" s="85"/>
    </row>
    <row r="13" s="117" customFormat="1" ht="36" customHeight="1" spans="1:4">
      <c r="A13" s="86" t="s">
        <v>3115</v>
      </c>
      <c r="B13" s="114"/>
      <c r="C13" s="89"/>
      <c r="D13" s="85"/>
    </row>
    <row r="14" s="117" customFormat="1" ht="36" customHeight="1" spans="1:4">
      <c r="A14" s="82" t="s">
        <v>3120</v>
      </c>
      <c r="B14" s="98">
        <v>4106</v>
      </c>
      <c r="C14" s="98">
        <v>4648</v>
      </c>
      <c r="D14" s="85">
        <f t="shared" si="0"/>
        <v>0.132</v>
      </c>
    </row>
    <row r="15" ht="36" customHeight="1" spans="1:4">
      <c r="A15" s="86" t="s">
        <v>3115</v>
      </c>
      <c r="B15" s="98">
        <v>3361</v>
      </c>
      <c r="C15" s="98">
        <v>3778</v>
      </c>
      <c r="D15" s="85">
        <f t="shared" si="0"/>
        <v>0.124</v>
      </c>
    </row>
    <row r="16" ht="36" customHeight="1" spans="1:4">
      <c r="A16" s="82" t="s">
        <v>3121</v>
      </c>
      <c r="B16" s="98"/>
      <c r="C16" s="98"/>
      <c r="D16" s="85"/>
    </row>
    <row r="17" ht="36" customHeight="1" spans="1:4">
      <c r="A17" s="86" t="s">
        <v>3115</v>
      </c>
      <c r="B17" s="114"/>
      <c r="C17" s="96"/>
      <c r="D17" s="85"/>
    </row>
    <row r="18" ht="36" customHeight="1" spans="1:4">
      <c r="A18" s="97" t="s">
        <v>3122</v>
      </c>
      <c r="B18" s="98">
        <f>B4+B6+B14</f>
        <v>26998</v>
      </c>
      <c r="C18" s="98">
        <f>C4+C6+C14</f>
        <v>29735</v>
      </c>
      <c r="D18" s="85">
        <f t="shared" si="0"/>
        <v>0.101</v>
      </c>
    </row>
    <row r="19" ht="36" customHeight="1" spans="1:4">
      <c r="A19" s="86" t="s">
        <v>3123</v>
      </c>
      <c r="B19" s="114">
        <f>B5+B7+B15</f>
        <v>25919</v>
      </c>
      <c r="C19" s="114">
        <f>C5+C7+C15</f>
        <v>27778</v>
      </c>
      <c r="D19" s="85">
        <f t="shared" si="0"/>
        <v>0.072</v>
      </c>
    </row>
    <row r="20" ht="36" customHeight="1" spans="1:4">
      <c r="A20" s="127" t="s">
        <v>3124</v>
      </c>
      <c r="B20" s="98"/>
      <c r="C20" s="98"/>
      <c r="D20" s="85"/>
    </row>
    <row r="21" ht="36" customHeight="1" spans="1:4">
      <c r="A21" s="127" t="s">
        <v>3125</v>
      </c>
      <c r="B21" s="98">
        <v>18574</v>
      </c>
      <c r="C21" s="98">
        <v>20648</v>
      </c>
      <c r="D21" s="85">
        <f t="shared" si="0"/>
        <v>0.112</v>
      </c>
    </row>
    <row r="22" ht="36" customHeight="1" spans="1:4">
      <c r="A22" s="99" t="s">
        <v>3126</v>
      </c>
      <c r="B22" s="98">
        <v>5399</v>
      </c>
      <c r="C22" s="98">
        <v>5849</v>
      </c>
      <c r="D22" s="85">
        <f t="shared" si="0"/>
        <v>0.083</v>
      </c>
    </row>
    <row r="23" ht="36" customHeight="1" spans="1:4">
      <c r="A23" s="97" t="s">
        <v>3127</v>
      </c>
      <c r="B23" s="98">
        <f>B18+B21+B22</f>
        <v>50971</v>
      </c>
      <c r="C23" s="98">
        <f>C18+C21+C22</f>
        <v>56232</v>
      </c>
      <c r="D23" s="85">
        <f t="shared" si="0"/>
        <v>0.103</v>
      </c>
    </row>
    <row r="24" spans="2:3">
      <c r="B24" s="128"/>
      <c r="C24" s="128"/>
    </row>
    <row r="25" spans="2:3">
      <c r="B25" s="128"/>
      <c r="C25" s="128"/>
    </row>
    <row r="26" spans="2:3">
      <c r="B26" s="128"/>
      <c r="C26" s="128"/>
    </row>
    <row r="27" spans="2:3">
      <c r="B27" s="128"/>
      <c r="C27" s="128"/>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D43"/>
  <sheetViews>
    <sheetView showGridLines="0" showZeros="0" view="pageBreakPreview" zoomScaleNormal="100" workbookViewId="0">
      <pane ySplit="3" topLeftCell="A4" activePane="bottomLeft" state="frozen"/>
      <selection/>
      <selection pane="bottomLeft" activeCell="D7" sqref="D7:D38"/>
    </sheetView>
  </sheetViews>
  <sheetFormatPr defaultColWidth="9" defaultRowHeight="15.6" outlineLevelCol="3"/>
  <cols>
    <col min="1" max="1" width="46.1296296296296" style="102" customWidth="1"/>
    <col min="2" max="4" width="20.6296296296296" style="102" customWidth="1"/>
    <col min="5" max="16384" width="9" style="102"/>
  </cols>
  <sheetData>
    <row r="1" ht="45" customHeight="1" spans="1:4">
      <c r="A1" s="103" t="s">
        <v>3128</v>
      </c>
      <c r="B1" s="103"/>
      <c r="C1" s="103"/>
      <c r="D1" s="103"/>
    </row>
    <row r="2" ht="20.1" customHeight="1" spans="1:4">
      <c r="A2" s="104"/>
      <c r="B2" s="105"/>
      <c r="C2" s="106"/>
      <c r="D2" s="107" t="s">
        <v>2</v>
      </c>
    </row>
    <row r="3" ht="45" customHeight="1" spans="1:4">
      <c r="A3" s="108" t="s">
        <v>3093</v>
      </c>
      <c r="B3" s="81" t="s">
        <v>5</v>
      </c>
      <c r="C3" s="81" t="s">
        <v>6</v>
      </c>
      <c r="D3" s="81" t="s">
        <v>7</v>
      </c>
    </row>
    <row r="4" ht="36" customHeight="1" spans="1:4">
      <c r="A4" s="109" t="s">
        <v>3094</v>
      </c>
      <c r="B4" s="110">
        <v>5401</v>
      </c>
      <c r="C4" s="84">
        <v>5849</v>
      </c>
      <c r="D4" s="85">
        <f>(C4-B4)/B4</f>
        <v>0.083</v>
      </c>
    </row>
    <row r="5" ht="36" customHeight="1" spans="1:4">
      <c r="A5" s="111" t="s">
        <v>3095</v>
      </c>
      <c r="B5" s="112">
        <v>5033</v>
      </c>
      <c r="C5" s="112">
        <v>5434</v>
      </c>
      <c r="D5" s="85">
        <f t="shared" ref="D5:D39" si="0">(C5-B5)/B5</f>
        <v>0.08</v>
      </c>
    </row>
    <row r="6" ht="36" customHeight="1" spans="1:4">
      <c r="A6" s="111" t="s">
        <v>3096</v>
      </c>
      <c r="B6" s="112">
        <v>9</v>
      </c>
      <c r="C6" s="112">
        <v>5</v>
      </c>
      <c r="D6" s="85">
        <f t="shared" si="0"/>
        <v>-0.444</v>
      </c>
    </row>
    <row r="7" s="101" customFormat="1" ht="36" customHeight="1" spans="1:4">
      <c r="A7" s="111" t="s">
        <v>3097</v>
      </c>
      <c r="B7" s="112"/>
      <c r="C7" s="112"/>
      <c r="D7" s="85"/>
    </row>
    <row r="8" s="101" customFormat="1" ht="36" customHeight="1" spans="1:4">
      <c r="A8" s="113" t="s">
        <v>3098</v>
      </c>
      <c r="B8" s="110">
        <v>14735</v>
      </c>
      <c r="C8" s="110">
        <v>16964</v>
      </c>
      <c r="D8" s="85">
        <f t="shared" si="0"/>
        <v>0.151</v>
      </c>
    </row>
    <row r="9" s="101" customFormat="1" ht="36" customHeight="1" spans="1:4">
      <c r="A9" s="111" t="s">
        <v>3095</v>
      </c>
      <c r="B9" s="112">
        <v>9702</v>
      </c>
      <c r="C9" s="112">
        <v>10255</v>
      </c>
      <c r="D9" s="85">
        <f t="shared" si="0"/>
        <v>0.057</v>
      </c>
    </row>
    <row r="10" s="101" customFormat="1" ht="36" customHeight="1" spans="1:4">
      <c r="A10" s="111" t="s">
        <v>3096</v>
      </c>
      <c r="B10" s="112">
        <v>11</v>
      </c>
      <c r="C10" s="112">
        <v>9</v>
      </c>
      <c r="D10" s="85">
        <f t="shared" si="0"/>
        <v>-0.182</v>
      </c>
    </row>
    <row r="11" s="101" customFormat="1" ht="36" customHeight="1" spans="1:4">
      <c r="A11" s="111" t="s">
        <v>3097</v>
      </c>
      <c r="B11" s="112">
        <v>4865</v>
      </c>
      <c r="C11" s="112">
        <v>6537</v>
      </c>
      <c r="D11" s="85">
        <f t="shared" si="0"/>
        <v>0.344</v>
      </c>
    </row>
    <row r="12" s="101" customFormat="1" ht="36" customHeight="1" spans="1:4">
      <c r="A12" s="109" t="s">
        <v>3099</v>
      </c>
      <c r="B12" s="110"/>
      <c r="C12" s="110"/>
      <c r="D12" s="85"/>
    </row>
    <row r="13" ht="36" customHeight="1" spans="1:4">
      <c r="A13" s="111" t="s">
        <v>3095</v>
      </c>
      <c r="B13" s="112"/>
      <c r="C13" s="114"/>
      <c r="D13" s="85"/>
    </row>
    <row r="14" ht="36" customHeight="1" spans="1:4">
      <c r="A14" s="111" t="s">
        <v>3096</v>
      </c>
      <c r="B14" s="112"/>
      <c r="C14" s="112"/>
      <c r="D14" s="85"/>
    </row>
    <row r="15" ht="36" customHeight="1" spans="1:4">
      <c r="A15" s="111" t="s">
        <v>3097</v>
      </c>
      <c r="B15" s="112"/>
      <c r="C15" s="114"/>
      <c r="D15" s="85"/>
    </row>
    <row r="16" ht="36" customHeight="1" spans="1:4">
      <c r="A16" s="109" t="s">
        <v>3100</v>
      </c>
      <c r="B16" s="110"/>
      <c r="C16" s="110"/>
      <c r="D16" s="85"/>
    </row>
    <row r="17" ht="36" customHeight="1" spans="1:4">
      <c r="A17" s="111" t="s">
        <v>3095</v>
      </c>
      <c r="B17" s="112"/>
      <c r="C17" s="112"/>
      <c r="D17" s="85"/>
    </row>
    <row r="18" ht="36" customHeight="1" spans="1:4">
      <c r="A18" s="111" t="s">
        <v>3096</v>
      </c>
      <c r="B18" s="112"/>
      <c r="C18" s="112"/>
      <c r="D18" s="85"/>
    </row>
    <row r="19" ht="36" customHeight="1" spans="1:4">
      <c r="A19" s="111" t="s">
        <v>3097</v>
      </c>
      <c r="B19" s="112"/>
      <c r="C19" s="115"/>
      <c r="D19" s="85"/>
    </row>
    <row r="20" ht="36" customHeight="1" spans="1:4">
      <c r="A20" s="109" t="s">
        <v>3101</v>
      </c>
      <c r="B20" s="110"/>
      <c r="C20" s="110"/>
      <c r="D20" s="85"/>
    </row>
    <row r="21" ht="36" customHeight="1" spans="1:4">
      <c r="A21" s="111" t="s">
        <v>3095</v>
      </c>
      <c r="B21" s="112"/>
      <c r="C21" s="89"/>
      <c r="D21" s="85"/>
    </row>
    <row r="22" ht="36" customHeight="1" spans="1:4">
      <c r="A22" s="111" t="s">
        <v>3096</v>
      </c>
      <c r="B22" s="112"/>
      <c r="C22" s="112"/>
      <c r="D22" s="85"/>
    </row>
    <row r="23" ht="36" customHeight="1" spans="1:4">
      <c r="A23" s="111" t="s">
        <v>3097</v>
      </c>
      <c r="B23" s="112">
        <v>0</v>
      </c>
      <c r="C23" s="89"/>
      <c r="D23" s="85"/>
    </row>
    <row r="24" ht="36" customHeight="1" spans="1:4">
      <c r="A24" s="109" t="s">
        <v>3102</v>
      </c>
      <c r="B24" s="110">
        <v>5734</v>
      </c>
      <c r="C24" s="84">
        <v>6605</v>
      </c>
      <c r="D24" s="85">
        <f t="shared" si="0"/>
        <v>0.152</v>
      </c>
    </row>
    <row r="25" ht="36" customHeight="1" spans="1:4">
      <c r="A25" s="111" t="s">
        <v>3095</v>
      </c>
      <c r="B25" s="112">
        <v>1898</v>
      </c>
      <c r="C25" s="84">
        <v>1995</v>
      </c>
      <c r="D25" s="85">
        <f t="shared" si="0"/>
        <v>0.051</v>
      </c>
    </row>
    <row r="26" ht="36" customHeight="1" spans="1:4">
      <c r="A26" s="111" t="s">
        <v>3096</v>
      </c>
      <c r="B26" s="112">
        <v>236</v>
      </c>
      <c r="C26" s="84">
        <v>48</v>
      </c>
      <c r="D26" s="85">
        <f t="shared" si="0"/>
        <v>-0.797</v>
      </c>
    </row>
    <row r="27" ht="36" customHeight="1" spans="1:4">
      <c r="A27" s="111" t="s">
        <v>3097</v>
      </c>
      <c r="B27" s="112">
        <v>2786</v>
      </c>
      <c r="C27" s="84">
        <v>4239</v>
      </c>
      <c r="D27" s="85">
        <f t="shared" si="0"/>
        <v>0.522</v>
      </c>
    </row>
    <row r="28" ht="36" customHeight="1" spans="1:4">
      <c r="A28" s="109" t="s">
        <v>3103</v>
      </c>
      <c r="B28" s="110"/>
      <c r="C28" s="84"/>
      <c r="D28" s="85"/>
    </row>
    <row r="29" ht="36" customHeight="1" spans="1:4">
      <c r="A29" s="111" t="s">
        <v>3095</v>
      </c>
      <c r="B29" s="112"/>
      <c r="C29" s="112"/>
      <c r="D29" s="85"/>
    </row>
    <row r="30" ht="36" customHeight="1" spans="1:4">
      <c r="A30" s="111" t="s">
        <v>3096</v>
      </c>
      <c r="B30" s="112"/>
      <c r="C30" s="112"/>
      <c r="D30" s="85"/>
    </row>
    <row r="31" ht="36" customHeight="1" spans="1:4">
      <c r="A31" s="111" t="s">
        <v>3097</v>
      </c>
      <c r="B31" s="112"/>
      <c r="C31" s="112"/>
      <c r="D31" s="85"/>
    </row>
    <row r="32" ht="36" customHeight="1" spans="1:4">
      <c r="A32" s="97" t="s">
        <v>3104</v>
      </c>
      <c r="B32" s="110">
        <f>B4+B8+B24</f>
        <v>25870</v>
      </c>
      <c r="C32" s="110">
        <f>C4+C8+C24</f>
        <v>29418</v>
      </c>
      <c r="D32" s="85">
        <f t="shared" si="0"/>
        <v>0.137</v>
      </c>
    </row>
    <row r="33" ht="36" customHeight="1" spans="1:4">
      <c r="A33" s="111" t="s">
        <v>3105</v>
      </c>
      <c r="B33" s="112">
        <f>B5+B9+B25</f>
        <v>16633</v>
      </c>
      <c r="C33" s="112">
        <f>C5+C9+C25</f>
        <v>17684</v>
      </c>
      <c r="D33" s="85">
        <f t="shared" si="0"/>
        <v>0.063</v>
      </c>
    </row>
    <row r="34" ht="36" customHeight="1" spans="1:4">
      <c r="A34" s="111" t="s">
        <v>3106</v>
      </c>
      <c r="B34" s="112">
        <f>B6+B10+B26</f>
        <v>256</v>
      </c>
      <c r="C34" s="112">
        <f>C6+C10+C26</f>
        <v>62</v>
      </c>
      <c r="D34" s="85">
        <f t="shared" si="0"/>
        <v>-0.758</v>
      </c>
    </row>
    <row r="35" ht="36" customHeight="1" spans="1:4">
      <c r="A35" s="111" t="s">
        <v>3107</v>
      </c>
      <c r="B35" s="112">
        <f>B7+B11+B27</f>
        <v>7651</v>
      </c>
      <c r="C35" s="112">
        <f>C7+C11+C27</f>
        <v>10776</v>
      </c>
      <c r="D35" s="85">
        <f t="shared" si="0"/>
        <v>0.408</v>
      </c>
    </row>
    <row r="36" ht="36" customHeight="1" spans="1:4">
      <c r="A36" s="99" t="s">
        <v>3108</v>
      </c>
      <c r="B36" s="110">
        <v>7646</v>
      </c>
      <c r="C36" s="110">
        <v>8240</v>
      </c>
      <c r="D36" s="85">
        <f t="shared" si="0"/>
        <v>0.078</v>
      </c>
    </row>
    <row r="37" ht="36" customHeight="1" spans="1:4">
      <c r="A37" s="99" t="s">
        <v>3109</v>
      </c>
      <c r="B37" s="110">
        <v>17455</v>
      </c>
      <c r="C37" s="110">
        <v>18574</v>
      </c>
      <c r="D37" s="85">
        <f t="shared" si="0"/>
        <v>0.064</v>
      </c>
    </row>
    <row r="38" ht="36" customHeight="1" spans="1:4">
      <c r="A38" s="99" t="s">
        <v>3110</v>
      </c>
      <c r="B38" s="110"/>
      <c r="C38" s="84"/>
      <c r="D38" s="85"/>
    </row>
    <row r="39" ht="36" customHeight="1" spans="1:4">
      <c r="A39" s="97" t="s">
        <v>3111</v>
      </c>
      <c r="B39" s="110">
        <f>B32+B36+B37</f>
        <v>50971</v>
      </c>
      <c r="C39" s="110">
        <f>C32+C36+C37</f>
        <v>56232</v>
      </c>
      <c r="D39" s="85">
        <f t="shared" si="0"/>
        <v>0.103</v>
      </c>
    </row>
    <row r="40" spans="2:3">
      <c r="B40" s="116"/>
      <c r="C40" s="116"/>
    </row>
    <row r="41" spans="2:3">
      <c r="B41" s="116"/>
      <c r="C41" s="116"/>
    </row>
    <row r="42" spans="2:3">
      <c r="B42" s="116"/>
      <c r="C42" s="116"/>
    </row>
    <row r="43" spans="2:3">
      <c r="B43" s="116"/>
      <c r="C43" s="116"/>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D27"/>
  <sheetViews>
    <sheetView showGridLines="0" showZeros="0" view="pageBreakPreview" zoomScaleNormal="100" workbookViewId="0">
      <selection activeCell="D22" sqref="D22"/>
    </sheetView>
  </sheetViews>
  <sheetFormatPr defaultColWidth="9" defaultRowHeight="15.6" outlineLevelCol="3"/>
  <cols>
    <col min="1" max="1" width="50.75" style="72" customWidth="1"/>
    <col min="2" max="3" width="20.6296296296296" style="73" customWidth="1"/>
    <col min="4" max="4" width="20.6296296296296" style="72" customWidth="1"/>
    <col min="5" max="6" width="12.6296296296296" style="72"/>
    <col min="7" max="245" width="9" style="72"/>
    <col min="246" max="246" width="41.6296296296296" style="72" customWidth="1"/>
    <col min="247" max="248" width="14.5" style="72" customWidth="1"/>
    <col min="249" max="249" width="13.8796296296296" style="72" customWidth="1"/>
    <col min="250" max="252" width="9" style="72"/>
    <col min="253" max="254" width="10.5" style="72" customWidth="1"/>
    <col min="255" max="501" width="9" style="72"/>
    <col min="502" max="502" width="41.6296296296296" style="72" customWidth="1"/>
    <col min="503" max="504" width="14.5" style="72" customWidth="1"/>
    <col min="505" max="505" width="13.8796296296296" style="72" customWidth="1"/>
    <col min="506" max="508" width="9" style="72"/>
    <col min="509" max="510" width="10.5" style="72" customWidth="1"/>
    <col min="511" max="757" width="9" style="72"/>
    <col min="758" max="758" width="41.6296296296296" style="72" customWidth="1"/>
    <col min="759" max="760" width="14.5" style="72" customWidth="1"/>
    <col min="761" max="761" width="13.8796296296296" style="72" customWidth="1"/>
    <col min="762" max="764" width="9" style="72"/>
    <col min="765" max="766" width="10.5" style="72" customWidth="1"/>
    <col min="767" max="1013" width="9" style="72"/>
    <col min="1014" max="1014" width="41.6296296296296" style="72" customWidth="1"/>
    <col min="1015" max="1016" width="14.5" style="72" customWidth="1"/>
    <col min="1017" max="1017" width="13.8796296296296" style="72" customWidth="1"/>
    <col min="1018" max="1020" width="9" style="72"/>
    <col min="1021" max="1022" width="10.5" style="72" customWidth="1"/>
    <col min="1023" max="1269" width="9" style="72"/>
    <col min="1270" max="1270" width="41.6296296296296" style="72" customWidth="1"/>
    <col min="1271" max="1272" width="14.5" style="72" customWidth="1"/>
    <col min="1273" max="1273" width="13.8796296296296" style="72" customWidth="1"/>
    <col min="1274" max="1276" width="9" style="72"/>
    <col min="1277" max="1278" width="10.5" style="72" customWidth="1"/>
    <col min="1279" max="1525" width="9" style="72"/>
    <col min="1526" max="1526" width="41.6296296296296" style="72" customWidth="1"/>
    <col min="1527" max="1528" width="14.5" style="72" customWidth="1"/>
    <col min="1529" max="1529" width="13.8796296296296" style="72" customWidth="1"/>
    <col min="1530" max="1532" width="9" style="72"/>
    <col min="1533" max="1534" width="10.5" style="72" customWidth="1"/>
    <col min="1535" max="1781" width="9" style="72"/>
    <col min="1782" max="1782" width="41.6296296296296" style="72" customWidth="1"/>
    <col min="1783" max="1784" width="14.5" style="72" customWidth="1"/>
    <col min="1785" max="1785" width="13.8796296296296" style="72" customWidth="1"/>
    <col min="1786" max="1788" width="9" style="72"/>
    <col min="1789" max="1790" width="10.5" style="72" customWidth="1"/>
    <col min="1791" max="2037" width="9" style="72"/>
    <col min="2038" max="2038" width="41.6296296296296" style="72" customWidth="1"/>
    <col min="2039" max="2040" width="14.5" style="72" customWidth="1"/>
    <col min="2041" max="2041" width="13.8796296296296" style="72" customWidth="1"/>
    <col min="2042" max="2044" width="9" style="72"/>
    <col min="2045" max="2046" width="10.5" style="72" customWidth="1"/>
    <col min="2047" max="2293" width="9" style="72"/>
    <col min="2294" max="2294" width="41.6296296296296" style="72" customWidth="1"/>
    <col min="2295" max="2296" width="14.5" style="72" customWidth="1"/>
    <col min="2297" max="2297" width="13.8796296296296" style="72" customWidth="1"/>
    <col min="2298" max="2300" width="9" style="72"/>
    <col min="2301" max="2302" width="10.5" style="72" customWidth="1"/>
    <col min="2303" max="2549" width="9" style="72"/>
    <col min="2550" max="2550" width="41.6296296296296" style="72" customWidth="1"/>
    <col min="2551" max="2552" width="14.5" style="72" customWidth="1"/>
    <col min="2553" max="2553" width="13.8796296296296" style="72" customWidth="1"/>
    <col min="2554" max="2556" width="9" style="72"/>
    <col min="2557" max="2558" width="10.5" style="72" customWidth="1"/>
    <col min="2559" max="2805" width="9" style="72"/>
    <col min="2806" max="2806" width="41.6296296296296" style="72" customWidth="1"/>
    <col min="2807" max="2808" width="14.5" style="72" customWidth="1"/>
    <col min="2809" max="2809" width="13.8796296296296" style="72" customWidth="1"/>
    <col min="2810" max="2812" width="9" style="72"/>
    <col min="2813" max="2814" width="10.5" style="72" customWidth="1"/>
    <col min="2815" max="3061" width="9" style="72"/>
    <col min="3062" max="3062" width="41.6296296296296" style="72" customWidth="1"/>
    <col min="3063" max="3064" width="14.5" style="72" customWidth="1"/>
    <col min="3065" max="3065" width="13.8796296296296" style="72" customWidth="1"/>
    <col min="3066" max="3068" width="9" style="72"/>
    <col min="3069" max="3070" width="10.5" style="72" customWidth="1"/>
    <col min="3071" max="3317" width="9" style="72"/>
    <col min="3318" max="3318" width="41.6296296296296" style="72" customWidth="1"/>
    <col min="3319" max="3320" width="14.5" style="72" customWidth="1"/>
    <col min="3321" max="3321" width="13.8796296296296" style="72" customWidth="1"/>
    <col min="3322" max="3324" width="9" style="72"/>
    <col min="3325" max="3326" width="10.5" style="72" customWidth="1"/>
    <col min="3327" max="3573" width="9" style="72"/>
    <col min="3574" max="3574" width="41.6296296296296" style="72" customWidth="1"/>
    <col min="3575" max="3576" width="14.5" style="72" customWidth="1"/>
    <col min="3577" max="3577" width="13.8796296296296" style="72" customWidth="1"/>
    <col min="3578" max="3580" width="9" style="72"/>
    <col min="3581" max="3582" width="10.5" style="72" customWidth="1"/>
    <col min="3583" max="3829" width="9" style="72"/>
    <col min="3830" max="3830" width="41.6296296296296" style="72" customWidth="1"/>
    <col min="3831" max="3832" width="14.5" style="72" customWidth="1"/>
    <col min="3833" max="3833" width="13.8796296296296" style="72" customWidth="1"/>
    <col min="3834" max="3836" width="9" style="72"/>
    <col min="3837" max="3838" width="10.5" style="72" customWidth="1"/>
    <col min="3839" max="4085" width="9" style="72"/>
    <col min="4086" max="4086" width="41.6296296296296" style="72" customWidth="1"/>
    <col min="4087" max="4088" width="14.5" style="72" customWidth="1"/>
    <col min="4089" max="4089" width="13.8796296296296" style="72" customWidth="1"/>
    <col min="4090" max="4092" width="9" style="72"/>
    <col min="4093" max="4094" width="10.5" style="72" customWidth="1"/>
    <col min="4095" max="4341" width="9" style="72"/>
    <col min="4342" max="4342" width="41.6296296296296" style="72" customWidth="1"/>
    <col min="4343" max="4344" width="14.5" style="72" customWidth="1"/>
    <col min="4345" max="4345" width="13.8796296296296" style="72" customWidth="1"/>
    <col min="4346" max="4348" width="9" style="72"/>
    <col min="4349" max="4350" width="10.5" style="72" customWidth="1"/>
    <col min="4351" max="4597" width="9" style="72"/>
    <col min="4598" max="4598" width="41.6296296296296" style="72" customWidth="1"/>
    <col min="4599" max="4600" width="14.5" style="72" customWidth="1"/>
    <col min="4601" max="4601" width="13.8796296296296" style="72" customWidth="1"/>
    <col min="4602" max="4604" width="9" style="72"/>
    <col min="4605" max="4606" width="10.5" style="72" customWidth="1"/>
    <col min="4607" max="4853" width="9" style="72"/>
    <col min="4854" max="4854" width="41.6296296296296" style="72" customWidth="1"/>
    <col min="4855" max="4856" width="14.5" style="72" customWidth="1"/>
    <col min="4857" max="4857" width="13.8796296296296" style="72" customWidth="1"/>
    <col min="4858" max="4860" width="9" style="72"/>
    <col min="4861" max="4862" width="10.5" style="72" customWidth="1"/>
    <col min="4863" max="5109" width="9" style="72"/>
    <col min="5110" max="5110" width="41.6296296296296" style="72" customWidth="1"/>
    <col min="5111" max="5112" width="14.5" style="72" customWidth="1"/>
    <col min="5113" max="5113" width="13.8796296296296" style="72" customWidth="1"/>
    <col min="5114" max="5116" width="9" style="72"/>
    <col min="5117" max="5118" width="10.5" style="72" customWidth="1"/>
    <col min="5119" max="5365" width="9" style="72"/>
    <col min="5366" max="5366" width="41.6296296296296" style="72" customWidth="1"/>
    <col min="5367" max="5368" width="14.5" style="72" customWidth="1"/>
    <col min="5369" max="5369" width="13.8796296296296" style="72" customWidth="1"/>
    <col min="5370" max="5372" width="9" style="72"/>
    <col min="5373" max="5374" width="10.5" style="72" customWidth="1"/>
    <col min="5375" max="5621" width="9" style="72"/>
    <col min="5622" max="5622" width="41.6296296296296" style="72" customWidth="1"/>
    <col min="5623" max="5624" width="14.5" style="72" customWidth="1"/>
    <col min="5625" max="5625" width="13.8796296296296" style="72" customWidth="1"/>
    <col min="5626" max="5628" width="9" style="72"/>
    <col min="5629" max="5630" width="10.5" style="72" customWidth="1"/>
    <col min="5631" max="5877" width="9" style="72"/>
    <col min="5878" max="5878" width="41.6296296296296" style="72" customWidth="1"/>
    <col min="5879" max="5880" width="14.5" style="72" customWidth="1"/>
    <col min="5881" max="5881" width="13.8796296296296" style="72" customWidth="1"/>
    <col min="5882" max="5884" width="9" style="72"/>
    <col min="5885" max="5886" width="10.5" style="72" customWidth="1"/>
    <col min="5887" max="6133" width="9" style="72"/>
    <col min="6134" max="6134" width="41.6296296296296" style="72" customWidth="1"/>
    <col min="6135" max="6136" width="14.5" style="72" customWidth="1"/>
    <col min="6137" max="6137" width="13.8796296296296" style="72" customWidth="1"/>
    <col min="6138" max="6140" width="9" style="72"/>
    <col min="6141" max="6142" width="10.5" style="72" customWidth="1"/>
    <col min="6143" max="6389" width="9" style="72"/>
    <col min="6390" max="6390" width="41.6296296296296" style="72" customWidth="1"/>
    <col min="6391" max="6392" width="14.5" style="72" customWidth="1"/>
    <col min="6393" max="6393" width="13.8796296296296" style="72" customWidth="1"/>
    <col min="6394" max="6396" width="9" style="72"/>
    <col min="6397" max="6398" width="10.5" style="72" customWidth="1"/>
    <col min="6399" max="6645" width="9" style="72"/>
    <col min="6646" max="6646" width="41.6296296296296" style="72" customWidth="1"/>
    <col min="6647" max="6648" width="14.5" style="72" customWidth="1"/>
    <col min="6649" max="6649" width="13.8796296296296" style="72" customWidth="1"/>
    <col min="6650" max="6652" width="9" style="72"/>
    <col min="6653" max="6654" width="10.5" style="72" customWidth="1"/>
    <col min="6655" max="6901" width="9" style="72"/>
    <col min="6902" max="6902" width="41.6296296296296" style="72" customWidth="1"/>
    <col min="6903" max="6904" width="14.5" style="72" customWidth="1"/>
    <col min="6905" max="6905" width="13.8796296296296" style="72" customWidth="1"/>
    <col min="6906" max="6908" width="9" style="72"/>
    <col min="6909" max="6910" width="10.5" style="72" customWidth="1"/>
    <col min="6911" max="7157" width="9" style="72"/>
    <col min="7158" max="7158" width="41.6296296296296" style="72" customWidth="1"/>
    <col min="7159" max="7160" width="14.5" style="72" customWidth="1"/>
    <col min="7161" max="7161" width="13.8796296296296" style="72" customWidth="1"/>
    <col min="7162" max="7164" width="9" style="72"/>
    <col min="7165" max="7166" width="10.5" style="72" customWidth="1"/>
    <col min="7167" max="7413" width="9" style="72"/>
    <col min="7414" max="7414" width="41.6296296296296" style="72" customWidth="1"/>
    <col min="7415" max="7416" width="14.5" style="72" customWidth="1"/>
    <col min="7417" max="7417" width="13.8796296296296" style="72" customWidth="1"/>
    <col min="7418" max="7420" width="9" style="72"/>
    <col min="7421" max="7422" width="10.5" style="72" customWidth="1"/>
    <col min="7423" max="7669" width="9" style="72"/>
    <col min="7670" max="7670" width="41.6296296296296" style="72" customWidth="1"/>
    <col min="7671" max="7672" width="14.5" style="72" customWidth="1"/>
    <col min="7673" max="7673" width="13.8796296296296" style="72" customWidth="1"/>
    <col min="7674" max="7676" width="9" style="72"/>
    <col min="7677" max="7678" width="10.5" style="72" customWidth="1"/>
    <col min="7679" max="7925" width="9" style="72"/>
    <col min="7926" max="7926" width="41.6296296296296" style="72" customWidth="1"/>
    <col min="7927" max="7928" width="14.5" style="72" customWidth="1"/>
    <col min="7929" max="7929" width="13.8796296296296" style="72" customWidth="1"/>
    <col min="7930" max="7932" width="9" style="72"/>
    <col min="7933" max="7934" width="10.5" style="72" customWidth="1"/>
    <col min="7935" max="8181" width="9" style="72"/>
    <col min="8182" max="8182" width="41.6296296296296" style="72" customWidth="1"/>
    <col min="8183" max="8184" width="14.5" style="72" customWidth="1"/>
    <col min="8185" max="8185" width="13.8796296296296" style="72" customWidth="1"/>
    <col min="8186" max="8188" width="9" style="72"/>
    <col min="8189" max="8190" width="10.5" style="72" customWidth="1"/>
    <col min="8191" max="8437" width="9" style="72"/>
    <col min="8438" max="8438" width="41.6296296296296" style="72" customWidth="1"/>
    <col min="8439" max="8440" width="14.5" style="72" customWidth="1"/>
    <col min="8441" max="8441" width="13.8796296296296" style="72" customWidth="1"/>
    <col min="8442" max="8444" width="9" style="72"/>
    <col min="8445" max="8446" width="10.5" style="72" customWidth="1"/>
    <col min="8447" max="8693" width="9" style="72"/>
    <col min="8694" max="8694" width="41.6296296296296" style="72" customWidth="1"/>
    <col min="8695" max="8696" width="14.5" style="72" customWidth="1"/>
    <col min="8697" max="8697" width="13.8796296296296" style="72" customWidth="1"/>
    <col min="8698" max="8700" width="9" style="72"/>
    <col min="8701" max="8702" width="10.5" style="72" customWidth="1"/>
    <col min="8703" max="8949" width="9" style="72"/>
    <col min="8950" max="8950" width="41.6296296296296" style="72" customWidth="1"/>
    <col min="8951" max="8952" width="14.5" style="72" customWidth="1"/>
    <col min="8953" max="8953" width="13.8796296296296" style="72" customWidth="1"/>
    <col min="8954" max="8956" width="9" style="72"/>
    <col min="8957" max="8958" width="10.5" style="72" customWidth="1"/>
    <col min="8959" max="9205" width="9" style="72"/>
    <col min="9206" max="9206" width="41.6296296296296" style="72" customWidth="1"/>
    <col min="9207" max="9208" width="14.5" style="72" customWidth="1"/>
    <col min="9209" max="9209" width="13.8796296296296" style="72" customWidth="1"/>
    <col min="9210" max="9212" width="9" style="72"/>
    <col min="9213" max="9214" width="10.5" style="72" customWidth="1"/>
    <col min="9215" max="9461" width="9" style="72"/>
    <col min="9462" max="9462" width="41.6296296296296" style="72" customWidth="1"/>
    <col min="9463" max="9464" width="14.5" style="72" customWidth="1"/>
    <col min="9465" max="9465" width="13.8796296296296" style="72" customWidth="1"/>
    <col min="9466" max="9468" width="9" style="72"/>
    <col min="9469" max="9470" width="10.5" style="72" customWidth="1"/>
    <col min="9471" max="9717" width="9" style="72"/>
    <col min="9718" max="9718" width="41.6296296296296" style="72" customWidth="1"/>
    <col min="9719" max="9720" width="14.5" style="72" customWidth="1"/>
    <col min="9721" max="9721" width="13.8796296296296" style="72" customWidth="1"/>
    <col min="9722" max="9724" width="9" style="72"/>
    <col min="9725" max="9726" width="10.5" style="72" customWidth="1"/>
    <col min="9727" max="9973" width="9" style="72"/>
    <col min="9974" max="9974" width="41.6296296296296" style="72" customWidth="1"/>
    <col min="9975" max="9976" width="14.5" style="72" customWidth="1"/>
    <col min="9977" max="9977" width="13.8796296296296" style="72" customWidth="1"/>
    <col min="9978" max="9980" width="9" style="72"/>
    <col min="9981" max="9982" width="10.5" style="72" customWidth="1"/>
    <col min="9983" max="10229" width="9" style="72"/>
    <col min="10230" max="10230" width="41.6296296296296" style="72" customWidth="1"/>
    <col min="10231" max="10232" width="14.5" style="72" customWidth="1"/>
    <col min="10233" max="10233" width="13.8796296296296" style="72" customWidth="1"/>
    <col min="10234" max="10236" width="9" style="72"/>
    <col min="10237" max="10238" width="10.5" style="72" customWidth="1"/>
    <col min="10239" max="10485" width="9" style="72"/>
    <col min="10486" max="10486" width="41.6296296296296" style="72" customWidth="1"/>
    <col min="10487" max="10488" width="14.5" style="72" customWidth="1"/>
    <col min="10489" max="10489" width="13.8796296296296" style="72" customWidth="1"/>
    <col min="10490" max="10492" width="9" style="72"/>
    <col min="10493" max="10494" width="10.5" style="72" customWidth="1"/>
    <col min="10495" max="10741" width="9" style="72"/>
    <col min="10742" max="10742" width="41.6296296296296" style="72" customWidth="1"/>
    <col min="10743" max="10744" width="14.5" style="72" customWidth="1"/>
    <col min="10745" max="10745" width="13.8796296296296" style="72" customWidth="1"/>
    <col min="10746" max="10748" width="9" style="72"/>
    <col min="10749" max="10750" width="10.5" style="72" customWidth="1"/>
    <col min="10751" max="10997" width="9" style="72"/>
    <col min="10998" max="10998" width="41.6296296296296" style="72" customWidth="1"/>
    <col min="10999" max="11000" width="14.5" style="72" customWidth="1"/>
    <col min="11001" max="11001" width="13.8796296296296" style="72" customWidth="1"/>
    <col min="11002" max="11004" width="9" style="72"/>
    <col min="11005" max="11006" width="10.5" style="72" customWidth="1"/>
    <col min="11007" max="11253" width="9" style="72"/>
    <col min="11254" max="11254" width="41.6296296296296" style="72" customWidth="1"/>
    <col min="11255" max="11256" width="14.5" style="72" customWidth="1"/>
    <col min="11257" max="11257" width="13.8796296296296" style="72" customWidth="1"/>
    <col min="11258" max="11260" width="9" style="72"/>
    <col min="11261" max="11262" width="10.5" style="72" customWidth="1"/>
    <col min="11263" max="11509" width="9" style="72"/>
    <col min="11510" max="11510" width="41.6296296296296" style="72" customWidth="1"/>
    <col min="11511" max="11512" width="14.5" style="72" customWidth="1"/>
    <col min="11513" max="11513" width="13.8796296296296" style="72" customWidth="1"/>
    <col min="11514" max="11516" width="9" style="72"/>
    <col min="11517" max="11518" width="10.5" style="72" customWidth="1"/>
    <col min="11519" max="11765" width="9" style="72"/>
    <col min="11766" max="11766" width="41.6296296296296" style="72" customWidth="1"/>
    <col min="11767" max="11768" width="14.5" style="72" customWidth="1"/>
    <col min="11769" max="11769" width="13.8796296296296" style="72" customWidth="1"/>
    <col min="11770" max="11772" width="9" style="72"/>
    <col min="11773" max="11774" width="10.5" style="72" customWidth="1"/>
    <col min="11775" max="12021" width="9" style="72"/>
    <col min="12022" max="12022" width="41.6296296296296" style="72" customWidth="1"/>
    <col min="12023" max="12024" width="14.5" style="72" customWidth="1"/>
    <col min="12025" max="12025" width="13.8796296296296" style="72" customWidth="1"/>
    <col min="12026" max="12028" width="9" style="72"/>
    <col min="12029" max="12030" width="10.5" style="72" customWidth="1"/>
    <col min="12031" max="12277" width="9" style="72"/>
    <col min="12278" max="12278" width="41.6296296296296" style="72" customWidth="1"/>
    <col min="12279" max="12280" width="14.5" style="72" customWidth="1"/>
    <col min="12281" max="12281" width="13.8796296296296" style="72" customWidth="1"/>
    <col min="12282" max="12284" width="9" style="72"/>
    <col min="12285" max="12286" width="10.5" style="72" customWidth="1"/>
    <col min="12287" max="12533" width="9" style="72"/>
    <col min="12534" max="12534" width="41.6296296296296" style="72" customWidth="1"/>
    <col min="12535" max="12536" width="14.5" style="72" customWidth="1"/>
    <col min="12537" max="12537" width="13.8796296296296" style="72" customWidth="1"/>
    <col min="12538" max="12540" width="9" style="72"/>
    <col min="12541" max="12542" width="10.5" style="72" customWidth="1"/>
    <col min="12543" max="12789" width="9" style="72"/>
    <col min="12790" max="12790" width="41.6296296296296" style="72" customWidth="1"/>
    <col min="12791" max="12792" width="14.5" style="72" customWidth="1"/>
    <col min="12793" max="12793" width="13.8796296296296" style="72" customWidth="1"/>
    <col min="12794" max="12796" width="9" style="72"/>
    <col min="12797" max="12798" width="10.5" style="72" customWidth="1"/>
    <col min="12799" max="13045" width="9" style="72"/>
    <col min="13046" max="13046" width="41.6296296296296" style="72" customWidth="1"/>
    <col min="13047" max="13048" width="14.5" style="72" customWidth="1"/>
    <col min="13049" max="13049" width="13.8796296296296" style="72" customWidth="1"/>
    <col min="13050" max="13052" width="9" style="72"/>
    <col min="13053" max="13054" width="10.5" style="72" customWidth="1"/>
    <col min="13055" max="13301" width="9" style="72"/>
    <col min="13302" max="13302" width="41.6296296296296" style="72" customWidth="1"/>
    <col min="13303" max="13304" width="14.5" style="72" customWidth="1"/>
    <col min="13305" max="13305" width="13.8796296296296" style="72" customWidth="1"/>
    <col min="13306" max="13308" width="9" style="72"/>
    <col min="13309" max="13310" width="10.5" style="72" customWidth="1"/>
    <col min="13311" max="13557" width="9" style="72"/>
    <col min="13558" max="13558" width="41.6296296296296" style="72" customWidth="1"/>
    <col min="13559" max="13560" width="14.5" style="72" customWidth="1"/>
    <col min="13561" max="13561" width="13.8796296296296" style="72" customWidth="1"/>
    <col min="13562" max="13564" width="9" style="72"/>
    <col min="13565" max="13566" width="10.5" style="72" customWidth="1"/>
    <col min="13567" max="13813" width="9" style="72"/>
    <col min="13814" max="13814" width="41.6296296296296" style="72" customWidth="1"/>
    <col min="13815" max="13816" width="14.5" style="72" customWidth="1"/>
    <col min="13817" max="13817" width="13.8796296296296" style="72" customWidth="1"/>
    <col min="13818" max="13820" width="9" style="72"/>
    <col min="13821" max="13822" width="10.5" style="72" customWidth="1"/>
    <col min="13823" max="14069" width="9" style="72"/>
    <col min="14070" max="14070" width="41.6296296296296" style="72" customWidth="1"/>
    <col min="14071" max="14072" width="14.5" style="72" customWidth="1"/>
    <col min="14073" max="14073" width="13.8796296296296" style="72" customWidth="1"/>
    <col min="14074" max="14076" width="9" style="72"/>
    <col min="14077" max="14078" width="10.5" style="72" customWidth="1"/>
    <col min="14079" max="14325" width="9" style="72"/>
    <col min="14326" max="14326" width="41.6296296296296" style="72" customWidth="1"/>
    <col min="14327" max="14328" width="14.5" style="72" customWidth="1"/>
    <col min="14329" max="14329" width="13.8796296296296" style="72" customWidth="1"/>
    <col min="14330" max="14332" width="9" style="72"/>
    <col min="14333" max="14334" width="10.5" style="72" customWidth="1"/>
    <col min="14335" max="14581" width="9" style="72"/>
    <col min="14582" max="14582" width="41.6296296296296" style="72" customWidth="1"/>
    <col min="14583" max="14584" width="14.5" style="72" customWidth="1"/>
    <col min="14585" max="14585" width="13.8796296296296" style="72" customWidth="1"/>
    <col min="14586" max="14588" width="9" style="72"/>
    <col min="14589" max="14590" width="10.5" style="72" customWidth="1"/>
    <col min="14591" max="14837" width="9" style="72"/>
    <col min="14838" max="14838" width="41.6296296296296" style="72" customWidth="1"/>
    <col min="14839" max="14840" width="14.5" style="72" customWidth="1"/>
    <col min="14841" max="14841" width="13.8796296296296" style="72" customWidth="1"/>
    <col min="14842" max="14844" width="9" style="72"/>
    <col min="14845" max="14846" width="10.5" style="72" customWidth="1"/>
    <col min="14847" max="15093" width="9" style="72"/>
    <col min="15094" max="15094" width="41.6296296296296" style="72" customWidth="1"/>
    <col min="15095" max="15096" width="14.5" style="72" customWidth="1"/>
    <col min="15097" max="15097" width="13.8796296296296" style="72" customWidth="1"/>
    <col min="15098" max="15100" width="9" style="72"/>
    <col min="15101" max="15102" width="10.5" style="72" customWidth="1"/>
    <col min="15103" max="15349" width="9" style="72"/>
    <col min="15350" max="15350" width="41.6296296296296" style="72" customWidth="1"/>
    <col min="15351" max="15352" width="14.5" style="72" customWidth="1"/>
    <col min="15353" max="15353" width="13.8796296296296" style="72" customWidth="1"/>
    <col min="15354" max="15356" width="9" style="72"/>
    <col min="15357" max="15358" width="10.5" style="72" customWidth="1"/>
    <col min="15359" max="15605" width="9" style="72"/>
    <col min="15606" max="15606" width="41.6296296296296" style="72" customWidth="1"/>
    <col min="15607" max="15608" width="14.5" style="72" customWidth="1"/>
    <col min="15609" max="15609" width="13.8796296296296" style="72" customWidth="1"/>
    <col min="15610" max="15612" width="9" style="72"/>
    <col min="15613" max="15614" width="10.5" style="72" customWidth="1"/>
    <col min="15615" max="15861" width="9" style="72"/>
    <col min="15862" max="15862" width="41.6296296296296" style="72" customWidth="1"/>
    <col min="15863" max="15864" width="14.5" style="72" customWidth="1"/>
    <col min="15865" max="15865" width="13.8796296296296" style="72" customWidth="1"/>
    <col min="15866" max="15868" width="9" style="72"/>
    <col min="15869" max="15870" width="10.5" style="72" customWidth="1"/>
    <col min="15871" max="16117" width="9" style="72"/>
    <col min="16118" max="16118" width="41.6296296296296" style="72" customWidth="1"/>
    <col min="16119" max="16120" width="14.5" style="72" customWidth="1"/>
    <col min="16121" max="16121" width="13.8796296296296" style="72" customWidth="1"/>
    <col min="16122" max="16124" width="9" style="72"/>
    <col min="16125" max="16126" width="10.5" style="72" customWidth="1"/>
    <col min="16127" max="16384" width="9" style="72"/>
  </cols>
  <sheetData>
    <row r="1" ht="45" customHeight="1" spans="1:4">
      <c r="A1" s="74" t="s">
        <v>3129</v>
      </c>
      <c r="B1" s="75"/>
      <c r="C1" s="75"/>
      <c r="D1" s="74"/>
    </row>
    <row r="2" ht="20.1" customHeight="1" spans="1:4">
      <c r="A2" s="76"/>
      <c r="B2" s="77"/>
      <c r="C2" s="78"/>
      <c r="D2" s="79" t="s">
        <v>3008</v>
      </c>
    </row>
    <row r="3" ht="45" customHeight="1" spans="1:4">
      <c r="A3" s="80" t="s">
        <v>2422</v>
      </c>
      <c r="B3" s="81" t="s">
        <v>5</v>
      </c>
      <c r="C3" s="81" t="s">
        <v>6</v>
      </c>
      <c r="D3" s="81" t="s">
        <v>7</v>
      </c>
    </row>
    <row r="4" ht="36" customHeight="1" spans="1:4">
      <c r="A4" s="82" t="s">
        <v>3114</v>
      </c>
      <c r="B4" s="83">
        <v>7648</v>
      </c>
      <c r="C4" s="84">
        <v>8240</v>
      </c>
      <c r="D4" s="85">
        <f>(C4-B4)/B4</f>
        <v>0.077</v>
      </c>
    </row>
    <row r="5" ht="36" customHeight="1" spans="1:4">
      <c r="A5" s="86" t="s">
        <v>3115</v>
      </c>
      <c r="B5" s="87">
        <v>7319</v>
      </c>
      <c r="C5" s="88">
        <v>7883</v>
      </c>
      <c r="D5" s="85">
        <f t="shared" ref="D5:D23" si="0">(C5-B5)/B5</f>
        <v>0.077</v>
      </c>
    </row>
    <row r="6" ht="36" customHeight="1" spans="1:4">
      <c r="A6" s="82" t="s">
        <v>3116</v>
      </c>
      <c r="B6" s="83">
        <v>15244</v>
      </c>
      <c r="C6" s="84">
        <v>16847</v>
      </c>
      <c r="D6" s="85">
        <f t="shared" si="0"/>
        <v>0.105</v>
      </c>
    </row>
    <row r="7" ht="36" customHeight="1" spans="1:4">
      <c r="A7" s="86" t="s">
        <v>3115</v>
      </c>
      <c r="B7" s="87">
        <v>15239</v>
      </c>
      <c r="C7" s="89">
        <v>16117</v>
      </c>
      <c r="D7" s="85">
        <f t="shared" si="0"/>
        <v>0.058</v>
      </c>
    </row>
    <row r="8" ht="36" customHeight="1" spans="1:4">
      <c r="A8" s="82" t="s">
        <v>3117</v>
      </c>
      <c r="B8" s="83"/>
      <c r="C8" s="90"/>
      <c r="D8" s="85"/>
    </row>
    <row r="9" ht="36" customHeight="1" spans="1:4">
      <c r="A9" s="86" t="s">
        <v>3115</v>
      </c>
      <c r="B9" s="87"/>
      <c r="C9" s="91"/>
      <c r="D9" s="85"/>
    </row>
    <row r="10" ht="36" customHeight="1" spans="1:4">
      <c r="A10" s="82" t="s">
        <v>3118</v>
      </c>
      <c r="B10" s="83"/>
      <c r="C10" s="84"/>
      <c r="D10" s="85"/>
    </row>
    <row r="11" ht="36" customHeight="1" spans="1:4">
      <c r="A11" s="86" t="s">
        <v>3115</v>
      </c>
      <c r="B11" s="87"/>
      <c r="C11" s="89"/>
      <c r="D11" s="85"/>
    </row>
    <row r="12" ht="36" customHeight="1" spans="1:4">
      <c r="A12" s="82" t="s">
        <v>3119</v>
      </c>
      <c r="B12" s="83"/>
      <c r="C12" s="84"/>
      <c r="D12" s="85"/>
    </row>
    <row r="13" ht="36" customHeight="1" spans="1:4">
      <c r="A13" s="86" t="s">
        <v>3115</v>
      </c>
      <c r="B13" s="87"/>
      <c r="C13" s="89"/>
      <c r="D13" s="85"/>
    </row>
    <row r="14" s="71" customFormat="1" ht="36" customHeight="1" spans="1:4">
      <c r="A14" s="82" t="s">
        <v>3120</v>
      </c>
      <c r="B14" s="92">
        <v>4106</v>
      </c>
      <c r="C14" s="90">
        <v>4648</v>
      </c>
      <c r="D14" s="85">
        <f t="shared" si="0"/>
        <v>0.132</v>
      </c>
    </row>
    <row r="15" ht="36" customHeight="1" spans="1:4">
      <c r="A15" s="86" t="s">
        <v>3115</v>
      </c>
      <c r="B15" s="93">
        <v>3361</v>
      </c>
      <c r="C15" s="91">
        <v>3778</v>
      </c>
      <c r="D15" s="85">
        <f t="shared" si="0"/>
        <v>0.124</v>
      </c>
    </row>
    <row r="16" ht="36" customHeight="1" spans="1:4">
      <c r="A16" s="82" t="s">
        <v>3121</v>
      </c>
      <c r="B16" s="94"/>
      <c r="C16" s="84"/>
      <c r="D16" s="85"/>
    </row>
    <row r="17" ht="36" customHeight="1" spans="1:4">
      <c r="A17" s="86" t="s">
        <v>3115</v>
      </c>
      <c r="B17" s="95"/>
      <c r="C17" s="96"/>
      <c r="D17" s="85"/>
    </row>
    <row r="18" ht="36" customHeight="1" spans="1:4">
      <c r="A18" s="97" t="s">
        <v>3122</v>
      </c>
      <c r="B18" s="94">
        <f>B4+B6+B14</f>
        <v>26998</v>
      </c>
      <c r="C18" s="94">
        <f>C4+C6+C14</f>
        <v>29735</v>
      </c>
      <c r="D18" s="85">
        <f t="shared" si="0"/>
        <v>0.101</v>
      </c>
    </row>
    <row r="19" ht="36" customHeight="1" spans="1:4">
      <c r="A19" s="86" t="s">
        <v>3123</v>
      </c>
      <c r="B19" s="95">
        <f>B5+B7+B15</f>
        <v>25919</v>
      </c>
      <c r="C19" s="95">
        <f>C5+C7+C15</f>
        <v>27778</v>
      </c>
      <c r="D19" s="85">
        <f t="shared" si="0"/>
        <v>0.072</v>
      </c>
    </row>
    <row r="20" ht="36" customHeight="1" spans="1:4">
      <c r="A20" s="82" t="s">
        <v>3124</v>
      </c>
      <c r="B20" s="94"/>
      <c r="C20" s="98"/>
      <c r="D20" s="85"/>
    </row>
    <row r="21" ht="36" customHeight="1" spans="1:4">
      <c r="A21" s="82" t="s">
        <v>3125</v>
      </c>
      <c r="B21" s="94">
        <v>18574</v>
      </c>
      <c r="C21" s="98">
        <v>20648</v>
      </c>
      <c r="D21" s="85">
        <f t="shared" si="0"/>
        <v>0.112</v>
      </c>
    </row>
    <row r="22" ht="36" customHeight="1" spans="1:4">
      <c r="A22" s="99" t="s">
        <v>3126</v>
      </c>
      <c r="B22" s="94">
        <v>5399</v>
      </c>
      <c r="C22" s="98">
        <v>5849</v>
      </c>
      <c r="D22" s="85">
        <f t="shared" si="0"/>
        <v>0.083</v>
      </c>
    </row>
    <row r="23" ht="36" customHeight="1" spans="1:4">
      <c r="A23" s="97" t="s">
        <v>3127</v>
      </c>
      <c r="B23" s="94">
        <f>B18+B21+B22</f>
        <v>50971</v>
      </c>
      <c r="C23" s="94">
        <f>C18+C21+C22</f>
        <v>56232</v>
      </c>
      <c r="D23" s="85">
        <f t="shared" si="0"/>
        <v>0.103</v>
      </c>
    </row>
    <row r="24" spans="2:3">
      <c r="B24" s="100"/>
      <c r="C24" s="100"/>
    </row>
    <row r="25" spans="2:3">
      <c r="B25" s="100"/>
      <c r="C25" s="100"/>
    </row>
    <row r="26" spans="2:3">
      <c r="B26" s="100"/>
      <c r="C26" s="100"/>
    </row>
    <row r="27" spans="2:3">
      <c r="B27" s="100"/>
      <c r="C27" s="100"/>
    </row>
  </sheetData>
  <mergeCells count="1">
    <mergeCell ref="A1:D1"/>
  </mergeCells>
  <conditionalFormatting sqref="E16">
    <cfRule type="cellIs" dxfId="5" priority="5" stopIfTrue="1" operator="lessThan">
      <formula>0</formula>
    </cfRule>
  </conditionalFormatting>
  <conditionalFormatting sqref="B14:B23 C18:C19 C23">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25"/>
  <sheetViews>
    <sheetView workbookViewId="0">
      <selection activeCell="A2" sqref="A2:G2"/>
    </sheetView>
  </sheetViews>
  <sheetFormatPr defaultColWidth="10" defaultRowHeight="14.4" outlineLevelCol="6"/>
  <cols>
    <col min="1" max="1" width="24.6296296296296" style="20" customWidth="1"/>
    <col min="2" max="7" width="15.6296296296296" style="20" customWidth="1"/>
    <col min="8" max="8" width="9.76851851851852" style="20" customWidth="1"/>
    <col min="9" max="16384" width="10" style="20"/>
  </cols>
  <sheetData>
    <row r="1" s="20" customFormat="1" ht="30" customHeight="1" spans="1:1">
      <c r="A1" s="51"/>
    </row>
    <row r="2" s="20" customFormat="1" ht="28.6" customHeight="1" spans="1:7">
      <c r="A2" s="67" t="s">
        <v>3130</v>
      </c>
      <c r="B2" s="67"/>
      <c r="C2" s="67"/>
      <c r="D2" s="67"/>
      <c r="E2" s="67"/>
      <c r="F2" s="67"/>
      <c r="G2" s="67"/>
    </row>
    <row r="3" s="55" customFormat="1" ht="23" customHeight="1" spans="1:7">
      <c r="A3" s="56"/>
      <c r="B3" s="56"/>
      <c r="F3" s="57" t="s">
        <v>2</v>
      </c>
      <c r="G3" s="57"/>
    </row>
    <row r="4" s="20" customFormat="1" ht="30" customHeight="1" spans="1:7">
      <c r="A4" s="62" t="s">
        <v>3131</v>
      </c>
      <c r="B4" s="62" t="s">
        <v>3132</v>
      </c>
      <c r="C4" s="62"/>
      <c r="D4" s="62"/>
      <c r="E4" s="62" t="s">
        <v>3133</v>
      </c>
      <c r="F4" s="62"/>
      <c r="G4" s="62"/>
    </row>
    <row r="5" s="20" customFormat="1" ht="30" customHeight="1" spans="1:7">
      <c r="A5" s="62"/>
      <c r="B5" s="68"/>
      <c r="C5" s="62" t="s">
        <v>3134</v>
      </c>
      <c r="D5" s="62" t="s">
        <v>3135</v>
      </c>
      <c r="E5" s="68"/>
      <c r="F5" s="62" t="s">
        <v>3134</v>
      </c>
      <c r="G5" s="62" t="s">
        <v>3135</v>
      </c>
    </row>
    <row r="6" s="20" customFormat="1" ht="30" customHeight="1" spans="1:7">
      <c r="A6" s="62" t="s">
        <v>3136</v>
      </c>
      <c r="B6" s="62" t="s">
        <v>3137</v>
      </c>
      <c r="C6" s="62" t="s">
        <v>3138</v>
      </c>
      <c r="D6" s="62" t="s">
        <v>3139</v>
      </c>
      <c r="E6" s="62" t="s">
        <v>3140</v>
      </c>
      <c r="F6" s="62" t="s">
        <v>3141</v>
      </c>
      <c r="G6" s="62" t="s">
        <v>3142</v>
      </c>
    </row>
    <row r="7" s="20" customFormat="1" ht="30" customHeight="1" spans="1:7">
      <c r="A7" s="69" t="s">
        <v>3143</v>
      </c>
      <c r="B7" s="68">
        <v>190251</v>
      </c>
      <c r="C7" s="68">
        <v>93445</v>
      </c>
      <c r="D7" s="68">
        <v>96806</v>
      </c>
      <c r="E7" s="68">
        <v>171822</v>
      </c>
      <c r="F7" s="68">
        <v>75271</v>
      </c>
      <c r="G7" s="68">
        <v>96551</v>
      </c>
    </row>
    <row r="8" s="20" customFormat="1" ht="30" customHeight="1" spans="1:7">
      <c r="A8" s="69" t="s">
        <v>3144</v>
      </c>
      <c r="B8" s="68">
        <v>190251</v>
      </c>
      <c r="C8" s="68">
        <v>93445</v>
      </c>
      <c r="D8" s="68">
        <v>96806</v>
      </c>
      <c r="E8" s="68">
        <v>171822</v>
      </c>
      <c r="F8" s="68">
        <v>75271</v>
      </c>
      <c r="G8" s="68">
        <v>96551</v>
      </c>
    </row>
    <row r="9" s="55" customFormat="1" ht="44" customHeight="1" spans="1:7">
      <c r="A9" s="69" t="s">
        <v>3145</v>
      </c>
      <c r="B9" s="68"/>
      <c r="C9" s="68"/>
      <c r="D9" s="68"/>
      <c r="E9" s="68"/>
      <c r="F9" s="68"/>
      <c r="G9" s="68"/>
    </row>
    <row r="10" s="20" customFormat="1" ht="44" customHeight="1" spans="1:7">
      <c r="A10" s="70" t="s">
        <v>3146</v>
      </c>
      <c r="B10" s="68"/>
      <c r="C10" s="68"/>
      <c r="D10" s="68"/>
      <c r="E10" s="68"/>
      <c r="F10" s="68"/>
      <c r="G10" s="68"/>
    </row>
    <row r="11" s="20" customFormat="1" ht="44" customHeight="1" spans="1:7">
      <c r="A11" s="70" t="s">
        <v>3147</v>
      </c>
      <c r="B11" s="68"/>
      <c r="C11" s="68"/>
      <c r="D11" s="68"/>
      <c r="E11" s="68"/>
      <c r="F11" s="68"/>
      <c r="G11" s="68"/>
    </row>
    <row r="12" s="20" customFormat="1" ht="44" customHeight="1" spans="1:7">
      <c r="A12" s="70" t="s">
        <v>3148</v>
      </c>
      <c r="B12" s="68"/>
      <c r="C12" s="68"/>
      <c r="D12" s="68"/>
      <c r="E12" s="68"/>
      <c r="F12" s="68"/>
      <c r="G12" s="68"/>
    </row>
    <row r="13" s="20" customFormat="1" ht="44" customHeight="1" spans="1:7">
      <c r="A13" s="70" t="s">
        <v>3149</v>
      </c>
      <c r="B13" s="68"/>
      <c r="C13" s="68"/>
      <c r="D13" s="68"/>
      <c r="E13" s="68"/>
      <c r="F13" s="68"/>
      <c r="G13" s="68"/>
    </row>
    <row r="14" s="20" customFormat="1" ht="44" customHeight="1" spans="1:7">
      <c r="A14" s="70" t="s">
        <v>3150</v>
      </c>
      <c r="B14" s="68"/>
      <c r="C14" s="68"/>
      <c r="D14" s="68"/>
      <c r="E14" s="68"/>
      <c r="F14" s="68"/>
      <c r="G14" s="68"/>
    </row>
    <row r="15" s="20" customFormat="1" ht="44" customHeight="1" spans="1:7">
      <c r="A15" s="70" t="s">
        <v>3151</v>
      </c>
      <c r="B15" s="68"/>
      <c r="C15" s="68"/>
      <c r="D15" s="68"/>
      <c r="E15" s="68"/>
      <c r="F15" s="68"/>
      <c r="G15" s="68"/>
    </row>
    <row r="16" s="20" customFormat="1" ht="44" customHeight="1" spans="1:7">
      <c r="A16" s="70" t="s">
        <v>3152</v>
      </c>
      <c r="B16" s="68"/>
      <c r="C16" s="68"/>
      <c r="D16" s="68"/>
      <c r="E16" s="68"/>
      <c r="F16" s="68"/>
      <c r="G16" s="68"/>
    </row>
    <row r="17" s="20" customFormat="1" ht="30" customHeight="1" spans="1:7">
      <c r="A17" s="70" t="s">
        <v>3153</v>
      </c>
      <c r="B17" s="68"/>
      <c r="C17" s="68"/>
      <c r="D17" s="68"/>
      <c r="E17" s="68"/>
      <c r="F17" s="68"/>
      <c r="G17" s="68"/>
    </row>
    <row r="18" s="20" customFormat="1" ht="30" customHeight="1" spans="1:7">
      <c r="A18" s="70" t="s">
        <v>3154</v>
      </c>
      <c r="B18" s="68"/>
      <c r="C18" s="68"/>
      <c r="D18" s="68"/>
      <c r="E18" s="68"/>
      <c r="F18" s="68"/>
      <c r="G18" s="68"/>
    </row>
    <row r="19" s="22" customFormat="1" ht="25" customHeight="1" spans="1:7">
      <c r="A19" s="50" t="s">
        <v>3155</v>
      </c>
      <c r="B19" s="50"/>
      <c r="C19" s="50"/>
      <c r="D19" s="50"/>
      <c r="E19" s="50"/>
      <c r="F19" s="50"/>
      <c r="G19" s="50"/>
    </row>
    <row r="20" s="22" customFormat="1" ht="25" customHeight="1" spans="1:7">
      <c r="A20" s="50" t="s">
        <v>3156</v>
      </c>
      <c r="B20" s="50"/>
      <c r="C20" s="50"/>
      <c r="D20" s="50"/>
      <c r="E20" s="50"/>
      <c r="F20" s="50"/>
      <c r="G20" s="50"/>
    </row>
    <row r="21" s="20" customFormat="1" ht="18" customHeight="1" spans="1:7">
      <c r="A21" s="51"/>
      <c r="B21" s="51"/>
      <c r="C21" s="51"/>
      <c r="D21" s="51"/>
      <c r="E21" s="51"/>
      <c r="F21" s="51"/>
      <c r="G21" s="51"/>
    </row>
    <row r="22" s="20" customFormat="1" ht="18" customHeight="1" spans="1:7">
      <c r="A22" s="51"/>
      <c r="B22" s="51"/>
      <c r="C22" s="51"/>
      <c r="D22" s="51"/>
      <c r="E22" s="51"/>
      <c r="F22" s="51"/>
      <c r="G22" s="51"/>
    </row>
    <row r="23" s="20" customFormat="1" ht="18" customHeight="1" spans="1:7">
      <c r="A23" s="51"/>
      <c r="B23" s="51"/>
      <c r="C23" s="51"/>
      <c r="D23" s="51"/>
      <c r="E23" s="51"/>
      <c r="F23" s="51"/>
      <c r="G23" s="51"/>
    </row>
    <row r="24" s="20" customFormat="1" ht="18" customHeight="1" spans="1:7">
      <c r="A24" s="51"/>
      <c r="B24" s="51"/>
      <c r="C24" s="51"/>
      <c r="D24" s="51"/>
      <c r="E24" s="51"/>
      <c r="F24" s="51"/>
      <c r="G24" s="51"/>
    </row>
    <row r="25" s="20" customFormat="1" ht="14" customHeight="1" spans="1:7">
      <c r="A25" s="51"/>
      <c r="B25" s="51"/>
      <c r="C25" s="51"/>
      <c r="D25" s="51"/>
      <c r="E25" s="51"/>
      <c r="F25" s="51"/>
      <c r="G25" s="51"/>
    </row>
  </sheetData>
  <mergeCells count="7">
    <mergeCell ref="A2:G2"/>
    <mergeCell ref="F3:G3"/>
    <mergeCell ref="B4:D4"/>
    <mergeCell ref="E4:G4"/>
    <mergeCell ref="A19:G19"/>
    <mergeCell ref="A20:G20"/>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6"/>
  <sheetViews>
    <sheetView workbookViewId="0">
      <selection activeCell="A6" sqref="A6"/>
    </sheetView>
  </sheetViews>
  <sheetFormatPr defaultColWidth="10" defaultRowHeight="14.4" outlineLevelCol="6"/>
  <cols>
    <col min="1" max="1" width="62.25" style="20" customWidth="1"/>
    <col min="2" max="3" width="28.6296296296296" style="20" customWidth="1"/>
    <col min="4" max="4" width="9.76851851851852" style="20" customWidth="1"/>
    <col min="5" max="16384" width="10" style="20"/>
  </cols>
  <sheetData>
    <row r="1" s="20" customFormat="1" ht="23" customHeight="1"/>
    <row r="2" s="20" customFormat="1" ht="14.3" customHeight="1" spans="1:1">
      <c r="A2" s="51"/>
    </row>
    <row r="3" s="20" customFormat="1" ht="28.6" customHeight="1" spans="1:3">
      <c r="A3" s="46" t="s">
        <v>3157</v>
      </c>
      <c r="B3" s="46"/>
      <c r="C3" s="46"/>
    </row>
    <row r="4" s="55" customFormat="1" ht="27" customHeight="1" spans="1:3">
      <c r="A4" s="56"/>
      <c r="B4" s="56"/>
      <c r="C4" s="57" t="s">
        <v>2</v>
      </c>
    </row>
    <row r="5" s="60" customFormat="1" ht="24" customHeight="1" spans="1:3">
      <c r="A5" s="62" t="s">
        <v>3158</v>
      </c>
      <c r="B5" s="62" t="s">
        <v>3088</v>
      </c>
      <c r="C5" s="62" t="s">
        <v>3159</v>
      </c>
    </row>
    <row r="6" s="60" customFormat="1" ht="32" customHeight="1" spans="1:3">
      <c r="A6" s="63" t="s">
        <v>3160</v>
      </c>
      <c r="B6" s="58">
        <v>77580</v>
      </c>
      <c r="C6" s="58">
        <v>77580</v>
      </c>
    </row>
    <row r="7" s="60" customFormat="1" ht="32" customHeight="1" spans="1:3">
      <c r="A7" s="63" t="s">
        <v>3161</v>
      </c>
      <c r="B7" s="58">
        <v>93445</v>
      </c>
      <c r="C7" s="58">
        <v>93445</v>
      </c>
    </row>
    <row r="8" s="60" customFormat="1" ht="32" customHeight="1" spans="1:3">
      <c r="A8" s="63" t="s">
        <v>3162</v>
      </c>
      <c r="B8" s="58">
        <v>17760</v>
      </c>
      <c r="C8" s="58">
        <v>17760</v>
      </c>
    </row>
    <row r="9" s="60" customFormat="1" ht="30" customHeight="1" spans="1:3">
      <c r="A9" s="64" t="s">
        <v>3163</v>
      </c>
      <c r="B9" s="58">
        <v>0</v>
      </c>
      <c r="C9" s="58">
        <v>0</v>
      </c>
    </row>
    <row r="10" s="60" customFormat="1" ht="32" customHeight="1" spans="1:3">
      <c r="A10" s="64" t="s">
        <v>3164</v>
      </c>
      <c r="B10" s="58">
        <v>17760</v>
      </c>
      <c r="C10" s="58">
        <v>17760</v>
      </c>
    </row>
    <row r="11" s="60" customFormat="1" ht="32" customHeight="1" spans="1:3">
      <c r="A11" s="63" t="s">
        <v>3165</v>
      </c>
      <c r="B11" s="58">
        <v>20069</v>
      </c>
      <c r="C11" s="58">
        <v>20069</v>
      </c>
    </row>
    <row r="12" s="60" customFormat="1" ht="32" customHeight="1" spans="1:3">
      <c r="A12" s="63" t="s">
        <v>3166</v>
      </c>
      <c r="B12" s="58">
        <v>75271</v>
      </c>
      <c r="C12" s="58">
        <v>75271</v>
      </c>
    </row>
    <row r="13" s="60" customFormat="1" ht="32" customHeight="1" spans="1:3">
      <c r="A13" s="63" t="s">
        <v>3167</v>
      </c>
      <c r="B13" s="58">
        <v>0</v>
      </c>
      <c r="C13" s="58">
        <v>0</v>
      </c>
    </row>
    <row r="14" s="60" customFormat="1" ht="32" customHeight="1" spans="1:3">
      <c r="A14" s="63" t="s">
        <v>3168</v>
      </c>
      <c r="B14" s="58">
        <v>93445</v>
      </c>
      <c r="C14" s="58">
        <v>93445</v>
      </c>
    </row>
    <row r="15" s="61" customFormat="1" ht="69" customHeight="1" spans="1:7">
      <c r="A15" s="65" t="s">
        <v>3169</v>
      </c>
      <c r="B15" s="65"/>
      <c r="C15" s="65"/>
      <c r="D15" s="66"/>
      <c r="E15" s="66"/>
      <c r="F15" s="66"/>
      <c r="G15" s="66"/>
    </row>
    <row r="16" s="20" customFormat="1" spans="1:3">
      <c r="A16" s="59"/>
      <c r="B16" s="59"/>
      <c r="C16" s="59"/>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workbookViewId="0">
      <selection activeCell="A7" sqref="A7"/>
    </sheetView>
  </sheetViews>
  <sheetFormatPr defaultColWidth="10" defaultRowHeight="14.4" outlineLevelCol="6"/>
  <cols>
    <col min="1" max="1" width="60" style="20" customWidth="1"/>
    <col min="2" max="3" width="25.6296296296296" style="20" customWidth="1"/>
    <col min="4" max="4" width="9.76851851851852" style="20" customWidth="1"/>
    <col min="5" max="16384" width="10" style="20"/>
  </cols>
  <sheetData>
    <row r="1" s="20" customFormat="1" ht="23" customHeight="1"/>
    <row r="2" s="20" customFormat="1" ht="14.3" customHeight="1" spans="1:1">
      <c r="A2" s="51"/>
    </row>
    <row r="3" s="20" customFormat="1" ht="28.6" customHeight="1" spans="1:3">
      <c r="A3" s="46" t="s">
        <v>3170</v>
      </c>
      <c r="B3" s="46"/>
      <c r="C3" s="46"/>
    </row>
    <row r="4" s="55" customFormat="1" ht="27" customHeight="1" spans="1:3">
      <c r="A4" s="56"/>
      <c r="B4" s="56"/>
      <c r="C4" s="57" t="s">
        <v>2</v>
      </c>
    </row>
    <row r="5" s="20" customFormat="1" ht="24" customHeight="1" spans="1:3">
      <c r="A5" s="27" t="s">
        <v>3158</v>
      </c>
      <c r="B5" s="27" t="s">
        <v>3088</v>
      </c>
      <c r="C5" s="27" t="s">
        <v>3159</v>
      </c>
    </row>
    <row r="6" s="20" customFormat="1" ht="32" customHeight="1" spans="1:3">
      <c r="A6" s="29" t="s">
        <v>3160</v>
      </c>
      <c r="B6" s="58">
        <v>77580</v>
      </c>
      <c r="C6" s="58">
        <v>77580</v>
      </c>
    </row>
    <row r="7" s="20" customFormat="1" ht="32" customHeight="1" spans="1:3">
      <c r="A7" s="29" t="s">
        <v>3161</v>
      </c>
      <c r="B7" s="58">
        <v>93445</v>
      </c>
      <c r="C7" s="58">
        <v>93445</v>
      </c>
    </row>
    <row r="8" s="20" customFormat="1" ht="32" customHeight="1" spans="1:3">
      <c r="A8" s="29" t="s">
        <v>3162</v>
      </c>
      <c r="B8" s="58">
        <v>17760</v>
      </c>
      <c r="C8" s="58">
        <v>17760</v>
      </c>
    </row>
    <row r="9" s="20" customFormat="1" ht="32" customHeight="1" spans="1:3">
      <c r="A9" s="29" t="s">
        <v>3171</v>
      </c>
      <c r="B9" s="58">
        <v>0</v>
      </c>
      <c r="C9" s="58">
        <v>0</v>
      </c>
    </row>
    <row r="10" s="20" customFormat="1" ht="32" customHeight="1" spans="1:3">
      <c r="A10" s="29" t="s">
        <v>3172</v>
      </c>
      <c r="B10" s="58">
        <v>17760</v>
      </c>
      <c r="C10" s="58">
        <v>17760</v>
      </c>
    </row>
    <row r="11" s="20" customFormat="1" ht="32" customHeight="1" spans="1:3">
      <c r="A11" s="29" t="s">
        <v>3165</v>
      </c>
      <c r="B11" s="58">
        <v>20069</v>
      </c>
      <c r="C11" s="58">
        <v>20069</v>
      </c>
    </row>
    <row r="12" s="20" customFormat="1" ht="32" customHeight="1" spans="1:3">
      <c r="A12" s="29" t="s">
        <v>3166</v>
      </c>
      <c r="B12" s="58">
        <v>75271</v>
      </c>
      <c r="C12" s="58">
        <v>75271</v>
      </c>
    </row>
    <row r="13" s="20" customFormat="1" ht="32" customHeight="1" spans="1:3">
      <c r="A13" s="29" t="s">
        <v>3167</v>
      </c>
      <c r="B13" s="58">
        <v>0</v>
      </c>
      <c r="C13" s="58">
        <v>0</v>
      </c>
    </row>
    <row r="14" s="20" customFormat="1" ht="32" customHeight="1" spans="1:3">
      <c r="A14" s="29" t="s">
        <v>3168</v>
      </c>
      <c r="B14" s="58">
        <v>93445</v>
      </c>
      <c r="C14" s="58">
        <v>93445</v>
      </c>
    </row>
    <row r="15" s="22" customFormat="1" ht="69" customHeight="1" spans="1:7">
      <c r="A15" s="34" t="s">
        <v>3169</v>
      </c>
      <c r="B15" s="34"/>
      <c r="C15" s="34"/>
      <c r="D15" s="50"/>
      <c r="E15" s="50"/>
      <c r="F15" s="50"/>
      <c r="G15" s="50"/>
    </row>
    <row r="16" s="20" customFormat="1" spans="1:3">
      <c r="A16" s="59"/>
      <c r="B16" s="59"/>
      <c r="C16" s="59"/>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4"/>
  <sheetViews>
    <sheetView workbookViewId="0">
      <selection activeCell="A5" sqref="A5"/>
    </sheetView>
  </sheetViews>
  <sheetFormatPr defaultColWidth="10" defaultRowHeight="14.4" outlineLevelCol="2"/>
  <cols>
    <col min="1" max="1" width="60.5" style="20" customWidth="1"/>
    <col min="2" max="3" width="25.6296296296296" style="20" customWidth="1"/>
    <col min="4" max="4" width="9.76851851851852" style="20" customWidth="1"/>
    <col min="5" max="16384" width="10" style="20"/>
  </cols>
  <sheetData>
    <row r="1" s="20" customFormat="1" ht="24" customHeight="1"/>
    <row r="2" s="20" customFormat="1" ht="14.3" customHeight="1" spans="1:1">
      <c r="A2" s="51"/>
    </row>
    <row r="3" s="20" customFormat="1" ht="28.6" customHeight="1" spans="1:3">
      <c r="A3" s="46" t="s">
        <v>3173</v>
      </c>
      <c r="B3" s="46"/>
      <c r="C3" s="46"/>
    </row>
    <row r="4" s="55" customFormat="1" ht="25" customHeight="1" spans="1:3">
      <c r="A4" s="56"/>
      <c r="B4" s="56"/>
      <c r="C4" s="57" t="s">
        <v>2</v>
      </c>
    </row>
    <row r="5" s="20" customFormat="1" ht="32" customHeight="1" spans="1:3">
      <c r="A5" s="27" t="s">
        <v>3158</v>
      </c>
      <c r="B5" s="27" t="s">
        <v>3088</v>
      </c>
      <c r="C5" s="27" t="s">
        <v>3159</v>
      </c>
    </row>
    <row r="6" s="20" customFormat="1" ht="32" customHeight="1" spans="1:3">
      <c r="A6" s="29" t="s">
        <v>3174</v>
      </c>
      <c r="B6" s="53">
        <v>93001</v>
      </c>
      <c r="C6" s="53">
        <v>93001</v>
      </c>
    </row>
    <row r="7" s="20" customFormat="1" ht="32" customHeight="1" spans="1:3">
      <c r="A7" s="29" t="s">
        <v>3175</v>
      </c>
      <c r="B7" s="53">
        <v>96806</v>
      </c>
      <c r="C7" s="53">
        <v>96806</v>
      </c>
    </row>
    <row r="8" s="20" customFormat="1" ht="32" customHeight="1" spans="1:3">
      <c r="A8" s="29" t="s">
        <v>3176</v>
      </c>
      <c r="B8" s="53">
        <v>3800</v>
      </c>
      <c r="C8" s="53">
        <v>3800</v>
      </c>
    </row>
    <row r="9" s="20" customFormat="1" ht="32" customHeight="1" spans="1:3">
      <c r="A9" s="29" t="s">
        <v>3177</v>
      </c>
      <c r="B9" s="53">
        <v>250</v>
      </c>
      <c r="C9" s="53">
        <v>250</v>
      </c>
    </row>
    <row r="10" s="20" customFormat="1" ht="32" customHeight="1" spans="1:3">
      <c r="A10" s="29" t="s">
        <v>3178</v>
      </c>
      <c r="B10" s="53">
        <v>96551</v>
      </c>
      <c r="C10" s="53">
        <v>96551</v>
      </c>
    </row>
    <row r="11" s="20" customFormat="1" ht="32" customHeight="1" spans="1:3">
      <c r="A11" s="29" t="s">
        <v>3179</v>
      </c>
      <c r="B11" s="53">
        <v>0</v>
      </c>
      <c r="C11" s="53">
        <v>0</v>
      </c>
    </row>
    <row r="12" s="20" customFormat="1" ht="32" customHeight="1" spans="1:3">
      <c r="A12" s="29" t="s">
        <v>3180</v>
      </c>
      <c r="B12" s="53">
        <v>96806</v>
      </c>
      <c r="C12" s="53">
        <v>96806</v>
      </c>
    </row>
    <row r="13" s="22" customFormat="1" ht="72" customHeight="1" spans="1:3">
      <c r="A13" s="34" t="s">
        <v>3181</v>
      </c>
      <c r="B13" s="34"/>
      <c r="C13" s="34"/>
    </row>
    <row r="14" s="20" customFormat="1" ht="31" customHeight="1" spans="1:3">
      <c r="A14" s="54"/>
      <c r="B14" s="54"/>
      <c r="C14" s="54"/>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F8" sqref="F8"/>
    </sheetView>
  </sheetViews>
  <sheetFormatPr defaultColWidth="10" defaultRowHeight="14.4" outlineLevelCol="2"/>
  <cols>
    <col min="1" max="1" width="59.3796296296296" style="20" customWidth="1"/>
    <col min="2" max="3" width="25.6296296296296" style="20" customWidth="1"/>
    <col min="4" max="4" width="9.76851851851852" style="20" customWidth="1"/>
    <col min="5" max="16384" width="10" style="20"/>
  </cols>
  <sheetData>
    <row r="1" s="20" customFormat="1" ht="24" customHeight="1"/>
    <row r="2" s="20" customFormat="1" ht="14.3" customHeight="1" spans="1:1">
      <c r="A2" s="51"/>
    </row>
    <row r="3" s="20" customFormat="1" ht="28.6" customHeight="1" spans="1:3">
      <c r="A3" s="46" t="s">
        <v>3182</v>
      </c>
      <c r="B3" s="46"/>
      <c r="C3" s="46"/>
    </row>
    <row r="4" s="44" customFormat="1" ht="25" customHeight="1" spans="1:3">
      <c r="A4" s="52"/>
      <c r="B4" s="52"/>
      <c r="C4" s="47" t="s">
        <v>2</v>
      </c>
    </row>
    <row r="5" s="21" customFormat="1" ht="32" customHeight="1" spans="1:3">
      <c r="A5" s="27" t="s">
        <v>3158</v>
      </c>
      <c r="B5" s="27" t="s">
        <v>3088</v>
      </c>
      <c r="C5" s="27" t="s">
        <v>3159</v>
      </c>
    </row>
    <row r="6" s="21" customFormat="1" ht="32" customHeight="1" spans="1:3">
      <c r="A6" s="29" t="s">
        <v>3174</v>
      </c>
      <c r="B6" s="53">
        <v>93001</v>
      </c>
      <c r="C6" s="53">
        <v>93001</v>
      </c>
    </row>
    <row r="7" s="21" customFormat="1" ht="32" customHeight="1" spans="1:3">
      <c r="A7" s="29" t="s">
        <v>3175</v>
      </c>
      <c r="B7" s="53">
        <v>96806</v>
      </c>
      <c r="C7" s="53">
        <v>96806</v>
      </c>
    </row>
    <row r="8" s="21" customFormat="1" ht="32" customHeight="1" spans="1:3">
      <c r="A8" s="29" t="s">
        <v>3176</v>
      </c>
      <c r="B8" s="53">
        <v>3800</v>
      </c>
      <c r="C8" s="53">
        <v>3800</v>
      </c>
    </row>
    <row r="9" s="21" customFormat="1" ht="32" customHeight="1" spans="1:3">
      <c r="A9" s="29" t="s">
        <v>3177</v>
      </c>
      <c r="B9" s="53">
        <v>250</v>
      </c>
      <c r="C9" s="53">
        <v>250</v>
      </c>
    </row>
    <row r="10" s="21" customFormat="1" ht="32" customHeight="1" spans="1:3">
      <c r="A10" s="29" t="s">
        <v>3178</v>
      </c>
      <c r="B10" s="53">
        <v>96551</v>
      </c>
      <c r="C10" s="53">
        <v>96551</v>
      </c>
    </row>
    <row r="11" s="21" customFormat="1" ht="32" customHeight="1" spans="1:3">
      <c r="A11" s="29" t="s">
        <v>3179</v>
      </c>
      <c r="B11" s="53">
        <v>0</v>
      </c>
      <c r="C11" s="53">
        <v>0</v>
      </c>
    </row>
    <row r="12" s="21" customFormat="1" ht="32" customHeight="1" spans="1:3">
      <c r="A12" s="29" t="s">
        <v>3180</v>
      </c>
      <c r="B12" s="53">
        <v>96806</v>
      </c>
      <c r="C12" s="53">
        <v>96806</v>
      </c>
    </row>
    <row r="13" s="22" customFormat="1" ht="65" customHeight="1" spans="1:3">
      <c r="A13" s="34" t="s">
        <v>3183</v>
      </c>
      <c r="B13" s="34"/>
      <c r="C13" s="34"/>
    </row>
    <row r="14" s="20" customFormat="1" ht="31" customHeight="1" spans="1:3">
      <c r="A14" s="54"/>
      <c r="B14" s="54"/>
      <c r="C14" s="54"/>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8"/>
  <sheetViews>
    <sheetView workbookViewId="0">
      <selection activeCell="B9" sqref="B9"/>
    </sheetView>
  </sheetViews>
  <sheetFormatPr defaultColWidth="10" defaultRowHeight="14.4" outlineLevelCol="3"/>
  <cols>
    <col min="1" max="1" width="36" style="20" customWidth="1"/>
    <col min="2" max="4" width="15.6296296296296" style="20" customWidth="1"/>
    <col min="5" max="5" width="9.76851851851852" style="20" customWidth="1"/>
    <col min="6" max="16384" width="10" style="20"/>
  </cols>
  <sheetData>
    <row r="1" s="20" customFormat="1" ht="22" customHeight="1"/>
    <row r="2" s="20" customFormat="1" ht="14.3" customHeight="1" spans="1:1">
      <c r="A2" s="45"/>
    </row>
    <row r="3" s="20" customFormat="1" ht="63" customHeight="1" spans="1:4">
      <c r="A3" s="46" t="s">
        <v>3184</v>
      </c>
      <c r="B3" s="46"/>
      <c r="C3" s="46"/>
      <c r="D3" s="46"/>
    </row>
    <row r="4" s="44" customFormat="1" ht="30" customHeight="1" spans="4:4">
      <c r="D4" s="47" t="s">
        <v>2</v>
      </c>
    </row>
    <row r="5" s="21" customFormat="1" ht="25" customHeight="1" spans="1:4">
      <c r="A5" s="27" t="s">
        <v>3158</v>
      </c>
      <c r="B5" s="27" t="s">
        <v>3185</v>
      </c>
      <c r="C5" s="27" t="s">
        <v>3186</v>
      </c>
      <c r="D5" s="27" t="s">
        <v>3187</v>
      </c>
    </row>
    <row r="6" s="21" customFormat="1" ht="25" customHeight="1" spans="1:4">
      <c r="A6" s="48" t="s">
        <v>3188</v>
      </c>
      <c r="B6" s="30" t="s">
        <v>3189</v>
      </c>
      <c r="C6" s="39">
        <v>21560</v>
      </c>
      <c r="D6" s="39">
        <v>21560</v>
      </c>
    </row>
    <row r="7" s="21" customFormat="1" ht="25" customHeight="1" spans="1:4">
      <c r="A7" s="49" t="s">
        <v>3190</v>
      </c>
      <c r="B7" s="30" t="s">
        <v>3138</v>
      </c>
      <c r="C7" s="39">
        <v>17760</v>
      </c>
      <c r="D7" s="39">
        <v>17760</v>
      </c>
    </row>
    <row r="8" s="21" customFormat="1" ht="25" customHeight="1" spans="1:4">
      <c r="A8" s="49" t="s">
        <v>3191</v>
      </c>
      <c r="B8" s="30" t="s">
        <v>3139</v>
      </c>
      <c r="C8" s="39">
        <v>17760</v>
      </c>
      <c r="D8" s="39">
        <v>17760</v>
      </c>
    </row>
    <row r="9" s="21" customFormat="1" ht="25" customHeight="1" spans="1:4">
      <c r="A9" s="49" t="s">
        <v>3192</v>
      </c>
      <c r="B9" s="30" t="s">
        <v>3193</v>
      </c>
      <c r="C9" s="39">
        <v>3800</v>
      </c>
      <c r="D9" s="39">
        <v>3800</v>
      </c>
    </row>
    <row r="10" s="21" customFormat="1" ht="25" customHeight="1" spans="1:4">
      <c r="A10" s="49" t="s">
        <v>3191</v>
      </c>
      <c r="B10" s="30" t="s">
        <v>3141</v>
      </c>
      <c r="C10" s="39">
        <v>0</v>
      </c>
      <c r="D10" s="39">
        <v>0</v>
      </c>
    </row>
    <row r="11" s="21" customFormat="1" ht="25" customHeight="1" spans="1:4">
      <c r="A11" s="48" t="s">
        <v>3194</v>
      </c>
      <c r="B11" s="30" t="s">
        <v>3195</v>
      </c>
      <c r="C11" s="39">
        <v>20319</v>
      </c>
      <c r="D11" s="39">
        <v>20319</v>
      </c>
    </row>
    <row r="12" s="21" customFormat="1" ht="25" customHeight="1" spans="1:4">
      <c r="A12" s="49" t="s">
        <v>3190</v>
      </c>
      <c r="B12" s="30" t="s">
        <v>3196</v>
      </c>
      <c r="C12" s="39">
        <v>20069</v>
      </c>
      <c r="D12" s="39">
        <v>20069</v>
      </c>
    </row>
    <row r="13" s="21" customFormat="1" ht="25" customHeight="1" spans="1:4">
      <c r="A13" s="49" t="s">
        <v>3192</v>
      </c>
      <c r="B13" s="30" t="s">
        <v>3197</v>
      </c>
      <c r="C13" s="39">
        <v>250</v>
      </c>
      <c r="D13" s="39">
        <v>250</v>
      </c>
    </row>
    <row r="14" s="21" customFormat="1" ht="25" customHeight="1" spans="1:4">
      <c r="A14" s="48" t="s">
        <v>3198</v>
      </c>
      <c r="B14" s="30" t="s">
        <v>3199</v>
      </c>
      <c r="C14" s="39">
        <v>5919</v>
      </c>
      <c r="D14" s="39">
        <v>5919</v>
      </c>
    </row>
    <row r="15" s="21" customFormat="1" ht="25" customHeight="1" spans="1:4">
      <c r="A15" s="49" t="s">
        <v>3190</v>
      </c>
      <c r="B15" s="30" t="s">
        <v>3200</v>
      </c>
      <c r="C15" s="39">
        <v>2672</v>
      </c>
      <c r="D15" s="39">
        <v>2672</v>
      </c>
    </row>
    <row r="16" s="21" customFormat="1" ht="25" customHeight="1" spans="1:4">
      <c r="A16" s="49" t="s">
        <v>3192</v>
      </c>
      <c r="B16" s="30" t="s">
        <v>3201</v>
      </c>
      <c r="C16" s="39">
        <v>3247</v>
      </c>
      <c r="D16" s="39">
        <v>3247</v>
      </c>
    </row>
    <row r="17" s="21" customFormat="1" ht="25" customHeight="1" spans="1:4">
      <c r="A17" s="48" t="s">
        <v>3202</v>
      </c>
      <c r="B17" s="30" t="s">
        <v>3203</v>
      </c>
      <c r="C17" s="39">
        <v>19050</v>
      </c>
      <c r="D17" s="39">
        <v>19050</v>
      </c>
    </row>
    <row r="18" s="21" customFormat="1" ht="25" customHeight="1" spans="1:4">
      <c r="A18" s="49" t="s">
        <v>3190</v>
      </c>
      <c r="B18" s="30" t="s">
        <v>3204</v>
      </c>
      <c r="C18" s="39">
        <v>8800</v>
      </c>
      <c r="D18" s="39">
        <v>8800</v>
      </c>
    </row>
    <row r="19" s="21" customFormat="1" ht="25" customHeight="1" spans="1:4">
      <c r="A19" s="49" t="s">
        <v>3205</v>
      </c>
      <c r="B19" s="30"/>
      <c r="C19" s="39">
        <v>8800</v>
      </c>
      <c r="D19" s="39">
        <v>8800</v>
      </c>
    </row>
    <row r="20" s="21" customFormat="1" ht="25" customHeight="1" spans="1:4">
      <c r="A20" s="49" t="s">
        <v>3206</v>
      </c>
      <c r="B20" s="30" t="s">
        <v>3207</v>
      </c>
      <c r="C20" s="39">
        <v>0</v>
      </c>
      <c r="D20" s="39">
        <v>0</v>
      </c>
    </row>
    <row r="21" s="21" customFormat="1" ht="25" customHeight="1" spans="1:4">
      <c r="A21" s="49" t="s">
        <v>3192</v>
      </c>
      <c r="B21" s="30" t="s">
        <v>3208</v>
      </c>
      <c r="C21" s="39">
        <v>10250</v>
      </c>
      <c r="D21" s="39">
        <v>10250</v>
      </c>
    </row>
    <row r="22" s="21" customFormat="1" ht="25" customHeight="1" spans="1:4">
      <c r="A22" s="49" t="s">
        <v>3205</v>
      </c>
      <c r="B22" s="30"/>
      <c r="C22" s="39">
        <v>8700</v>
      </c>
      <c r="D22" s="39">
        <v>8700</v>
      </c>
    </row>
    <row r="23" s="21" customFormat="1" ht="25" customHeight="1" spans="1:4">
      <c r="A23" s="49" t="s">
        <v>3209</v>
      </c>
      <c r="B23" s="30" t="s">
        <v>3210</v>
      </c>
      <c r="C23" s="39">
        <v>1550</v>
      </c>
      <c r="D23" s="39">
        <v>1550</v>
      </c>
    </row>
    <row r="24" s="21" customFormat="1" ht="25" customHeight="1" spans="1:4">
      <c r="A24" s="48" t="s">
        <v>3211</v>
      </c>
      <c r="B24" s="30" t="s">
        <v>3212</v>
      </c>
      <c r="C24" s="39">
        <v>5802</v>
      </c>
      <c r="D24" s="39">
        <v>5802</v>
      </c>
    </row>
    <row r="25" s="21" customFormat="1" ht="25" customHeight="1" spans="1:4">
      <c r="A25" s="49" t="s">
        <v>3190</v>
      </c>
      <c r="B25" s="30" t="s">
        <v>3213</v>
      </c>
      <c r="C25" s="39">
        <v>2506</v>
      </c>
      <c r="D25" s="39">
        <v>2506</v>
      </c>
    </row>
    <row r="26" s="21" customFormat="1" ht="25" customHeight="1" spans="1:4">
      <c r="A26" s="49" t="s">
        <v>3192</v>
      </c>
      <c r="B26" s="30" t="s">
        <v>3214</v>
      </c>
      <c r="C26" s="39">
        <v>3296</v>
      </c>
      <c r="D26" s="39">
        <v>3296</v>
      </c>
    </row>
    <row r="27" s="22" customFormat="1" ht="70" customHeight="1" spans="1:4">
      <c r="A27" s="50" t="s">
        <v>3215</v>
      </c>
      <c r="B27" s="50"/>
      <c r="C27" s="50"/>
      <c r="D27" s="50"/>
    </row>
    <row r="28" s="20" customFormat="1" ht="25" customHeight="1" spans="1:4">
      <c r="A28" s="51"/>
      <c r="B28" s="51"/>
      <c r="C28" s="51"/>
      <c r="D28" s="51"/>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E44"/>
  <sheetViews>
    <sheetView showGridLines="0" showZeros="0" view="pageBreakPreview" zoomScaleNormal="90" workbookViewId="0">
      <pane ySplit="3" topLeftCell="A25" activePane="bottomLeft" state="frozen"/>
      <selection/>
      <selection pane="bottomLeft" activeCell="E28" sqref="E28"/>
    </sheetView>
  </sheetViews>
  <sheetFormatPr defaultColWidth="9" defaultRowHeight="15.6" outlineLevelCol="4"/>
  <cols>
    <col min="1" max="1" width="14.5" style="136" customWidth="1"/>
    <col min="2" max="2" width="50.75" style="136" customWidth="1"/>
    <col min="3" max="5" width="20.6296296296296" style="136" customWidth="1"/>
    <col min="6" max="16384" width="9" style="234"/>
  </cols>
  <sheetData>
    <row r="1" ht="45" customHeight="1" spans="1:5">
      <c r="A1" s="289"/>
      <c r="B1" s="289" t="s">
        <v>128</v>
      </c>
      <c r="C1" s="289"/>
      <c r="D1" s="289"/>
      <c r="E1" s="289"/>
    </row>
    <row r="2" ht="18.95" customHeight="1" spans="2:5">
      <c r="B2" s="400"/>
      <c r="C2" s="292"/>
      <c r="D2" s="292"/>
      <c r="E2" s="401" t="s">
        <v>2</v>
      </c>
    </row>
    <row r="3" s="397" customFormat="1" ht="45" customHeight="1" spans="1:5">
      <c r="A3" s="402" t="s">
        <v>3</v>
      </c>
      <c r="B3" s="295" t="s">
        <v>4</v>
      </c>
      <c r="C3" s="156" t="s">
        <v>129</v>
      </c>
      <c r="D3" s="156" t="s">
        <v>6</v>
      </c>
      <c r="E3" s="156" t="s">
        <v>130</v>
      </c>
    </row>
    <row r="4" ht="32.1" customHeight="1" spans="1:5">
      <c r="A4" s="403" t="s">
        <v>8</v>
      </c>
      <c r="B4" s="404" t="s">
        <v>9</v>
      </c>
      <c r="C4" s="327">
        <f>SUM(C5:C19)</f>
        <v>11285</v>
      </c>
      <c r="D4" s="327">
        <f>SUM(D5:D19)</f>
        <v>11750</v>
      </c>
      <c r="E4" s="298">
        <f t="shared" ref="E4:E18" si="0">(D4-C4)/C4</f>
        <v>0.041</v>
      </c>
    </row>
    <row r="5" ht="32.1" customHeight="1" spans="1:5">
      <c r="A5" s="304" t="s">
        <v>10</v>
      </c>
      <c r="B5" s="405" t="s">
        <v>11</v>
      </c>
      <c r="C5" s="406">
        <v>4845</v>
      </c>
      <c r="D5" s="326">
        <v>4347</v>
      </c>
      <c r="E5" s="307">
        <f t="shared" si="0"/>
        <v>-0.103</v>
      </c>
    </row>
    <row r="6" ht="32.1" customHeight="1" spans="1:5">
      <c r="A6" s="304" t="s">
        <v>12</v>
      </c>
      <c r="B6" s="405" t="s">
        <v>13</v>
      </c>
      <c r="C6" s="406">
        <v>276</v>
      </c>
      <c r="D6" s="326">
        <v>599</v>
      </c>
      <c r="E6" s="307">
        <f t="shared" si="0"/>
        <v>1.17</v>
      </c>
    </row>
    <row r="7" ht="32.1" customHeight="1" spans="1:5">
      <c r="A7" s="304" t="s">
        <v>14</v>
      </c>
      <c r="B7" s="405" t="s">
        <v>15</v>
      </c>
      <c r="C7" s="406">
        <v>112</v>
      </c>
      <c r="D7" s="326">
        <v>153</v>
      </c>
      <c r="E7" s="307">
        <f t="shared" si="0"/>
        <v>0.366</v>
      </c>
    </row>
    <row r="8" customFormat="1" ht="32.1" customHeight="1" spans="1:5">
      <c r="A8" s="407" t="s">
        <v>16</v>
      </c>
      <c r="B8" s="408" t="s">
        <v>17</v>
      </c>
      <c r="C8" s="406">
        <v>98</v>
      </c>
      <c r="D8" s="326">
        <v>28</v>
      </c>
      <c r="E8" s="307">
        <f t="shared" si="0"/>
        <v>-0.714</v>
      </c>
    </row>
    <row r="9" ht="32.1" customHeight="1" spans="1:5">
      <c r="A9" s="304" t="s">
        <v>18</v>
      </c>
      <c r="B9" s="405" t="s">
        <v>19</v>
      </c>
      <c r="C9" s="406">
        <v>490</v>
      </c>
      <c r="D9" s="326">
        <v>421</v>
      </c>
      <c r="E9" s="307">
        <f t="shared" si="0"/>
        <v>-0.141</v>
      </c>
    </row>
    <row r="10" customFormat="1" ht="32.1" customHeight="1" spans="1:5">
      <c r="A10" s="407" t="s">
        <v>20</v>
      </c>
      <c r="B10" s="408" t="s">
        <v>21</v>
      </c>
      <c r="C10" s="406">
        <v>182</v>
      </c>
      <c r="D10" s="326">
        <v>175</v>
      </c>
      <c r="E10" s="307">
        <f t="shared" si="0"/>
        <v>-0.038</v>
      </c>
    </row>
    <row r="11" customFormat="1" ht="32.1" customHeight="1" spans="1:5">
      <c r="A11" s="407" t="s">
        <v>22</v>
      </c>
      <c r="B11" s="408" t="s">
        <v>23</v>
      </c>
      <c r="C11" s="406">
        <v>161</v>
      </c>
      <c r="D11" s="326">
        <v>147</v>
      </c>
      <c r="E11" s="307">
        <f t="shared" si="0"/>
        <v>-0.087</v>
      </c>
    </row>
    <row r="12" customFormat="1" ht="32.1" customHeight="1" spans="1:5">
      <c r="A12" s="407" t="s">
        <v>24</v>
      </c>
      <c r="B12" s="408" t="s">
        <v>25</v>
      </c>
      <c r="C12" s="406">
        <v>210</v>
      </c>
      <c r="D12" s="326">
        <v>154</v>
      </c>
      <c r="E12" s="307">
        <f t="shared" si="0"/>
        <v>-0.267</v>
      </c>
    </row>
    <row r="13" customFormat="1" ht="32.1" customHeight="1" spans="1:5">
      <c r="A13" s="407" t="s">
        <v>26</v>
      </c>
      <c r="B13" s="408" t="s">
        <v>27</v>
      </c>
      <c r="C13" s="406">
        <v>980</v>
      </c>
      <c r="D13" s="326">
        <v>1981</v>
      </c>
      <c r="E13" s="307">
        <f t="shared" si="0"/>
        <v>1.021</v>
      </c>
    </row>
    <row r="14" customFormat="1" ht="32.1" customHeight="1" spans="1:5">
      <c r="A14" s="407" t="s">
        <v>28</v>
      </c>
      <c r="B14" s="408" t="s">
        <v>29</v>
      </c>
      <c r="C14" s="406">
        <v>298</v>
      </c>
      <c r="D14" s="326">
        <v>280</v>
      </c>
      <c r="E14" s="307">
        <f t="shared" si="0"/>
        <v>-0.06</v>
      </c>
    </row>
    <row r="15" ht="32.1" customHeight="1" spans="1:5">
      <c r="A15" s="304" t="s">
        <v>30</v>
      </c>
      <c r="B15" s="405" t="s">
        <v>31</v>
      </c>
      <c r="C15" s="406">
        <v>245</v>
      </c>
      <c r="D15" s="326">
        <v>147</v>
      </c>
      <c r="E15" s="307">
        <f t="shared" si="0"/>
        <v>-0.4</v>
      </c>
    </row>
    <row r="16" customFormat="1" ht="32.1" customHeight="1" spans="1:5">
      <c r="A16" s="407" t="s">
        <v>32</v>
      </c>
      <c r="B16" s="408" t="s">
        <v>33</v>
      </c>
      <c r="C16" s="406">
        <v>630</v>
      </c>
      <c r="D16" s="326">
        <v>420</v>
      </c>
      <c r="E16" s="307">
        <f t="shared" si="0"/>
        <v>-0.333</v>
      </c>
    </row>
    <row r="17" customFormat="1" ht="32.1" customHeight="1" spans="1:5">
      <c r="A17" s="407" t="s">
        <v>34</v>
      </c>
      <c r="B17" s="408" t="s">
        <v>35</v>
      </c>
      <c r="C17" s="406">
        <v>2716</v>
      </c>
      <c r="D17" s="326">
        <v>2870</v>
      </c>
      <c r="E17" s="307">
        <f t="shared" si="0"/>
        <v>0.057</v>
      </c>
    </row>
    <row r="18" customFormat="1" ht="32.1" customHeight="1" spans="1:5">
      <c r="A18" s="407" t="s">
        <v>36</v>
      </c>
      <c r="B18" s="408" t="s">
        <v>37</v>
      </c>
      <c r="C18" s="406">
        <v>42</v>
      </c>
      <c r="D18" s="326">
        <v>28</v>
      </c>
      <c r="E18" s="307">
        <f t="shared" si="0"/>
        <v>-0.333</v>
      </c>
    </row>
    <row r="19" customFormat="1" ht="32.1" customHeight="1" spans="1:5">
      <c r="A19" s="453" t="s">
        <v>131</v>
      </c>
      <c r="B19" s="408" t="s">
        <v>39</v>
      </c>
      <c r="C19" s="406"/>
      <c r="D19" s="326"/>
      <c r="E19" s="307"/>
    </row>
    <row r="20" ht="32.1" customHeight="1" spans="1:5">
      <c r="A20" s="301" t="s">
        <v>40</v>
      </c>
      <c r="B20" s="404" t="s">
        <v>41</v>
      </c>
      <c r="C20" s="327">
        <f>SUM(C21:C28)</f>
        <v>9873</v>
      </c>
      <c r="D20" s="327">
        <f>SUM(D21:D28)</f>
        <v>10170</v>
      </c>
      <c r="E20" s="298">
        <f t="shared" ref="E20:E23" si="1">(D20-C20)/C20</f>
        <v>0.03</v>
      </c>
    </row>
    <row r="21" ht="32.1" customHeight="1" spans="1:5">
      <c r="A21" s="409" t="s">
        <v>42</v>
      </c>
      <c r="B21" s="405" t="s">
        <v>43</v>
      </c>
      <c r="C21" s="406">
        <v>2265</v>
      </c>
      <c r="D21" s="326">
        <v>3872</v>
      </c>
      <c r="E21" s="307">
        <f t="shared" si="1"/>
        <v>0.709</v>
      </c>
    </row>
    <row r="22" ht="32.1" customHeight="1" spans="1:5">
      <c r="A22" s="304" t="s">
        <v>44</v>
      </c>
      <c r="B22" s="410" t="s">
        <v>45</v>
      </c>
      <c r="C22" s="406">
        <v>1465</v>
      </c>
      <c r="D22" s="326">
        <v>1240</v>
      </c>
      <c r="E22" s="307">
        <f t="shared" si="1"/>
        <v>-0.154</v>
      </c>
    </row>
    <row r="23" ht="32.1" customHeight="1" spans="1:5">
      <c r="A23" s="304" t="s">
        <v>46</v>
      </c>
      <c r="B23" s="405" t="s">
        <v>47</v>
      </c>
      <c r="C23" s="406">
        <v>1033</v>
      </c>
      <c r="D23" s="326">
        <v>1660</v>
      </c>
      <c r="E23" s="307">
        <f t="shared" si="1"/>
        <v>0.607</v>
      </c>
    </row>
    <row r="24" ht="32.1" customHeight="1" spans="1:5">
      <c r="A24" s="304" t="s">
        <v>48</v>
      </c>
      <c r="B24" s="405" t="s">
        <v>49</v>
      </c>
      <c r="C24" s="406"/>
      <c r="D24" s="326"/>
      <c r="E24" s="307"/>
    </row>
    <row r="25" ht="32.1" customHeight="1" spans="1:5">
      <c r="A25" s="304" t="s">
        <v>50</v>
      </c>
      <c r="B25" s="405" t="s">
        <v>51</v>
      </c>
      <c r="C25" s="406">
        <v>4830</v>
      </c>
      <c r="D25" s="326">
        <v>3298</v>
      </c>
      <c r="E25" s="307">
        <f t="shared" ref="E25:E28" si="2">(D25-C25)/C25</f>
        <v>-0.317</v>
      </c>
    </row>
    <row r="26" customFormat="1" ht="32.1" customHeight="1" spans="1:5">
      <c r="A26" s="407" t="s">
        <v>52</v>
      </c>
      <c r="B26" s="408" t="s">
        <v>53</v>
      </c>
      <c r="C26" s="406"/>
      <c r="D26" s="326"/>
      <c r="E26" s="307"/>
    </row>
    <row r="27" ht="32.1" customHeight="1" spans="1:5">
      <c r="A27" s="304" t="s">
        <v>54</v>
      </c>
      <c r="B27" s="405" t="s">
        <v>55</v>
      </c>
      <c r="C27" s="406">
        <v>280</v>
      </c>
      <c r="D27" s="326"/>
      <c r="E27" s="307">
        <f t="shared" si="2"/>
        <v>-1</v>
      </c>
    </row>
    <row r="28" ht="32.1" customHeight="1" spans="1:5">
      <c r="A28" s="304" t="s">
        <v>56</v>
      </c>
      <c r="B28" s="405" t="s">
        <v>57</v>
      </c>
      <c r="C28" s="326"/>
      <c r="D28" s="326">
        <v>100</v>
      </c>
      <c r="E28" s="307"/>
    </row>
    <row r="29" ht="32.1" customHeight="1" spans="1:5">
      <c r="A29" s="304"/>
      <c r="B29" s="405"/>
      <c r="C29" s="326"/>
      <c r="D29" s="326"/>
      <c r="E29" s="307"/>
    </row>
    <row r="30" s="291" customFormat="1" ht="32.1" customHeight="1" spans="1:5">
      <c r="A30" s="411"/>
      <c r="B30" s="412" t="s">
        <v>132</v>
      </c>
      <c r="C30" s="327">
        <f>C4+C20</f>
        <v>21158</v>
      </c>
      <c r="D30" s="327">
        <f>D4+D20</f>
        <v>21920</v>
      </c>
      <c r="E30" s="298">
        <f t="shared" ref="E30:E34" si="3">(D30-C30)/C30</f>
        <v>0.036</v>
      </c>
    </row>
    <row r="31" ht="32.1" customHeight="1" spans="1:5">
      <c r="A31" s="301">
        <v>105</v>
      </c>
      <c r="B31" s="165" t="s">
        <v>59</v>
      </c>
      <c r="C31" s="327">
        <v>17760</v>
      </c>
      <c r="D31" s="327">
        <v>8800</v>
      </c>
      <c r="E31" s="298">
        <f t="shared" si="3"/>
        <v>-0.505</v>
      </c>
    </row>
    <row r="32" ht="32.1" customHeight="1" spans="1:5">
      <c r="A32" s="413">
        <v>110</v>
      </c>
      <c r="B32" s="414" t="s">
        <v>60</v>
      </c>
      <c r="C32" s="327">
        <f>C33+C34+C35+C36+C37+C38+C39</f>
        <v>177179</v>
      </c>
      <c r="D32" s="327">
        <f>D33+D34+D35+D36+D37+D38+D39</f>
        <v>174880</v>
      </c>
      <c r="E32" s="298">
        <f t="shared" si="3"/>
        <v>-0.013</v>
      </c>
    </row>
    <row r="33" ht="32.1" customHeight="1" spans="1:5">
      <c r="A33" s="332">
        <v>11001</v>
      </c>
      <c r="B33" s="276" t="s">
        <v>61</v>
      </c>
      <c r="C33" s="326">
        <v>3080</v>
      </c>
      <c r="D33" s="326">
        <v>3280</v>
      </c>
      <c r="E33" s="307">
        <f t="shared" si="3"/>
        <v>0.065</v>
      </c>
    </row>
    <row r="34" ht="32.1" customHeight="1" spans="1:5">
      <c r="A34" s="332"/>
      <c r="B34" s="276" t="s">
        <v>62</v>
      </c>
      <c r="C34" s="326">
        <v>139990</v>
      </c>
      <c r="D34" s="326">
        <v>141339</v>
      </c>
      <c r="E34" s="307">
        <f t="shared" si="3"/>
        <v>0.01</v>
      </c>
    </row>
    <row r="35" ht="32.1" customHeight="1" spans="1:5">
      <c r="A35" s="332">
        <v>11006</v>
      </c>
      <c r="B35" s="276" t="s">
        <v>133</v>
      </c>
      <c r="C35" s="326"/>
      <c r="D35" s="326"/>
      <c r="E35" s="307"/>
    </row>
    <row r="36" ht="32.1" customHeight="1" spans="1:5">
      <c r="A36" s="332">
        <v>11008</v>
      </c>
      <c r="B36" s="276" t="s">
        <v>63</v>
      </c>
      <c r="C36" s="326"/>
      <c r="D36" s="326"/>
      <c r="E36" s="307"/>
    </row>
    <row r="37" ht="32.1" customHeight="1" spans="1:5">
      <c r="A37" s="332">
        <v>11009</v>
      </c>
      <c r="B37" s="276" t="s">
        <v>64</v>
      </c>
      <c r="C37" s="326">
        <v>32384</v>
      </c>
      <c r="D37" s="326">
        <v>30051</v>
      </c>
      <c r="E37" s="307"/>
    </row>
    <row r="38" s="398" customFormat="1" ht="32.1" customHeight="1" spans="1:5">
      <c r="A38" s="415">
        <v>11013</v>
      </c>
      <c r="B38" s="416" t="s">
        <v>65</v>
      </c>
      <c r="C38" s="326"/>
      <c r="D38" s="326"/>
      <c r="E38" s="307"/>
    </row>
    <row r="39" s="399" customFormat="1" ht="32.1" customHeight="1" spans="1:5">
      <c r="A39" s="332">
        <v>11015</v>
      </c>
      <c r="B39" s="280" t="s">
        <v>66</v>
      </c>
      <c r="C39" s="326">
        <v>1725</v>
      </c>
      <c r="D39" s="326">
        <v>210</v>
      </c>
      <c r="E39" s="307">
        <f>(D39-C39)/C39</f>
        <v>-0.878</v>
      </c>
    </row>
    <row r="40" ht="32.1" customHeight="1" spans="1:5">
      <c r="A40" s="417"/>
      <c r="B40" s="418" t="s">
        <v>67</v>
      </c>
      <c r="C40" s="98">
        <f>C30+C31+C32</f>
        <v>216097</v>
      </c>
      <c r="D40" s="98">
        <f>D30+D31+D32</f>
        <v>205600</v>
      </c>
      <c r="E40" s="298">
        <f>(D40-C40)/C40</f>
        <v>-0.049</v>
      </c>
    </row>
    <row r="41" spans="4:4">
      <c r="D41" s="419"/>
    </row>
    <row r="42" spans="4:4">
      <c r="D42" s="419"/>
    </row>
    <row r="43" spans="4:4">
      <c r="D43" s="419"/>
    </row>
    <row r="44" spans="4:4">
      <c r="D44" s="419"/>
    </row>
  </sheetData>
  <mergeCells count="1">
    <mergeCell ref="B1:E1"/>
  </mergeCells>
  <conditionalFormatting sqref="E2">
    <cfRule type="cellIs" dxfId="0" priority="59" stopIfTrue="1" operator="lessThanOrEqual">
      <formula>-1</formula>
    </cfRule>
  </conditionalFormatting>
  <conditionalFormatting sqref="A31:B31">
    <cfRule type="expression" dxfId="1" priority="65" stopIfTrue="1">
      <formula>"len($A:$A)=3"</formula>
    </cfRule>
  </conditionalFormatting>
  <conditionalFormatting sqref="C31">
    <cfRule type="expression" dxfId="1" priority="19" stopIfTrue="1">
      <formula>"len($A:$A)=3"</formula>
    </cfRule>
  </conditionalFormatting>
  <conditionalFormatting sqref="D31">
    <cfRule type="expression" dxfId="1" priority="9" stopIfTrue="1">
      <formula>"len($A:$A)=3"</formula>
    </cfRule>
  </conditionalFormatting>
  <conditionalFormatting sqref="C35:D35">
    <cfRule type="expression" dxfId="1" priority="26" stopIfTrue="1">
      <formula>"len($A:$A)=3"</formula>
    </cfRule>
  </conditionalFormatting>
  <conditionalFormatting sqref="C37">
    <cfRule type="expression" dxfId="1" priority="6" stopIfTrue="1">
      <formula>"len($A:$A)=3"</formula>
    </cfRule>
  </conditionalFormatting>
  <conditionalFormatting sqref="D37">
    <cfRule type="expression" dxfId="1" priority="5" stopIfTrue="1">
      <formula>"len($A:$A)=3"</formula>
    </cfRule>
  </conditionalFormatting>
  <conditionalFormatting sqref="C38">
    <cfRule type="expression" dxfId="1" priority="22" stopIfTrue="1">
      <formula>"len($A:$A)=3"</formula>
    </cfRule>
    <cfRule type="expression" dxfId="1" priority="25" stopIfTrue="1">
      <formula>"len($A:$A)=3"</formula>
    </cfRule>
  </conditionalFormatting>
  <conditionalFormatting sqref="D38">
    <cfRule type="expression" dxfId="1" priority="12" stopIfTrue="1">
      <formula>"len($A:$A)=3"</formula>
    </cfRule>
    <cfRule type="expression" dxfId="1" priority="15" stopIfTrue="1">
      <formula>"len($A:$A)=3"</formula>
    </cfRule>
  </conditionalFormatting>
  <conditionalFormatting sqref="C39">
    <cfRule type="expression" dxfId="1" priority="4" stopIfTrue="1">
      <formula>"len($A:$A)=3"</formula>
    </cfRule>
    <cfRule type="expression" dxfId="1" priority="3" stopIfTrue="1">
      <formula>"len($A:$A)=3"</formula>
    </cfRule>
  </conditionalFormatting>
  <conditionalFormatting sqref="D39">
    <cfRule type="expression" dxfId="1" priority="2" stopIfTrue="1">
      <formula>"len($A:$A)=3"</formula>
    </cfRule>
    <cfRule type="expression" dxfId="1" priority="1" stopIfTrue="1">
      <formula>"len($A:$A)=3"</formula>
    </cfRule>
  </conditionalFormatting>
  <conditionalFormatting sqref="B4:B6">
    <cfRule type="expression" dxfId="1" priority="58" stopIfTrue="1">
      <formula>"len($A:$A)=3"</formula>
    </cfRule>
  </conditionalFormatting>
  <conditionalFormatting sqref="B7:B8">
    <cfRule type="expression" dxfId="1" priority="57" stopIfTrue="1">
      <formula>"len($A:$A)=3"</formula>
    </cfRule>
  </conditionalFormatting>
  <conditionalFormatting sqref="B38:B39">
    <cfRule type="expression" dxfId="1" priority="33" stopIfTrue="1">
      <formula>"len($A:$A)=3"</formula>
    </cfRule>
    <cfRule type="expression" dxfId="1" priority="34" stopIfTrue="1">
      <formula>"len($A:$A)=3"</formula>
    </cfRule>
  </conditionalFormatting>
  <conditionalFormatting sqref="C7:C8">
    <cfRule type="expression" dxfId="1" priority="21" stopIfTrue="1">
      <formula>"len($A:$A)=3"</formula>
    </cfRule>
  </conditionalFormatting>
  <conditionalFormatting sqref="C33:C34">
    <cfRule type="expression" dxfId="1" priority="17" stopIfTrue="1">
      <formula>"len($A:$A)=3"</formula>
    </cfRule>
  </conditionalFormatting>
  <conditionalFormatting sqref="C35:C36">
    <cfRule type="expression" dxfId="1" priority="16" stopIfTrue="1">
      <formula>"len($A:$A)=3"</formula>
    </cfRule>
  </conditionalFormatting>
  <conditionalFormatting sqref="D5:D6">
    <cfRule type="expression" dxfId="1" priority="13" stopIfTrue="1">
      <formula>"len($A:$A)=3"</formula>
    </cfRule>
  </conditionalFormatting>
  <conditionalFormatting sqref="D7:D8">
    <cfRule type="expression" dxfId="1" priority="11" stopIfTrue="1">
      <formula>"len($A:$A)=3"</formula>
    </cfRule>
  </conditionalFormatting>
  <conditionalFormatting sqref="D33:D34">
    <cfRule type="expression" dxfId="1" priority="8" stopIfTrue="1">
      <formula>"len($A:$A)=3"</formula>
    </cfRule>
  </conditionalFormatting>
  <conditionalFormatting sqref="D35:D36">
    <cfRule type="expression" dxfId="1" priority="7" stopIfTrue="1">
      <formula>"len($A:$A)=3"</formula>
    </cfRule>
  </conditionalFormatting>
  <conditionalFormatting sqref="A4:B28">
    <cfRule type="expression" dxfId="1" priority="55" stopIfTrue="1">
      <formula>"len($A:$A)=3"</formula>
    </cfRule>
  </conditionalFormatting>
  <conditionalFormatting sqref="C4:C6 D4">
    <cfRule type="expression" dxfId="1" priority="23" stopIfTrue="1">
      <formula>"len($A:$A)=3"</formula>
    </cfRule>
  </conditionalFormatting>
  <conditionalFormatting sqref="C4:C29 D4 D20">
    <cfRule type="expression" dxfId="1" priority="20" stopIfTrue="1">
      <formula>"len($A:$A)=3"</formula>
    </cfRule>
  </conditionalFormatting>
  <conditionalFormatting sqref="D5:D19 D21:D29">
    <cfRule type="expression" dxfId="1" priority="10" stopIfTrue="1">
      <formula>"len($A:$A)=3"</formula>
    </cfRule>
  </conditionalFormatting>
  <conditionalFormatting sqref="A29:B29 B40:C58 D40:D44">
    <cfRule type="expression" dxfId="1" priority="66" stopIfTrue="1">
      <formula>"len($A:$A)=3"</formula>
    </cfRule>
  </conditionalFormatting>
  <conditionalFormatting sqref="B29 B31">
    <cfRule type="expression" dxfId="1" priority="78" stopIfTrue="1">
      <formula>"len($A:$A)=3"</formula>
    </cfRule>
  </conditionalFormatting>
  <conditionalFormatting sqref="C31:C32 C33:D34 D32">
    <cfRule type="expression" dxfId="1" priority="24" stopIfTrue="1">
      <formula>"len($A:$A)=3"</formula>
    </cfRule>
  </conditionalFormatting>
  <conditionalFormatting sqref="D31 D33:D34">
    <cfRule type="expression" dxfId="1" priority="14" stopIfTrue="1">
      <formula>"len($A:$A)=3"</formula>
    </cfRule>
  </conditionalFormatting>
  <conditionalFormatting sqref="A32:B32 A35:B35">
    <cfRule type="expression" dxfId="1" priority="38" stopIfTrue="1">
      <formula>"len($A:$A)=3"</formula>
    </cfRule>
  </conditionalFormatting>
  <conditionalFormatting sqref="B32:B34 B39">
    <cfRule type="expression" dxfId="1" priority="39" stopIfTrue="1">
      <formula>"len($A:$A)=3"</formula>
    </cfRule>
  </conditionalFormatting>
  <conditionalFormatting sqref="C32:D34">
    <cfRule type="expression" dxfId="1" priority="18" stopIfTrue="1">
      <formula>"len($A:$A)=3"</formula>
    </cfRule>
  </conditionalFormatting>
  <conditionalFormatting sqref="A33:B34">
    <cfRule type="expression" dxfId="1" priority="37" stopIfTrue="1">
      <formula>"len($A:$A)=3"</formula>
    </cfRule>
  </conditionalFormatting>
  <conditionalFormatting sqref="A36:B44">
    <cfRule type="expression" dxfId="1" priority="35" stopIfTrue="1">
      <formula>"len($A:$A)=3"</formula>
    </cfRule>
  </conditionalFormatting>
  <conditionalFormatting sqref="A38:B39">
    <cfRule type="expression" dxfId="1" priority="3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D8" sqref="D8"/>
    </sheetView>
  </sheetViews>
  <sheetFormatPr defaultColWidth="8.87962962962963" defaultRowHeight="14.4" outlineLevelCol="5"/>
  <cols>
    <col min="1" max="1" width="8.87962962962963" style="20"/>
    <col min="2" max="2" width="49.3796296296296" style="20" customWidth="1"/>
    <col min="3" max="6" width="20.6296296296296" style="20" customWidth="1"/>
    <col min="7" max="16384" width="8.87962962962963" style="20"/>
  </cols>
  <sheetData>
    <row r="1" s="20" customFormat="1" spans="1:1">
      <c r="A1" s="35"/>
    </row>
    <row r="2" s="20" customFormat="1" ht="45" customHeight="1" spans="1:6">
      <c r="A2" s="23" t="s">
        <v>3216</v>
      </c>
      <c r="B2" s="23"/>
      <c r="C2" s="23"/>
      <c r="D2" s="23"/>
      <c r="E2" s="23"/>
      <c r="F2" s="23"/>
    </row>
    <row r="3" s="21" customFormat="1" ht="18" customHeight="1" spans="2:6">
      <c r="B3" s="36" t="s">
        <v>2</v>
      </c>
      <c r="C3" s="37"/>
      <c r="D3" s="37"/>
      <c r="E3" s="37"/>
      <c r="F3" s="37"/>
    </row>
    <row r="4" s="21" customFormat="1" ht="30" customHeight="1" spans="1:6">
      <c r="A4" s="26" t="s">
        <v>4</v>
      </c>
      <c r="B4" s="26"/>
      <c r="C4" s="27" t="s">
        <v>3136</v>
      </c>
      <c r="D4" s="27" t="s">
        <v>3186</v>
      </c>
      <c r="E4" s="27" t="s">
        <v>3187</v>
      </c>
      <c r="F4" s="27" t="s">
        <v>3217</v>
      </c>
    </row>
    <row r="5" s="21" customFormat="1" ht="30" customHeight="1" spans="1:6">
      <c r="A5" s="38" t="s">
        <v>3218</v>
      </c>
      <c r="B5" s="38"/>
      <c r="C5" s="30" t="s">
        <v>3137</v>
      </c>
      <c r="D5" s="39">
        <v>190251</v>
      </c>
      <c r="E5" s="39">
        <v>190251</v>
      </c>
      <c r="F5" s="39">
        <v>0</v>
      </c>
    </row>
    <row r="6" s="21" customFormat="1" ht="30" customHeight="1" spans="1:6">
      <c r="A6" s="40" t="s">
        <v>3219</v>
      </c>
      <c r="B6" s="40"/>
      <c r="C6" s="30" t="s">
        <v>3138</v>
      </c>
      <c r="D6" s="39">
        <v>93445</v>
      </c>
      <c r="E6" s="39">
        <v>93445</v>
      </c>
      <c r="F6" s="39">
        <v>0</v>
      </c>
    </row>
    <row r="7" s="21" customFormat="1" ht="30" customHeight="1" spans="1:6">
      <c r="A7" s="40" t="s">
        <v>3220</v>
      </c>
      <c r="B7" s="40"/>
      <c r="C7" s="30" t="s">
        <v>3139</v>
      </c>
      <c r="D7" s="39">
        <v>96806</v>
      </c>
      <c r="E7" s="39">
        <v>96806</v>
      </c>
      <c r="F7" s="39">
        <v>0</v>
      </c>
    </row>
    <row r="8" s="21" customFormat="1" ht="30" customHeight="1" spans="1:6">
      <c r="A8" s="41" t="s">
        <v>3221</v>
      </c>
      <c r="B8" s="41"/>
      <c r="C8" s="30" t="s">
        <v>3140</v>
      </c>
      <c r="D8" s="39">
        <v>0</v>
      </c>
      <c r="E8" s="39">
        <v>0</v>
      </c>
      <c r="F8" s="39">
        <v>0</v>
      </c>
    </row>
    <row r="9" s="21" customFormat="1" ht="30" customHeight="1" spans="1:6">
      <c r="A9" s="40" t="s">
        <v>3219</v>
      </c>
      <c r="B9" s="40"/>
      <c r="C9" s="30" t="s">
        <v>3141</v>
      </c>
      <c r="D9" s="39">
        <v>0</v>
      </c>
      <c r="E9" s="39">
        <v>0</v>
      </c>
      <c r="F9" s="39">
        <v>0</v>
      </c>
    </row>
    <row r="10" s="21" customFormat="1" ht="30" customHeight="1" spans="1:6">
      <c r="A10" s="40" t="s">
        <v>3220</v>
      </c>
      <c r="B10" s="40"/>
      <c r="C10" s="30" t="s">
        <v>3142</v>
      </c>
      <c r="D10" s="39">
        <v>0</v>
      </c>
      <c r="E10" s="39">
        <v>0</v>
      </c>
      <c r="F10" s="39">
        <v>0</v>
      </c>
    </row>
    <row r="11" s="22" customFormat="1" ht="41" customHeight="1" spans="1:6">
      <c r="A11" s="34" t="s">
        <v>3222</v>
      </c>
      <c r="B11" s="34"/>
      <c r="C11" s="34"/>
      <c r="D11" s="34"/>
      <c r="E11" s="34"/>
      <c r="F11" s="34"/>
    </row>
    <row r="14" s="20" customFormat="1" ht="19.2" spans="1:1">
      <c r="A14" s="42"/>
    </row>
    <row r="15" s="20" customFormat="1" ht="19" customHeight="1" spans="1:1">
      <c r="A15" s="43"/>
    </row>
    <row r="16" s="20" customFormat="1" ht="29" customHeight="1"/>
    <row r="17" s="20" customFormat="1" ht="29" customHeight="1"/>
    <row r="18" s="20" customFormat="1" ht="29" customHeight="1"/>
    <row r="19" s="20" customFormat="1" ht="29" customHeight="1"/>
    <row r="20" s="20" customFormat="1" ht="30" customHeight="1" spans="1:1">
      <c r="A20" s="43"/>
    </row>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8"/>
  <sheetViews>
    <sheetView workbookViewId="0">
      <selection activeCell="F7" sqref="F7"/>
    </sheetView>
  </sheetViews>
  <sheetFormatPr defaultColWidth="8.87962962962963" defaultRowHeight="14.4" outlineLevelRow="7" outlineLevelCol="5"/>
  <cols>
    <col min="1" max="1" width="8.87962962962963" style="20"/>
    <col min="2" max="6" width="24.212962962963" style="20" customWidth="1"/>
    <col min="7" max="16384" width="8.87962962962963" style="20"/>
  </cols>
  <sheetData>
    <row r="1" s="20" customFormat="1" ht="24" customHeight="1"/>
    <row r="2" s="20" customFormat="1" ht="26.4" spans="1:6">
      <c r="A2" s="23" t="s">
        <v>3223</v>
      </c>
      <c r="B2" s="24"/>
      <c r="C2" s="24"/>
      <c r="D2" s="24"/>
      <c r="E2" s="24"/>
      <c r="F2" s="24"/>
    </row>
    <row r="3" s="20" customFormat="1" ht="23" customHeight="1" spans="1:6">
      <c r="A3" s="25" t="s">
        <v>2</v>
      </c>
      <c r="B3" s="25"/>
      <c r="C3" s="25"/>
      <c r="D3" s="25"/>
      <c r="E3" s="25"/>
      <c r="F3" s="25"/>
    </row>
    <row r="4" s="21" customFormat="1" ht="30" customHeight="1" spans="1:6">
      <c r="A4" s="26" t="s">
        <v>3224</v>
      </c>
      <c r="B4" s="27" t="s">
        <v>3091</v>
      </c>
      <c r="C4" s="27" t="s">
        <v>3225</v>
      </c>
      <c r="D4" s="27" t="s">
        <v>3226</v>
      </c>
      <c r="E4" s="27" t="s">
        <v>3227</v>
      </c>
      <c r="F4" s="27" t="s">
        <v>3228</v>
      </c>
    </row>
    <row r="5" s="21" customFormat="1" ht="45" customHeight="1" spans="1:6">
      <c r="A5" s="28">
        <v>1</v>
      </c>
      <c r="B5" s="29" t="s">
        <v>3229</v>
      </c>
      <c r="C5" s="29" t="s">
        <v>3230</v>
      </c>
      <c r="D5" s="29" t="s">
        <v>3231</v>
      </c>
      <c r="E5" s="29" t="s">
        <v>3232</v>
      </c>
      <c r="F5" s="30">
        <v>1400</v>
      </c>
    </row>
    <row r="6" s="21" customFormat="1" ht="55" customHeight="1" spans="1:6">
      <c r="A6" s="28">
        <v>2</v>
      </c>
      <c r="B6" s="29" t="s">
        <v>3233</v>
      </c>
      <c r="C6" s="29" t="s">
        <v>3234</v>
      </c>
      <c r="D6" s="29" t="s">
        <v>3235</v>
      </c>
      <c r="E6" s="29" t="s">
        <v>3232</v>
      </c>
      <c r="F6" s="30">
        <v>2800</v>
      </c>
    </row>
    <row r="7" s="21" customFormat="1" ht="45" customHeight="1" spans="1:6">
      <c r="A7" s="31"/>
      <c r="B7" s="32"/>
      <c r="C7" s="32"/>
      <c r="D7" s="32"/>
      <c r="E7" s="32"/>
      <c r="F7" s="33"/>
    </row>
    <row r="8" s="22" customFormat="1" ht="33" customHeight="1" spans="1:6">
      <c r="A8" s="34" t="s">
        <v>3236</v>
      </c>
      <c r="B8" s="34"/>
      <c r="C8" s="34"/>
      <c r="D8" s="34"/>
      <c r="E8" s="34"/>
      <c r="F8" s="34"/>
    </row>
  </sheetData>
  <mergeCells count="3">
    <mergeCell ref="A2:F2"/>
    <mergeCell ref="A3:F3"/>
    <mergeCell ref="A8:F8"/>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80"/>
  <sheetViews>
    <sheetView topLeftCell="A40" workbookViewId="0">
      <selection activeCell="A2" sqref="A2:J2"/>
    </sheetView>
  </sheetViews>
  <sheetFormatPr defaultColWidth="8" defaultRowHeight="12"/>
  <cols>
    <col min="1" max="1" width="25.3796296296296" style="7"/>
    <col min="2" max="2" width="23.7777777777778" style="7" customWidth="1"/>
    <col min="3" max="5" width="20.6296296296296" style="7" customWidth="1"/>
    <col min="6" max="6" width="14.3333333333333" style="7" customWidth="1"/>
    <col min="7" max="7" width="20.6296296296296" style="7" customWidth="1"/>
    <col min="8" max="9" width="13.3333333333333" style="7" customWidth="1"/>
    <col min="10" max="10" width="15.4444444444444" style="7" customWidth="1"/>
    <col min="11" max="16384" width="8" style="7"/>
  </cols>
  <sheetData>
    <row r="2" s="7" customFormat="1" ht="39" customHeight="1" spans="1:10">
      <c r="A2" s="9" t="s">
        <v>3237</v>
      </c>
      <c r="B2" s="9"/>
      <c r="C2" s="9"/>
      <c r="D2" s="9"/>
      <c r="E2" s="9"/>
      <c r="F2" s="9"/>
      <c r="G2" s="9"/>
      <c r="H2" s="9"/>
      <c r="I2" s="9"/>
      <c r="J2" s="9"/>
    </row>
    <row r="3" s="7" customFormat="1" ht="23" customHeight="1" spans="1:1">
      <c r="A3" s="10"/>
    </row>
    <row r="4" s="8" customFormat="1" ht="44.25" customHeight="1" spans="1:10">
      <c r="A4" s="11" t="s">
        <v>3238</v>
      </c>
      <c r="B4" s="11" t="s">
        <v>3239</v>
      </c>
      <c r="C4" s="11" t="s">
        <v>3240</v>
      </c>
      <c r="D4" s="11" t="s">
        <v>3241</v>
      </c>
      <c r="E4" s="11" t="s">
        <v>3242</v>
      </c>
      <c r="F4" s="11" t="s">
        <v>3243</v>
      </c>
      <c r="G4" s="11" t="s">
        <v>3244</v>
      </c>
      <c r="H4" s="11" t="s">
        <v>3245</v>
      </c>
      <c r="I4" s="11" t="s">
        <v>3246</v>
      </c>
      <c r="J4" s="11" t="s">
        <v>3247</v>
      </c>
    </row>
    <row r="5" s="7" customFormat="1" ht="17.4" spans="1:10">
      <c r="A5" s="12">
        <v>1</v>
      </c>
      <c r="B5" s="12">
        <v>2</v>
      </c>
      <c r="C5" s="12">
        <v>3</v>
      </c>
      <c r="D5" s="12">
        <v>4</v>
      </c>
      <c r="E5" s="12">
        <v>5</v>
      </c>
      <c r="F5" s="12">
        <v>6</v>
      </c>
      <c r="G5" s="12">
        <v>7</v>
      </c>
      <c r="H5" s="12">
        <v>8</v>
      </c>
      <c r="I5" s="12">
        <v>9</v>
      </c>
      <c r="J5" s="12">
        <v>10</v>
      </c>
    </row>
    <row r="6" s="7" customFormat="1" ht="35" customHeight="1" spans="1:10">
      <c r="A6" s="13" t="s">
        <v>3248</v>
      </c>
      <c r="B6" s="13" t="s">
        <v>3249</v>
      </c>
      <c r="C6" s="14" t="s">
        <v>3250</v>
      </c>
      <c r="D6" s="14" t="s">
        <v>3251</v>
      </c>
      <c r="E6" s="15" t="s">
        <v>3252</v>
      </c>
      <c r="F6" s="14" t="s">
        <v>3253</v>
      </c>
      <c r="G6" s="15" t="s">
        <v>3254</v>
      </c>
      <c r="H6" s="14" t="s">
        <v>3255</v>
      </c>
      <c r="I6" s="14" t="s">
        <v>3256</v>
      </c>
      <c r="J6" s="15" t="s">
        <v>3257</v>
      </c>
    </row>
    <row r="7" s="7" customFormat="1" ht="35" customHeight="1" spans="1:10">
      <c r="A7" s="16"/>
      <c r="B7" s="16"/>
      <c r="C7" s="14" t="s">
        <v>3250</v>
      </c>
      <c r="D7" s="14" t="s">
        <v>3258</v>
      </c>
      <c r="E7" s="15" t="s">
        <v>3259</v>
      </c>
      <c r="F7" s="14" t="s">
        <v>3260</v>
      </c>
      <c r="G7" s="15" t="s">
        <v>3261</v>
      </c>
      <c r="H7" s="14" t="s">
        <v>3262</v>
      </c>
      <c r="I7" s="14" t="s">
        <v>3256</v>
      </c>
      <c r="J7" s="15" t="s">
        <v>3257</v>
      </c>
    </row>
    <row r="8" s="7" customFormat="1" ht="35" customHeight="1" spans="1:10">
      <c r="A8" s="16"/>
      <c r="B8" s="16"/>
      <c r="C8" s="14" t="s">
        <v>3250</v>
      </c>
      <c r="D8" s="14" t="s">
        <v>3263</v>
      </c>
      <c r="E8" s="15" t="s">
        <v>3264</v>
      </c>
      <c r="F8" s="14" t="s">
        <v>3260</v>
      </c>
      <c r="G8" s="15" t="s">
        <v>3261</v>
      </c>
      <c r="H8" s="14" t="s">
        <v>3262</v>
      </c>
      <c r="I8" s="14" t="s">
        <v>3256</v>
      </c>
      <c r="J8" s="15" t="s">
        <v>3257</v>
      </c>
    </row>
    <row r="9" s="7" customFormat="1" ht="35" customHeight="1" spans="1:10">
      <c r="A9" s="16"/>
      <c r="B9" s="16"/>
      <c r="C9" s="14" t="s">
        <v>3250</v>
      </c>
      <c r="D9" s="14" t="s">
        <v>3265</v>
      </c>
      <c r="E9" s="15" t="s">
        <v>3266</v>
      </c>
      <c r="F9" s="14" t="s">
        <v>3253</v>
      </c>
      <c r="G9" s="15" t="s">
        <v>3267</v>
      </c>
      <c r="H9" s="14" t="s">
        <v>3268</v>
      </c>
      <c r="I9" s="14" t="s">
        <v>3256</v>
      </c>
      <c r="J9" s="15" t="s">
        <v>3257</v>
      </c>
    </row>
    <row r="10" s="7" customFormat="1" ht="35" customHeight="1" spans="1:10">
      <c r="A10" s="16"/>
      <c r="B10" s="16"/>
      <c r="C10" s="14" t="s">
        <v>3269</v>
      </c>
      <c r="D10" s="14" t="s">
        <v>3270</v>
      </c>
      <c r="E10" s="15" t="s">
        <v>3271</v>
      </c>
      <c r="F10" s="14" t="s">
        <v>3253</v>
      </c>
      <c r="G10" s="15" t="s">
        <v>3272</v>
      </c>
      <c r="H10" s="14" t="s">
        <v>3268</v>
      </c>
      <c r="I10" s="14" t="s">
        <v>3256</v>
      </c>
      <c r="J10" s="15" t="s">
        <v>3257</v>
      </c>
    </row>
    <row r="11" s="7" customFormat="1" ht="35" customHeight="1" spans="1:10">
      <c r="A11" s="16"/>
      <c r="B11" s="16"/>
      <c r="C11" s="14" t="s">
        <v>3269</v>
      </c>
      <c r="D11" s="14" t="s">
        <v>3273</v>
      </c>
      <c r="E11" s="15" t="s">
        <v>3274</v>
      </c>
      <c r="F11" s="14" t="s">
        <v>3260</v>
      </c>
      <c r="G11" s="15" t="s">
        <v>3275</v>
      </c>
      <c r="H11" s="14" t="s">
        <v>3276</v>
      </c>
      <c r="I11" s="14" t="s">
        <v>3277</v>
      </c>
      <c r="J11" s="15" t="s">
        <v>3257</v>
      </c>
    </row>
    <row r="12" s="7" customFormat="1" ht="35" customHeight="1" spans="1:10">
      <c r="A12" s="16"/>
      <c r="B12" s="16"/>
      <c r="C12" s="14" t="s">
        <v>3269</v>
      </c>
      <c r="D12" s="14" t="s">
        <v>3278</v>
      </c>
      <c r="E12" s="15" t="s">
        <v>3279</v>
      </c>
      <c r="F12" s="14" t="s">
        <v>3260</v>
      </c>
      <c r="G12" s="15" t="s">
        <v>3280</v>
      </c>
      <c r="H12" s="14" t="s">
        <v>3276</v>
      </c>
      <c r="I12" s="14" t="s">
        <v>3277</v>
      </c>
      <c r="J12" s="15" t="s">
        <v>3257</v>
      </c>
    </row>
    <row r="13" s="7" customFormat="1" ht="35" customHeight="1" spans="1:10">
      <c r="A13" s="16"/>
      <c r="B13" s="16"/>
      <c r="C13" s="14" t="s">
        <v>3269</v>
      </c>
      <c r="D13" s="14" t="s">
        <v>3281</v>
      </c>
      <c r="E13" s="15" t="s">
        <v>3282</v>
      </c>
      <c r="F13" s="14" t="s">
        <v>3260</v>
      </c>
      <c r="G13" s="15" t="s">
        <v>3283</v>
      </c>
      <c r="H13" s="14" t="s">
        <v>3276</v>
      </c>
      <c r="I13" s="14" t="s">
        <v>3277</v>
      </c>
      <c r="J13" s="15" t="s">
        <v>3257</v>
      </c>
    </row>
    <row r="14" s="7" customFormat="1" ht="35" customHeight="1" spans="1:10">
      <c r="A14" s="17"/>
      <c r="B14" s="17"/>
      <c r="C14" s="14" t="s">
        <v>3284</v>
      </c>
      <c r="D14" s="14" t="s">
        <v>3285</v>
      </c>
      <c r="E14" s="15" t="s">
        <v>3286</v>
      </c>
      <c r="F14" s="14" t="s">
        <v>3253</v>
      </c>
      <c r="G14" s="15" t="s">
        <v>3287</v>
      </c>
      <c r="H14" s="14" t="s">
        <v>3262</v>
      </c>
      <c r="I14" s="14" t="s">
        <v>3256</v>
      </c>
      <c r="J14" s="15" t="s">
        <v>3257</v>
      </c>
    </row>
    <row r="15" s="7" customFormat="1" ht="35" customHeight="1" spans="1:10">
      <c r="A15" s="16" t="s">
        <v>3288</v>
      </c>
      <c r="B15" s="16" t="s">
        <v>3289</v>
      </c>
      <c r="C15" s="14" t="s">
        <v>3250</v>
      </c>
      <c r="D15" s="14" t="s">
        <v>3251</v>
      </c>
      <c r="E15" s="15" t="s">
        <v>3290</v>
      </c>
      <c r="F15" s="14" t="s">
        <v>3253</v>
      </c>
      <c r="G15" s="15" t="s">
        <v>3291</v>
      </c>
      <c r="H15" s="14" t="s">
        <v>3292</v>
      </c>
      <c r="I15" s="14" t="s">
        <v>3277</v>
      </c>
      <c r="J15" s="15" t="s">
        <v>3293</v>
      </c>
    </row>
    <row r="16" s="7" customFormat="1" ht="35" customHeight="1" spans="1:10">
      <c r="A16" s="16"/>
      <c r="B16" s="16"/>
      <c r="C16" s="14" t="s">
        <v>3250</v>
      </c>
      <c r="D16" s="14" t="s">
        <v>3251</v>
      </c>
      <c r="E16" s="15" t="s">
        <v>3294</v>
      </c>
      <c r="F16" s="14" t="s">
        <v>3253</v>
      </c>
      <c r="G16" s="15" t="s">
        <v>3295</v>
      </c>
      <c r="H16" s="14" t="s">
        <v>3296</v>
      </c>
      <c r="I16" s="14" t="s">
        <v>3277</v>
      </c>
      <c r="J16" s="15" t="s">
        <v>3293</v>
      </c>
    </row>
    <row r="17" s="7" customFormat="1" ht="35" customHeight="1" spans="1:10">
      <c r="A17" s="16"/>
      <c r="B17" s="16"/>
      <c r="C17" s="14" t="s">
        <v>3250</v>
      </c>
      <c r="D17" s="14" t="s">
        <v>3251</v>
      </c>
      <c r="E17" s="15" t="s">
        <v>3297</v>
      </c>
      <c r="F17" s="14" t="s">
        <v>3253</v>
      </c>
      <c r="G17" s="15" t="s">
        <v>3298</v>
      </c>
      <c r="H17" s="14" t="s">
        <v>3292</v>
      </c>
      <c r="I17" s="14" t="s">
        <v>3277</v>
      </c>
      <c r="J17" s="15" t="s">
        <v>3293</v>
      </c>
    </row>
    <row r="18" s="7" customFormat="1" ht="35" customHeight="1" spans="1:10">
      <c r="A18" s="16"/>
      <c r="B18" s="16"/>
      <c r="C18" s="14" t="s">
        <v>3250</v>
      </c>
      <c r="D18" s="14" t="s">
        <v>3251</v>
      </c>
      <c r="E18" s="15" t="s">
        <v>3299</v>
      </c>
      <c r="F18" s="14" t="s">
        <v>3253</v>
      </c>
      <c r="G18" s="15" t="s">
        <v>3300</v>
      </c>
      <c r="H18" s="14" t="s">
        <v>3301</v>
      </c>
      <c r="I18" s="14" t="s">
        <v>3277</v>
      </c>
      <c r="J18" s="15" t="s">
        <v>3293</v>
      </c>
    </row>
    <row r="19" s="7" customFormat="1" ht="35" customHeight="1" spans="1:10">
      <c r="A19" s="16"/>
      <c r="B19" s="16"/>
      <c r="C19" s="14" t="s">
        <v>3250</v>
      </c>
      <c r="D19" s="14" t="s">
        <v>3258</v>
      </c>
      <c r="E19" s="15" t="s">
        <v>3302</v>
      </c>
      <c r="F19" s="14" t="s">
        <v>3253</v>
      </c>
      <c r="G19" s="15" t="s">
        <v>3303</v>
      </c>
      <c r="H19" s="14" t="s">
        <v>3304</v>
      </c>
      <c r="I19" s="14" t="s">
        <v>3277</v>
      </c>
      <c r="J19" s="15" t="s">
        <v>3293</v>
      </c>
    </row>
    <row r="20" s="7" customFormat="1" ht="35" customHeight="1" spans="1:10">
      <c r="A20" s="16"/>
      <c r="B20" s="16"/>
      <c r="C20" s="14" t="s">
        <v>3250</v>
      </c>
      <c r="D20" s="14" t="s">
        <v>3258</v>
      </c>
      <c r="E20" s="15" t="s">
        <v>3305</v>
      </c>
      <c r="F20" s="14" t="s">
        <v>3253</v>
      </c>
      <c r="G20" s="15" t="s">
        <v>3287</v>
      </c>
      <c r="H20" s="14" t="s">
        <v>3262</v>
      </c>
      <c r="I20" s="14" t="s">
        <v>3277</v>
      </c>
      <c r="J20" s="15" t="s">
        <v>3293</v>
      </c>
    </row>
    <row r="21" s="7" customFormat="1" ht="35" customHeight="1" spans="1:10">
      <c r="A21" s="16"/>
      <c r="B21" s="16"/>
      <c r="C21" s="14" t="s">
        <v>3250</v>
      </c>
      <c r="D21" s="14" t="s">
        <v>3258</v>
      </c>
      <c r="E21" s="15" t="s">
        <v>3306</v>
      </c>
      <c r="F21" s="14" t="s">
        <v>3253</v>
      </c>
      <c r="G21" s="15" t="s">
        <v>3307</v>
      </c>
      <c r="H21" s="14" t="s">
        <v>3262</v>
      </c>
      <c r="I21" s="14" t="s">
        <v>3277</v>
      </c>
      <c r="J21" s="15" t="s">
        <v>3293</v>
      </c>
    </row>
    <row r="22" s="7" customFormat="1" ht="35" customHeight="1" spans="1:10">
      <c r="A22" s="16"/>
      <c r="B22" s="16"/>
      <c r="C22" s="14" t="s">
        <v>3250</v>
      </c>
      <c r="D22" s="14" t="s">
        <v>3263</v>
      </c>
      <c r="E22" s="15" t="s">
        <v>3308</v>
      </c>
      <c r="F22" s="14" t="s">
        <v>3260</v>
      </c>
      <c r="G22" s="15" t="s">
        <v>3309</v>
      </c>
      <c r="H22" s="14" t="s">
        <v>3310</v>
      </c>
      <c r="I22" s="14" t="s">
        <v>3277</v>
      </c>
      <c r="J22" s="15" t="s">
        <v>3293</v>
      </c>
    </row>
    <row r="23" s="7" customFormat="1" ht="35" customHeight="1" spans="1:10">
      <c r="A23" s="16"/>
      <c r="B23" s="16"/>
      <c r="C23" s="14" t="s">
        <v>3250</v>
      </c>
      <c r="D23" s="14" t="s">
        <v>3265</v>
      </c>
      <c r="E23" s="15" t="s">
        <v>3311</v>
      </c>
      <c r="F23" s="14" t="s">
        <v>3260</v>
      </c>
      <c r="G23" s="15" t="s">
        <v>3312</v>
      </c>
      <c r="H23" s="14" t="s">
        <v>3268</v>
      </c>
      <c r="I23" s="14" t="s">
        <v>3256</v>
      </c>
      <c r="J23" s="15" t="s">
        <v>3293</v>
      </c>
    </row>
    <row r="24" s="7" customFormat="1" ht="35" customHeight="1" spans="1:10">
      <c r="A24" s="16"/>
      <c r="B24" s="16"/>
      <c r="C24" s="14" t="s">
        <v>3269</v>
      </c>
      <c r="D24" s="14" t="s">
        <v>3270</v>
      </c>
      <c r="E24" s="15" t="s">
        <v>3313</v>
      </c>
      <c r="F24" s="14" t="s">
        <v>3253</v>
      </c>
      <c r="G24" s="15" t="s">
        <v>3314</v>
      </c>
      <c r="H24" s="14" t="s">
        <v>3315</v>
      </c>
      <c r="I24" s="14" t="s">
        <v>3277</v>
      </c>
      <c r="J24" s="15" t="s">
        <v>3293</v>
      </c>
    </row>
    <row r="25" s="7" customFormat="1" ht="35" customHeight="1" spans="1:10">
      <c r="A25" s="16"/>
      <c r="B25" s="16"/>
      <c r="C25" s="14" t="s">
        <v>3269</v>
      </c>
      <c r="D25" s="14" t="s">
        <v>3278</v>
      </c>
      <c r="E25" s="15" t="s">
        <v>3316</v>
      </c>
      <c r="F25" s="14" t="s">
        <v>3253</v>
      </c>
      <c r="G25" s="15" t="s">
        <v>3275</v>
      </c>
      <c r="H25" s="14" t="s">
        <v>3276</v>
      </c>
      <c r="I25" s="14" t="s">
        <v>3277</v>
      </c>
      <c r="J25" s="15" t="s">
        <v>3293</v>
      </c>
    </row>
    <row r="26" s="7" customFormat="1" ht="35" customHeight="1" spans="1:10">
      <c r="A26" s="16"/>
      <c r="B26" s="16"/>
      <c r="C26" s="14" t="s">
        <v>3269</v>
      </c>
      <c r="D26" s="14" t="s">
        <v>3281</v>
      </c>
      <c r="E26" s="15" t="s">
        <v>3317</v>
      </c>
      <c r="F26" s="14" t="s">
        <v>3260</v>
      </c>
      <c r="G26" s="15" t="s">
        <v>3283</v>
      </c>
      <c r="H26" s="14" t="s">
        <v>3276</v>
      </c>
      <c r="I26" s="14" t="s">
        <v>3277</v>
      </c>
      <c r="J26" s="15" t="s">
        <v>3293</v>
      </c>
    </row>
    <row r="27" s="7" customFormat="1" ht="35" customHeight="1" spans="1:10">
      <c r="A27" s="17"/>
      <c r="B27" s="17"/>
      <c r="C27" s="14" t="s">
        <v>3284</v>
      </c>
      <c r="D27" s="14" t="s">
        <v>3285</v>
      </c>
      <c r="E27" s="15" t="s">
        <v>3318</v>
      </c>
      <c r="F27" s="14" t="s">
        <v>3253</v>
      </c>
      <c r="G27" s="15" t="s">
        <v>3319</v>
      </c>
      <c r="H27" s="14" t="s">
        <v>3262</v>
      </c>
      <c r="I27" s="14" t="s">
        <v>3277</v>
      </c>
      <c r="J27" s="15" t="s">
        <v>3320</v>
      </c>
    </row>
    <row r="28" s="7" customFormat="1" ht="35" customHeight="1" spans="1:10">
      <c r="A28" s="16" t="s">
        <v>3321</v>
      </c>
      <c r="B28" s="16" t="s">
        <v>3322</v>
      </c>
      <c r="C28" s="14" t="s">
        <v>3250</v>
      </c>
      <c r="D28" s="14" t="s">
        <v>3251</v>
      </c>
      <c r="E28" s="15" t="s">
        <v>3323</v>
      </c>
      <c r="F28" s="14" t="s">
        <v>3260</v>
      </c>
      <c r="G28" s="15" t="s">
        <v>3298</v>
      </c>
      <c r="H28" s="14" t="s">
        <v>3324</v>
      </c>
      <c r="I28" s="14" t="s">
        <v>3256</v>
      </c>
      <c r="J28" s="15" t="s">
        <v>3325</v>
      </c>
    </row>
    <row r="29" s="7" customFormat="1" ht="35" customHeight="1" spans="1:10">
      <c r="A29" s="16"/>
      <c r="B29" s="16"/>
      <c r="C29" s="14" t="s">
        <v>3250</v>
      </c>
      <c r="D29" s="14" t="s">
        <v>3258</v>
      </c>
      <c r="E29" s="15" t="s">
        <v>3326</v>
      </c>
      <c r="F29" s="14" t="s">
        <v>3260</v>
      </c>
      <c r="G29" s="15" t="s">
        <v>3261</v>
      </c>
      <c r="H29" s="14" t="s">
        <v>3262</v>
      </c>
      <c r="I29" s="14" t="s">
        <v>3256</v>
      </c>
      <c r="J29" s="15" t="s">
        <v>3327</v>
      </c>
    </row>
    <row r="30" s="7" customFormat="1" ht="35" customHeight="1" spans="1:10">
      <c r="A30" s="16"/>
      <c r="B30" s="16"/>
      <c r="C30" s="14" t="s">
        <v>3250</v>
      </c>
      <c r="D30" s="14" t="s">
        <v>3258</v>
      </c>
      <c r="E30" s="15" t="s">
        <v>3328</v>
      </c>
      <c r="F30" s="14" t="s">
        <v>3260</v>
      </c>
      <c r="G30" s="15" t="s">
        <v>3261</v>
      </c>
      <c r="H30" s="14" t="s">
        <v>3262</v>
      </c>
      <c r="I30" s="14" t="s">
        <v>3256</v>
      </c>
      <c r="J30" s="15" t="s">
        <v>3329</v>
      </c>
    </row>
    <row r="31" s="7" customFormat="1" ht="35" customHeight="1" spans="1:10">
      <c r="A31" s="16"/>
      <c r="B31" s="16"/>
      <c r="C31" s="14" t="s">
        <v>3250</v>
      </c>
      <c r="D31" s="14" t="s">
        <v>3263</v>
      </c>
      <c r="E31" s="15" t="s">
        <v>3330</v>
      </c>
      <c r="F31" s="14" t="s">
        <v>3260</v>
      </c>
      <c r="G31" s="15" t="s">
        <v>3261</v>
      </c>
      <c r="H31" s="14" t="s">
        <v>3262</v>
      </c>
      <c r="I31" s="14" t="s">
        <v>3256</v>
      </c>
      <c r="J31" s="15" t="s">
        <v>3331</v>
      </c>
    </row>
    <row r="32" s="7" customFormat="1" ht="35" customHeight="1" spans="1:10">
      <c r="A32" s="16"/>
      <c r="B32" s="16"/>
      <c r="C32" s="14" t="s">
        <v>3250</v>
      </c>
      <c r="D32" s="14" t="s">
        <v>3265</v>
      </c>
      <c r="E32" s="15" t="s">
        <v>3332</v>
      </c>
      <c r="F32" s="14" t="s">
        <v>3260</v>
      </c>
      <c r="G32" s="15" t="s">
        <v>3333</v>
      </c>
      <c r="H32" s="14" t="s">
        <v>3334</v>
      </c>
      <c r="I32" s="14" t="s">
        <v>3256</v>
      </c>
      <c r="J32" s="15" t="s">
        <v>3335</v>
      </c>
    </row>
    <row r="33" s="7" customFormat="1" ht="35" customHeight="1" spans="1:10">
      <c r="A33" s="16"/>
      <c r="B33" s="16"/>
      <c r="C33" s="14" t="s">
        <v>3250</v>
      </c>
      <c r="D33" s="14" t="s">
        <v>3265</v>
      </c>
      <c r="E33" s="15" t="s">
        <v>3336</v>
      </c>
      <c r="F33" s="14" t="s">
        <v>3260</v>
      </c>
      <c r="G33" s="15" t="s">
        <v>3337</v>
      </c>
      <c r="H33" s="14" t="s">
        <v>3334</v>
      </c>
      <c r="I33" s="14" t="s">
        <v>3256</v>
      </c>
      <c r="J33" s="15" t="s">
        <v>3335</v>
      </c>
    </row>
    <row r="34" s="7" customFormat="1" ht="35" customHeight="1" spans="1:10">
      <c r="A34" s="16"/>
      <c r="B34" s="16"/>
      <c r="C34" s="14" t="s">
        <v>3250</v>
      </c>
      <c r="D34" s="14" t="s">
        <v>3265</v>
      </c>
      <c r="E34" s="15" t="s">
        <v>3338</v>
      </c>
      <c r="F34" s="14" t="s">
        <v>3260</v>
      </c>
      <c r="G34" s="15" t="s">
        <v>3339</v>
      </c>
      <c r="H34" s="14" t="s">
        <v>3334</v>
      </c>
      <c r="I34" s="14" t="s">
        <v>3256</v>
      </c>
      <c r="J34" s="15" t="s">
        <v>3335</v>
      </c>
    </row>
    <row r="35" s="7" customFormat="1" ht="35" customHeight="1" spans="1:10">
      <c r="A35" s="16"/>
      <c r="B35" s="16"/>
      <c r="C35" s="14" t="s">
        <v>3269</v>
      </c>
      <c r="D35" s="14" t="s">
        <v>3273</v>
      </c>
      <c r="E35" s="15" t="s">
        <v>3340</v>
      </c>
      <c r="F35" s="14" t="s">
        <v>3253</v>
      </c>
      <c r="G35" s="15" t="s">
        <v>3287</v>
      </c>
      <c r="H35" s="14" t="s">
        <v>3262</v>
      </c>
      <c r="I35" s="14" t="s">
        <v>3256</v>
      </c>
      <c r="J35" s="15" t="s">
        <v>3341</v>
      </c>
    </row>
    <row r="36" s="7" customFormat="1" ht="35" customHeight="1" spans="1:10">
      <c r="A36" s="17"/>
      <c r="B36" s="17"/>
      <c r="C36" s="14" t="s">
        <v>3284</v>
      </c>
      <c r="D36" s="14" t="s">
        <v>3285</v>
      </c>
      <c r="E36" s="15" t="s">
        <v>3342</v>
      </c>
      <c r="F36" s="14" t="s">
        <v>3253</v>
      </c>
      <c r="G36" s="15" t="s">
        <v>3343</v>
      </c>
      <c r="H36" s="14" t="s">
        <v>3262</v>
      </c>
      <c r="I36" s="14" t="s">
        <v>3256</v>
      </c>
      <c r="J36" s="15" t="s">
        <v>3344</v>
      </c>
    </row>
    <row r="37" s="7" customFormat="1" ht="35" customHeight="1" spans="1:10">
      <c r="A37" s="16" t="s">
        <v>3345</v>
      </c>
      <c r="B37" s="16" t="s">
        <v>3346</v>
      </c>
      <c r="C37" s="14" t="s">
        <v>3250</v>
      </c>
      <c r="D37" s="14" t="s">
        <v>3251</v>
      </c>
      <c r="E37" s="15" t="s">
        <v>3347</v>
      </c>
      <c r="F37" s="14" t="s">
        <v>3260</v>
      </c>
      <c r="G37" s="15" t="s">
        <v>3348</v>
      </c>
      <c r="H37" s="14" t="s">
        <v>3349</v>
      </c>
      <c r="I37" s="14" t="s">
        <v>3256</v>
      </c>
      <c r="J37" s="15" t="s">
        <v>3350</v>
      </c>
    </row>
    <row r="38" s="7" customFormat="1" ht="35" customHeight="1" spans="1:10">
      <c r="A38" s="16"/>
      <c r="B38" s="16"/>
      <c r="C38" s="14" t="s">
        <v>3250</v>
      </c>
      <c r="D38" s="14" t="s">
        <v>3251</v>
      </c>
      <c r="E38" s="15" t="s">
        <v>3351</v>
      </c>
      <c r="F38" s="14" t="s">
        <v>3260</v>
      </c>
      <c r="G38" s="15" t="s">
        <v>3352</v>
      </c>
      <c r="H38" s="14" t="s">
        <v>3349</v>
      </c>
      <c r="I38" s="14" t="s">
        <v>3256</v>
      </c>
      <c r="J38" s="15" t="s">
        <v>3351</v>
      </c>
    </row>
    <row r="39" s="7" customFormat="1" ht="35" customHeight="1" spans="1:10">
      <c r="A39" s="16"/>
      <c r="B39" s="16"/>
      <c r="C39" s="14" t="s">
        <v>3250</v>
      </c>
      <c r="D39" s="14" t="s">
        <v>3258</v>
      </c>
      <c r="E39" s="15" t="s">
        <v>3353</v>
      </c>
      <c r="F39" s="14" t="s">
        <v>3253</v>
      </c>
      <c r="G39" s="15" t="s">
        <v>3343</v>
      </c>
      <c r="H39" s="14" t="s">
        <v>3262</v>
      </c>
      <c r="I39" s="14" t="s">
        <v>3256</v>
      </c>
      <c r="J39" s="15" t="s">
        <v>3353</v>
      </c>
    </row>
    <row r="40" s="7" customFormat="1" ht="35" customHeight="1" spans="1:10">
      <c r="A40" s="16"/>
      <c r="B40" s="16"/>
      <c r="C40" s="14" t="s">
        <v>3250</v>
      </c>
      <c r="D40" s="14" t="s">
        <v>3258</v>
      </c>
      <c r="E40" s="15" t="s">
        <v>3354</v>
      </c>
      <c r="F40" s="14" t="s">
        <v>3260</v>
      </c>
      <c r="G40" s="15" t="s">
        <v>3287</v>
      </c>
      <c r="H40" s="14" t="s">
        <v>3262</v>
      </c>
      <c r="I40" s="14" t="s">
        <v>3256</v>
      </c>
      <c r="J40" s="15" t="s">
        <v>3354</v>
      </c>
    </row>
    <row r="41" s="7" customFormat="1" ht="35" customHeight="1" spans="1:10">
      <c r="A41" s="16"/>
      <c r="B41" s="16"/>
      <c r="C41" s="14" t="s">
        <v>3250</v>
      </c>
      <c r="D41" s="14" t="s">
        <v>3258</v>
      </c>
      <c r="E41" s="15" t="s">
        <v>3355</v>
      </c>
      <c r="F41" s="14" t="s">
        <v>3260</v>
      </c>
      <c r="G41" s="15" t="s">
        <v>3319</v>
      </c>
      <c r="H41" s="14" t="s">
        <v>3262</v>
      </c>
      <c r="I41" s="14" t="s">
        <v>3256</v>
      </c>
      <c r="J41" s="15" t="s">
        <v>3355</v>
      </c>
    </row>
    <row r="42" s="7" customFormat="1" ht="35" customHeight="1" spans="1:10">
      <c r="A42" s="16"/>
      <c r="B42" s="16"/>
      <c r="C42" s="14" t="s">
        <v>3250</v>
      </c>
      <c r="D42" s="14" t="s">
        <v>3263</v>
      </c>
      <c r="E42" s="15" t="s">
        <v>3356</v>
      </c>
      <c r="F42" s="14" t="s">
        <v>3260</v>
      </c>
      <c r="G42" s="15" t="s">
        <v>3357</v>
      </c>
      <c r="H42" s="14" t="s">
        <v>3276</v>
      </c>
      <c r="I42" s="14" t="s">
        <v>3277</v>
      </c>
      <c r="J42" s="15" t="s">
        <v>3356</v>
      </c>
    </row>
    <row r="43" s="7" customFormat="1" ht="35" customHeight="1" spans="1:10">
      <c r="A43" s="16"/>
      <c r="B43" s="16"/>
      <c r="C43" s="14" t="s">
        <v>3250</v>
      </c>
      <c r="D43" s="14" t="s">
        <v>3265</v>
      </c>
      <c r="E43" s="15" t="s">
        <v>3358</v>
      </c>
      <c r="F43" s="14" t="s">
        <v>3260</v>
      </c>
      <c r="G43" s="15" t="s">
        <v>3359</v>
      </c>
      <c r="H43" s="14" t="s">
        <v>3268</v>
      </c>
      <c r="I43" s="14" t="s">
        <v>3256</v>
      </c>
      <c r="J43" s="15" t="s">
        <v>3358</v>
      </c>
    </row>
    <row r="44" s="7" customFormat="1" ht="35" customHeight="1" spans="1:10">
      <c r="A44" s="16"/>
      <c r="B44" s="16"/>
      <c r="C44" s="14" t="s">
        <v>3269</v>
      </c>
      <c r="D44" s="14" t="s">
        <v>3273</v>
      </c>
      <c r="E44" s="15" t="s">
        <v>3360</v>
      </c>
      <c r="F44" s="14" t="s">
        <v>3260</v>
      </c>
      <c r="G44" s="15" t="s">
        <v>3280</v>
      </c>
      <c r="H44" s="14" t="s">
        <v>3276</v>
      </c>
      <c r="I44" s="14" t="s">
        <v>3277</v>
      </c>
      <c r="J44" s="15" t="s">
        <v>3360</v>
      </c>
    </row>
    <row r="45" s="7" customFormat="1" ht="35" customHeight="1" spans="1:10">
      <c r="A45" s="17"/>
      <c r="B45" s="17"/>
      <c r="C45" s="14" t="s">
        <v>3284</v>
      </c>
      <c r="D45" s="14" t="s">
        <v>3285</v>
      </c>
      <c r="E45" s="15" t="s">
        <v>3361</v>
      </c>
      <c r="F45" s="14" t="s">
        <v>3253</v>
      </c>
      <c r="G45" s="15" t="s">
        <v>3319</v>
      </c>
      <c r="H45" s="14" t="s">
        <v>3262</v>
      </c>
      <c r="I45" s="14" t="s">
        <v>3256</v>
      </c>
      <c r="J45" s="15" t="s">
        <v>3361</v>
      </c>
    </row>
    <row r="46" s="7" customFormat="1" ht="35" customHeight="1" spans="1:10">
      <c r="A46" s="16" t="s">
        <v>3362</v>
      </c>
      <c r="B46" s="16" t="s">
        <v>3363</v>
      </c>
      <c r="C46" s="14" t="s">
        <v>3250</v>
      </c>
      <c r="D46" s="14" t="s">
        <v>3251</v>
      </c>
      <c r="E46" s="15" t="s">
        <v>3364</v>
      </c>
      <c r="F46" s="14" t="s">
        <v>3260</v>
      </c>
      <c r="G46" s="15" t="s">
        <v>3365</v>
      </c>
      <c r="H46" s="14" t="s">
        <v>3366</v>
      </c>
      <c r="I46" s="14" t="s">
        <v>3256</v>
      </c>
      <c r="J46" s="15" t="s">
        <v>3367</v>
      </c>
    </row>
    <row r="47" s="7" customFormat="1" ht="35" customHeight="1" spans="1:10">
      <c r="A47" s="16"/>
      <c r="B47" s="16"/>
      <c r="C47" s="14" t="s">
        <v>3250</v>
      </c>
      <c r="D47" s="14" t="s">
        <v>3258</v>
      </c>
      <c r="E47" s="15" t="s">
        <v>3368</v>
      </c>
      <c r="F47" s="14" t="s">
        <v>3253</v>
      </c>
      <c r="G47" s="15" t="s">
        <v>3319</v>
      </c>
      <c r="H47" s="14" t="s">
        <v>3262</v>
      </c>
      <c r="I47" s="14" t="s">
        <v>3277</v>
      </c>
      <c r="J47" s="15" t="s">
        <v>3369</v>
      </c>
    </row>
    <row r="48" s="7" customFormat="1" ht="35" customHeight="1" spans="1:10">
      <c r="A48" s="16"/>
      <c r="B48" s="16"/>
      <c r="C48" s="14" t="s">
        <v>3250</v>
      </c>
      <c r="D48" s="14" t="s">
        <v>3258</v>
      </c>
      <c r="E48" s="15" t="s">
        <v>3370</v>
      </c>
      <c r="F48" s="14" t="s">
        <v>3253</v>
      </c>
      <c r="G48" s="15" t="s">
        <v>3319</v>
      </c>
      <c r="H48" s="14" t="s">
        <v>3262</v>
      </c>
      <c r="I48" s="14" t="s">
        <v>3277</v>
      </c>
      <c r="J48" s="15" t="s">
        <v>3369</v>
      </c>
    </row>
    <row r="49" s="7" customFormat="1" ht="35" customHeight="1" spans="1:10">
      <c r="A49" s="16"/>
      <c r="B49" s="16"/>
      <c r="C49" s="14" t="s">
        <v>3250</v>
      </c>
      <c r="D49" s="14" t="s">
        <v>3258</v>
      </c>
      <c r="E49" s="15" t="s">
        <v>3371</v>
      </c>
      <c r="F49" s="14" t="s">
        <v>3253</v>
      </c>
      <c r="G49" s="15" t="s">
        <v>3343</v>
      </c>
      <c r="H49" s="14" t="s">
        <v>3262</v>
      </c>
      <c r="I49" s="14" t="s">
        <v>3277</v>
      </c>
      <c r="J49" s="15" t="s">
        <v>3369</v>
      </c>
    </row>
    <row r="50" s="7" customFormat="1" ht="35" customHeight="1" spans="1:10">
      <c r="A50" s="16"/>
      <c r="B50" s="16"/>
      <c r="C50" s="14" t="s">
        <v>3250</v>
      </c>
      <c r="D50" s="14" t="s">
        <v>3258</v>
      </c>
      <c r="E50" s="15" t="s">
        <v>3372</v>
      </c>
      <c r="F50" s="14" t="s">
        <v>3253</v>
      </c>
      <c r="G50" s="15" t="s">
        <v>3261</v>
      </c>
      <c r="H50" s="14" t="s">
        <v>3262</v>
      </c>
      <c r="I50" s="14" t="s">
        <v>3277</v>
      </c>
      <c r="J50" s="15" t="s">
        <v>3369</v>
      </c>
    </row>
    <row r="51" s="7" customFormat="1" ht="35" customHeight="1" spans="1:10">
      <c r="A51" s="16"/>
      <c r="B51" s="16"/>
      <c r="C51" s="14" t="s">
        <v>3250</v>
      </c>
      <c r="D51" s="14" t="s">
        <v>3263</v>
      </c>
      <c r="E51" s="15" t="s">
        <v>3373</v>
      </c>
      <c r="F51" s="14" t="s">
        <v>3260</v>
      </c>
      <c r="G51" s="15" t="s">
        <v>3374</v>
      </c>
      <c r="H51" s="14" t="s">
        <v>3310</v>
      </c>
      <c r="I51" s="14" t="s">
        <v>3277</v>
      </c>
      <c r="J51" s="15" t="s">
        <v>3369</v>
      </c>
    </row>
    <row r="52" s="7" customFormat="1" ht="35" customHeight="1" spans="1:10">
      <c r="A52" s="16"/>
      <c r="B52" s="16"/>
      <c r="C52" s="14" t="s">
        <v>3250</v>
      </c>
      <c r="D52" s="14" t="s">
        <v>3265</v>
      </c>
      <c r="E52" s="15" t="s">
        <v>3375</v>
      </c>
      <c r="F52" s="14" t="s">
        <v>3260</v>
      </c>
      <c r="G52" s="15" t="s">
        <v>3376</v>
      </c>
      <c r="H52" s="14" t="s">
        <v>3377</v>
      </c>
      <c r="I52" s="14" t="s">
        <v>3256</v>
      </c>
      <c r="J52" s="15" t="s">
        <v>3369</v>
      </c>
    </row>
    <row r="53" s="7" customFormat="1" ht="35" customHeight="1" spans="1:10">
      <c r="A53" s="16"/>
      <c r="B53" s="16"/>
      <c r="C53" s="14" t="s">
        <v>3269</v>
      </c>
      <c r="D53" s="14" t="s">
        <v>3273</v>
      </c>
      <c r="E53" s="15" t="s">
        <v>3378</v>
      </c>
      <c r="F53" s="14" t="s">
        <v>3260</v>
      </c>
      <c r="G53" s="15" t="s">
        <v>3379</v>
      </c>
      <c r="H53" s="14" t="s">
        <v>3310</v>
      </c>
      <c r="I53" s="14" t="s">
        <v>3277</v>
      </c>
      <c r="J53" s="15" t="s">
        <v>3380</v>
      </c>
    </row>
    <row r="54" s="7" customFormat="1" ht="35" customHeight="1" spans="1:10">
      <c r="A54" s="16"/>
      <c r="B54" s="16"/>
      <c r="C54" s="14" t="s">
        <v>3269</v>
      </c>
      <c r="D54" s="14" t="s">
        <v>3281</v>
      </c>
      <c r="E54" s="15" t="s">
        <v>3381</v>
      </c>
      <c r="F54" s="14" t="s">
        <v>3260</v>
      </c>
      <c r="G54" s="15" t="s">
        <v>3283</v>
      </c>
      <c r="H54" s="14" t="s">
        <v>3310</v>
      </c>
      <c r="I54" s="14" t="s">
        <v>3277</v>
      </c>
      <c r="J54" s="15" t="s">
        <v>3380</v>
      </c>
    </row>
    <row r="55" s="7" customFormat="1" ht="35" customHeight="1" spans="1:10">
      <c r="A55" s="17"/>
      <c r="B55" s="17"/>
      <c r="C55" s="14" t="s">
        <v>3284</v>
      </c>
      <c r="D55" s="14" t="s">
        <v>3285</v>
      </c>
      <c r="E55" s="15" t="s">
        <v>3382</v>
      </c>
      <c r="F55" s="14" t="s">
        <v>3260</v>
      </c>
      <c r="G55" s="15" t="s">
        <v>3383</v>
      </c>
      <c r="H55" s="14" t="s">
        <v>3262</v>
      </c>
      <c r="I55" s="14" t="s">
        <v>3256</v>
      </c>
      <c r="J55" s="15" t="s">
        <v>3380</v>
      </c>
    </row>
    <row r="56" s="7" customFormat="1" ht="35" customHeight="1" spans="1:10">
      <c r="A56" s="16" t="s">
        <v>3384</v>
      </c>
      <c r="B56" s="16" t="s">
        <v>3385</v>
      </c>
      <c r="C56" s="14" t="s">
        <v>3250</v>
      </c>
      <c r="D56" s="14" t="s">
        <v>3251</v>
      </c>
      <c r="E56" s="15" t="s">
        <v>3386</v>
      </c>
      <c r="F56" s="14" t="s">
        <v>3253</v>
      </c>
      <c r="G56" s="15" t="s">
        <v>3387</v>
      </c>
      <c r="H56" s="14" t="s">
        <v>3366</v>
      </c>
      <c r="I56" s="14" t="s">
        <v>3256</v>
      </c>
      <c r="J56" s="15" t="s">
        <v>3386</v>
      </c>
    </row>
    <row r="57" s="7" customFormat="1" ht="35" customHeight="1" spans="1:10">
      <c r="A57" s="16"/>
      <c r="B57" s="16"/>
      <c r="C57" s="14" t="s">
        <v>3269</v>
      </c>
      <c r="D57" s="14" t="s">
        <v>3270</v>
      </c>
      <c r="E57" s="15" t="s">
        <v>3388</v>
      </c>
      <c r="F57" s="14" t="s">
        <v>3253</v>
      </c>
      <c r="G57" s="15" t="s">
        <v>3389</v>
      </c>
      <c r="H57" s="14" t="s">
        <v>3366</v>
      </c>
      <c r="I57" s="14" t="s">
        <v>3256</v>
      </c>
      <c r="J57" s="15" t="s">
        <v>3390</v>
      </c>
    </row>
    <row r="58" s="7" customFormat="1" ht="117" customHeight="1" spans="1:10">
      <c r="A58" s="17"/>
      <c r="B58" s="17"/>
      <c r="C58" s="14" t="s">
        <v>3284</v>
      </c>
      <c r="D58" s="14" t="s">
        <v>3285</v>
      </c>
      <c r="E58" s="15" t="s">
        <v>3391</v>
      </c>
      <c r="F58" s="14" t="s">
        <v>3253</v>
      </c>
      <c r="G58" s="15" t="s">
        <v>3287</v>
      </c>
      <c r="H58" s="14" t="s">
        <v>3262</v>
      </c>
      <c r="I58" s="14" t="s">
        <v>3256</v>
      </c>
      <c r="J58" s="15" t="s">
        <v>3392</v>
      </c>
    </row>
    <row r="59" s="7" customFormat="1" ht="35" customHeight="1" spans="1:10">
      <c r="A59" s="16" t="s">
        <v>3393</v>
      </c>
      <c r="B59" s="16" t="s">
        <v>3394</v>
      </c>
      <c r="C59" s="14" t="s">
        <v>3250</v>
      </c>
      <c r="D59" s="14" t="s">
        <v>3251</v>
      </c>
      <c r="E59" s="15" t="s">
        <v>3395</v>
      </c>
      <c r="F59" s="14" t="s">
        <v>3260</v>
      </c>
      <c r="G59" s="15" t="s">
        <v>3396</v>
      </c>
      <c r="H59" s="14" t="s">
        <v>3366</v>
      </c>
      <c r="I59" s="14" t="s">
        <v>3256</v>
      </c>
      <c r="J59" s="15" t="s">
        <v>3397</v>
      </c>
    </row>
    <row r="60" s="7" customFormat="1" ht="35" customHeight="1" spans="1:10">
      <c r="A60" s="16"/>
      <c r="B60" s="16"/>
      <c r="C60" s="14" t="s">
        <v>3250</v>
      </c>
      <c r="D60" s="14" t="s">
        <v>3251</v>
      </c>
      <c r="E60" s="15" t="s">
        <v>3398</v>
      </c>
      <c r="F60" s="14" t="s">
        <v>3253</v>
      </c>
      <c r="G60" s="15" t="s">
        <v>3399</v>
      </c>
      <c r="H60" s="14" t="s">
        <v>3366</v>
      </c>
      <c r="I60" s="14" t="s">
        <v>3256</v>
      </c>
      <c r="J60" s="15" t="s">
        <v>3400</v>
      </c>
    </row>
    <row r="61" s="7" customFormat="1" ht="35" customHeight="1" spans="1:10">
      <c r="A61" s="16"/>
      <c r="B61" s="16"/>
      <c r="C61" s="14" t="s">
        <v>3250</v>
      </c>
      <c r="D61" s="14" t="s">
        <v>3258</v>
      </c>
      <c r="E61" s="15" t="s">
        <v>3401</v>
      </c>
      <c r="F61" s="14" t="s">
        <v>3260</v>
      </c>
      <c r="G61" s="15" t="s">
        <v>3287</v>
      </c>
      <c r="H61" s="14" t="s">
        <v>3262</v>
      </c>
      <c r="I61" s="14" t="s">
        <v>3277</v>
      </c>
      <c r="J61" s="15" t="s">
        <v>3402</v>
      </c>
    </row>
    <row r="62" s="7" customFormat="1" ht="35" customHeight="1" spans="1:10">
      <c r="A62" s="16"/>
      <c r="B62" s="16"/>
      <c r="C62" s="14" t="s">
        <v>3250</v>
      </c>
      <c r="D62" s="14" t="s">
        <v>3263</v>
      </c>
      <c r="E62" s="15" t="s">
        <v>3403</v>
      </c>
      <c r="F62" s="14" t="s">
        <v>3260</v>
      </c>
      <c r="G62" s="15" t="s">
        <v>3404</v>
      </c>
      <c r="H62" s="14" t="s">
        <v>3310</v>
      </c>
      <c r="I62" s="14" t="s">
        <v>3256</v>
      </c>
      <c r="J62" s="15" t="s">
        <v>3405</v>
      </c>
    </row>
    <row r="63" s="7" customFormat="1" ht="35" customHeight="1" spans="1:10">
      <c r="A63" s="16"/>
      <c r="B63" s="16"/>
      <c r="C63" s="14" t="s">
        <v>3250</v>
      </c>
      <c r="D63" s="14" t="s">
        <v>3265</v>
      </c>
      <c r="E63" s="15" t="s">
        <v>3406</v>
      </c>
      <c r="F63" s="14" t="s">
        <v>3260</v>
      </c>
      <c r="G63" s="15" t="s">
        <v>3407</v>
      </c>
      <c r="H63" s="14" t="s">
        <v>3377</v>
      </c>
      <c r="I63" s="14" t="s">
        <v>3256</v>
      </c>
      <c r="J63" s="15" t="s">
        <v>3408</v>
      </c>
    </row>
    <row r="64" s="7" customFormat="1" ht="35" customHeight="1" spans="1:10">
      <c r="A64" s="16"/>
      <c r="B64" s="16"/>
      <c r="C64" s="14" t="s">
        <v>3250</v>
      </c>
      <c r="D64" s="14" t="s">
        <v>3265</v>
      </c>
      <c r="E64" s="15" t="s">
        <v>3409</v>
      </c>
      <c r="F64" s="14" t="s">
        <v>3260</v>
      </c>
      <c r="G64" s="15" t="s">
        <v>3410</v>
      </c>
      <c r="H64" s="14" t="s">
        <v>3377</v>
      </c>
      <c r="I64" s="14" t="s">
        <v>3256</v>
      </c>
      <c r="J64" s="15" t="s">
        <v>3411</v>
      </c>
    </row>
    <row r="65" s="7" customFormat="1" ht="35" customHeight="1" spans="1:10">
      <c r="A65" s="16"/>
      <c r="B65" s="16"/>
      <c r="C65" s="14" t="s">
        <v>3269</v>
      </c>
      <c r="D65" s="14" t="s">
        <v>3273</v>
      </c>
      <c r="E65" s="15" t="s">
        <v>3412</v>
      </c>
      <c r="F65" s="14" t="s">
        <v>3260</v>
      </c>
      <c r="G65" s="15" t="s">
        <v>3413</v>
      </c>
      <c r="H65" s="14" t="s">
        <v>3366</v>
      </c>
      <c r="I65" s="14" t="s">
        <v>3256</v>
      </c>
      <c r="J65" s="15" t="s">
        <v>3414</v>
      </c>
    </row>
    <row r="66" s="7" customFormat="1" ht="35" customHeight="1" spans="1:10">
      <c r="A66" s="16"/>
      <c r="B66" s="16"/>
      <c r="C66" s="14" t="s">
        <v>3269</v>
      </c>
      <c r="D66" s="14" t="s">
        <v>3281</v>
      </c>
      <c r="E66" s="15" t="s">
        <v>3415</v>
      </c>
      <c r="F66" s="14" t="s">
        <v>3253</v>
      </c>
      <c r="G66" s="15" t="s">
        <v>3319</v>
      </c>
      <c r="H66" s="14" t="s">
        <v>3262</v>
      </c>
      <c r="I66" s="14" t="s">
        <v>3256</v>
      </c>
      <c r="J66" s="15" t="s">
        <v>3416</v>
      </c>
    </row>
    <row r="67" s="7" customFormat="1" ht="35" customHeight="1" spans="1:10">
      <c r="A67" s="17"/>
      <c r="B67" s="17"/>
      <c r="C67" s="14" t="s">
        <v>3284</v>
      </c>
      <c r="D67" s="14" t="s">
        <v>3285</v>
      </c>
      <c r="E67" s="15" t="s">
        <v>3417</v>
      </c>
      <c r="F67" s="14" t="s">
        <v>3253</v>
      </c>
      <c r="G67" s="15" t="s">
        <v>3287</v>
      </c>
      <c r="H67" s="14" t="s">
        <v>3262</v>
      </c>
      <c r="I67" s="14" t="s">
        <v>3277</v>
      </c>
      <c r="J67" s="15" t="s">
        <v>3418</v>
      </c>
    </row>
    <row r="68" s="7" customFormat="1" ht="35" customHeight="1" spans="1:10">
      <c r="A68" s="16" t="s">
        <v>3419</v>
      </c>
      <c r="B68" s="16" t="s">
        <v>3420</v>
      </c>
      <c r="C68" s="14" t="s">
        <v>3250</v>
      </c>
      <c r="D68" s="14" t="s">
        <v>3251</v>
      </c>
      <c r="E68" s="15" t="s">
        <v>3421</v>
      </c>
      <c r="F68" s="14" t="s">
        <v>3260</v>
      </c>
      <c r="G68" s="15" t="s">
        <v>3422</v>
      </c>
      <c r="H68" s="14" t="s">
        <v>3423</v>
      </c>
      <c r="I68" s="14" t="s">
        <v>3256</v>
      </c>
      <c r="J68" s="15" t="s">
        <v>3424</v>
      </c>
    </row>
    <row r="69" s="7" customFormat="1" ht="35" customHeight="1" spans="1:10">
      <c r="A69" s="16"/>
      <c r="B69" s="16"/>
      <c r="C69" s="14" t="s">
        <v>3250</v>
      </c>
      <c r="D69" s="14" t="s">
        <v>3251</v>
      </c>
      <c r="E69" s="15" t="s">
        <v>3425</v>
      </c>
      <c r="F69" s="14" t="s">
        <v>3260</v>
      </c>
      <c r="G69" s="15" t="s">
        <v>3426</v>
      </c>
      <c r="H69" s="14" t="s">
        <v>3427</v>
      </c>
      <c r="I69" s="14" t="s">
        <v>3256</v>
      </c>
      <c r="J69" s="15" t="s">
        <v>3424</v>
      </c>
    </row>
    <row r="70" s="7" customFormat="1" ht="35" customHeight="1" spans="1:10">
      <c r="A70" s="16"/>
      <c r="B70" s="16"/>
      <c r="C70" s="14" t="s">
        <v>3250</v>
      </c>
      <c r="D70" s="14" t="s">
        <v>3258</v>
      </c>
      <c r="E70" s="15" t="s">
        <v>3428</v>
      </c>
      <c r="F70" s="14" t="s">
        <v>3253</v>
      </c>
      <c r="G70" s="15" t="s">
        <v>3429</v>
      </c>
      <c r="H70" s="14" t="s">
        <v>3262</v>
      </c>
      <c r="I70" s="14" t="s">
        <v>3256</v>
      </c>
      <c r="J70" s="15" t="s">
        <v>3424</v>
      </c>
    </row>
    <row r="71" s="7" customFormat="1" ht="35" customHeight="1" spans="1:10">
      <c r="A71" s="16"/>
      <c r="B71" s="16"/>
      <c r="C71" s="14" t="s">
        <v>3250</v>
      </c>
      <c r="D71" s="14" t="s">
        <v>3258</v>
      </c>
      <c r="E71" s="15" t="s">
        <v>3430</v>
      </c>
      <c r="F71" s="14" t="s">
        <v>3253</v>
      </c>
      <c r="G71" s="15" t="s">
        <v>3431</v>
      </c>
      <c r="H71" s="14" t="s">
        <v>3262</v>
      </c>
      <c r="I71" s="14" t="s">
        <v>3256</v>
      </c>
      <c r="J71" s="15" t="s">
        <v>3424</v>
      </c>
    </row>
    <row r="72" s="7" customFormat="1" ht="35" customHeight="1" spans="1:10">
      <c r="A72" s="16"/>
      <c r="B72" s="16"/>
      <c r="C72" s="14" t="s">
        <v>3250</v>
      </c>
      <c r="D72" s="14" t="s">
        <v>3258</v>
      </c>
      <c r="E72" s="15" t="s">
        <v>3432</v>
      </c>
      <c r="F72" s="14" t="s">
        <v>3253</v>
      </c>
      <c r="G72" s="15" t="s">
        <v>3433</v>
      </c>
      <c r="H72" s="14" t="s">
        <v>3262</v>
      </c>
      <c r="I72" s="14" t="s">
        <v>3256</v>
      </c>
      <c r="J72" s="15" t="s">
        <v>3424</v>
      </c>
    </row>
    <row r="73" s="7" customFormat="1" ht="35" customHeight="1" spans="1:10">
      <c r="A73" s="16"/>
      <c r="B73" s="16"/>
      <c r="C73" s="14" t="s">
        <v>3250</v>
      </c>
      <c r="D73" s="14" t="s">
        <v>3258</v>
      </c>
      <c r="E73" s="15" t="s">
        <v>3434</v>
      </c>
      <c r="F73" s="14" t="s">
        <v>3260</v>
      </c>
      <c r="G73" s="15" t="s">
        <v>3261</v>
      </c>
      <c r="H73" s="14" t="s">
        <v>3262</v>
      </c>
      <c r="I73" s="14" t="s">
        <v>3256</v>
      </c>
      <c r="J73" s="15" t="s">
        <v>3424</v>
      </c>
    </row>
    <row r="74" s="7" customFormat="1" ht="35" customHeight="1" spans="1:10">
      <c r="A74" s="16"/>
      <c r="B74" s="16"/>
      <c r="C74" s="14" t="s">
        <v>3250</v>
      </c>
      <c r="D74" s="14" t="s">
        <v>3263</v>
      </c>
      <c r="E74" s="15" t="s">
        <v>3435</v>
      </c>
      <c r="F74" s="14" t="s">
        <v>3436</v>
      </c>
      <c r="G74" s="15" t="s">
        <v>3437</v>
      </c>
      <c r="H74" s="14" t="s">
        <v>3310</v>
      </c>
      <c r="I74" s="14" t="s">
        <v>3256</v>
      </c>
      <c r="J74" s="15" t="s">
        <v>3424</v>
      </c>
    </row>
    <row r="75" s="7" customFormat="1" ht="35" customHeight="1" spans="1:10">
      <c r="A75" s="16"/>
      <c r="B75" s="16"/>
      <c r="C75" s="14" t="s">
        <v>3250</v>
      </c>
      <c r="D75" s="14" t="s">
        <v>3265</v>
      </c>
      <c r="E75" s="15" t="s">
        <v>3438</v>
      </c>
      <c r="F75" s="14" t="s">
        <v>3436</v>
      </c>
      <c r="G75" s="15" t="s">
        <v>3439</v>
      </c>
      <c r="H75" s="14" t="s">
        <v>3268</v>
      </c>
      <c r="I75" s="14" t="s">
        <v>3256</v>
      </c>
      <c r="J75" s="15" t="s">
        <v>3424</v>
      </c>
    </row>
    <row r="76" s="7" customFormat="1" ht="35" customHeight="1" spans="1:10">
      <c r="A76" s="16"/>
      <c r="B76" s="16"/>
      <c r="C76" s="14" t="s">
        <v>3269</v>
      </c>
      <c r="D76" s="14" t="s">
        <v>3273</v>
      </c>
      <c r="E76" s="15" t="s">
        <v>3440</v>
      </c>
      <c r="F76" s="14" t="s">
        <v>3260</v>
      </c>
      <c r="G76" s="15" t="s">
        <v>3441</v>
      </c>
      <c r="H76" s="14" t="s">
        <v>3276</v>
      </c>
      <c r="I76" s="14" t="s">
        <v>3277</v>
      </c>
      <c r="J76" s="15" t="s">
        <v>3424</v>
      </c>
    </row>
    <row r="77" s="7" customFormat="1" ht="35" customHeight="1" spans="1:10">
      <c r="A77" s="16"/>
      <c r="B77" s="16"/>
      <c r="C77" s="14" t="s">
        <v>3269</v>
      </c>
      <c r="D77" s="14" t="s">
        <v>3278</v>
      </c>
      <c r="E77" s="15" t="s">
        <v>3442</v>
      </c>
      <c r="F77" s="14" t="s">
        <v>3260</v>
      </c>
      <c r="G77" s="15" t="s">
        <v>3441</v>
      </c>
      <c r="H77" s="14" t="s">
        <v>3276</v>
      </c>
      <c r="I77" s="14" t="s">
        <v>3277</v>
      </c>
      <c r="J77" s="15" t="s">
        <v>3424</v>
      </c>
    </row>
    <row r="78" s="7" customFormat="1" ht="35" customHeight="1" spans="1:10">
      <c r="A78" s="16"/>
      <c r="B78" s="16"/>
      <c r="C78" s="14" t="s">
        <v>3269</v>
      </c>
      <c r="D78" s="14" t="s">
        <v>3281</v>
      </c>
      <c r="E78" s="15" t="s">
        <v>3443</v>
      </c>
      <c r="F78" s="14" t="s">
        <v>3260</v>
      </c>
      <c r="G78" s="15" t="s">
        <v>3444</v>
      </c>
      <c r="H78" s="14" t="s">
        <v>3276</v>
      </c>
      <c r="I78" s="14" t="s">
        <v>3277</v>
      </c>
      <c r="J78" s="15" t="s">
        <v>3424</v>
      </c>
    </row>
    <row r="79" s="7" customFormat="1" ht="35" customHeight="1" spans="1:10">
      <c r="A79" s="17"/>
      <c r="B79" s="17"/>
      <c r="C79" s="14" t="s">
        <v>3284</v>
      </c>
      <c r="D79" s="14" t="s">
        <v>3285</v>
      </c>
      <c r="E79" s="15" t="s">
        <v>3445</v>
      </c>
      <c r="F79" s="14" t="s">
        <v>3253</v>
      </c>
      <c r="G79" s="15" t="s">
        <v>3287</v>
      </c>
      <c r="H79" s="14" t="s">
        <v>3262</v>
      </c>
      <c r="I79" s="14" t="s">
        <v>3256</v>
      </c>
      <c r="J79" s="15" t="s">
        <v>3424</v>
      </c>
    </row>
    <row r="80" s="7" customFormat="1" ht="35" customHeight="1" spans="1:10">
      <c r="A80" s="17"/>
      <c r="B80" s="17"/>
      <c r="C80" s="18"/>
      <c r="D80" s="18"/>
      <c r="E80" s="19"/>
      <c r="F80" s="18"/>
      <c r="G80" s="19"/>
      <c r="H80" s="18"/>
      <c r="I80" s="18"/>
      <c r="J80" s="19"/>
    </row>
  </sheetData>
  <mergeCells count="17">
    <mergeCell ref="A2:J2"/>
    <mergeCell ref="A6:A14"/>
    <mergeCell ref="A15:A27"/>
    <mergeCell ref="A28:A36"/>
    <mergeCell ref="A37:A45"/>
    <mergeCell ref="A46:A55"/>
    <mergeCell ref="A56:A58"/>
    <mergeCell ref="A59:A67"/>
    <mergeCell ref="A68:A79"/>
    <mergeCell ref="B6:B14"/>
    <mergeCell ref="B15:B27"/>
    <mergeCell ref="B28:B36"/>
    <mergeCell ref="B37:B45"/>
    <mergeCell ref="B46:B55"/>
    <mergeCell ref="B56:B58"/>
    <mergeCell ref="B59:B67"/>
    <mergeCell ref="B68:B79"/>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0"/>
  <sheetViews>
    <sheetView topLeftCell="A7" workbookViewId="0">
      <selection activeCell="B10" sqref="B10"/>
    </sheetView>
  </sheetViews>
  <sheetFormatPr defaultColWidth="9" defaultRowHeight="14.4" outlineLevelCol="1"/>
  <cols>
    <col min="1" max="1" width="25.1111111111111" style="1" customWidth="1"/>
    <col min="2" max="2" width="80" style="1" customWidth="1"/>
    <col min="3" max="16384" width="9" style="1"/>
  </cols>
  <sheetData>
    <row r="1" ht="32" customHeight="1" spans="1:2">
      <c r="A1" s="2" t="s">
        <v>3446</v>
      </c>
      <c r="B1" s="2"/>
    </row>
    <row r="3" ht="40" customHeight="1" spans="1:2">
      <c r="A3" s="3" t="s">
        <v>3447</v>
      </c>
      <c r="B3" s="4" t="s">
        <v>3448</v>
      </c>
    </row>
    <row r="4" ht="139.2" spans="1:2">
      <c r="A4" s="5" t="s">
        <v>3449</v>
      </c>
      <c r="B4" s="6" t="s">
        <v>3450</v>
      </c>
    </row>
    <row r="5" ht="174" spans="1:2">
      <c r="A5" s="5" t="s">
        <v>3451</v>
      </c>
      <c r="B5" s="6" t="s">
        <v>3452</v>
      </c>
    </row>
    <row r="6" ht="52.2" spans="1:2">
      <c r="A6" s="5" t="s">
        <v>3453</v>
      </c>
      <c r="B6" s="6" t="s">
        <v>3454</v>
      </c>
    </row>
    <row r="7" ht="174" spans="1:2">
      <c r="A7" s="5" t="s">
        <v>3455</v>
      </c>
      <c r="B7" s="6" t="s">
        <v>3456</v>
      </c>
    </row>
    <row r="8" ht="52.2" spans="1:2">
      <c r="A8" s="5" t="s">
        <v>3457</v>
      </c>
      <c r="B8" s="6" t="s">
        <v>3458</v>
      </c>
    </row>
    <row r="9" ht="121.8" spans="1:2">
      <c r="A9" s="5" t="s">
        <v>3459</v>
      </c>
      <c r="B9" s="6" t="s">
        <v>3460</v>
      </c>
    </row>
    <row r="10" ht="169" customHeight="1" spans="1:2">
      <c r="A10" s="5" t="s">
        <v>3461</v>
      </c>
      <c r="B10" s="6" t="s">
        <v>3462</v>
      </c>
    </row>
  </sheetData>
  <mergeCells count="1">
    <mergeCell ref="A1:B1"/>
  </mergeCells>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E1341"/>
  <sheetViews>
    <sheetView showGridLines="0" showZeros="0" view="pageBreakPreview" zoomScaleNormal="100" workbookViewId="0">
      <pane xSplit="1" ySplit="3" topLeftCell="B1272" activePane="bottomRight" state="frozen"/>
      <selection/>
      <selection pane="topRight"/>
      <selection pane="bottomLeft"/>
      <selection pane="bottomRight" activeCell="E8" sqref="E8:E1327"/>
    </sheetView>
  </sheetViews>
  <sheetFormatPr defaultColWidth="9" defaultRowHeight="15.6" outlineLevelCol="4"/>
  <cols>
    <col min="1" max="1" width="19.1296296296296" style="134" customWidth="1"/>
    <col min="2" max="2" width="50.6296296296296" style="134" customWidth="1"/>
    <col min="3" max="4" width="20.6296296296296" style="134" customWidth="1"/>
    <col min="5" max="5" width="20.6296296296296" style="288" customWidth="1"/>
    <col min="6" max="16384" width="9" style="134"/>
  </cols>
  <sheetData>
    <row r="1" s="204" customFormat="1" ht="45" customHeight="1" spans="2:5">
      <c r="B1" s="375" t="s">
        <v>134</v>
      </c>
      <c r="C1" s="375"/>
      <c r="D1" s="375"/>
      <c r="E1" s="375"/>
    </row>
    <row r="2" s="204" customFormat="1" ht="20.1" customHeight="1" spans="1:5">
      <c r="A2" s="376"/>
      <c r="B2" s="377"/>
      <c r="C2" s="378"/>
      <c r="D2" s="379"/>
      <c r="E2" s="379" t="s">
        <v>2</v>
      </c>
    </row>
    <row r="3" s="135" customFormat="1" ht="45" customHeight="1" spans="1:5">
      <c r="A3" s="380" t="s">
        <v>3</v>
      </c>
      <c r="B3" s="381" t="s">
        <v>4</v>
      </c>
      <c r="C3" s="380" t="s">
        <v>129</v>
      </c>
      <c r="D3" s="380" t="s">
        <v>6</v>
      </c>
      <c r="E3" s="380" t="s">
        <v>130</v>
      </c>
    </row>
    <row r="4" ht="36" customHeight="1" spans="1:5">
      <c r="A4" s="382" t="s">
        <v>69</v>
      </c>
      <c r="B4" s="260" t="s">
        <v>70</v>
      </c>
      <c r="C4" s="296">
        <v>24156</v>
      </c>
      <c r="D4" s="296">
        <v>34137</v>
      </c>
      <c r="E4" s="317">
        <f>(D4-C4)/C4</f>
        <v>0.413</v>
      </c>
    </row>
    <row r="5" ht="36" customHeight="1" spans="1:5">
      <c r="A5" s="382" t="s">
        <v>135</v>
      </c>
      <c r="B5" s="260" t="s">
        <v>136</v>
      </c>
      <c r="C5" s="296">
        <f>SUM(C6:C16)</f>
        <v>798</v>
      </c>
      <c r="D5" s="296">
        <f>SUM(D6:D16)</f>
        <v>799</v>
      </c>
      <c r="E5" s="317">
        <f t="shared" ref="E5:E68" si="0">(D5-C5)/C5</f>
        <v>0.001</v>
      </c>
    </row>
    <row r="6" ht="36" customHeight="1" spans="1:5">
      <c r="A6" s="383" t="s">
        <v>137</v>
      </c>
      <c r="B6" s="263" t="s">
        <v>138</v>
      </c>
      <c r="C6" s="299">
        <v>365</v>
      </c>
      <c r="D6" s="299">
        <v>405</v>
      </c>
      <c r="E6" s="317">
        <f t="shared" si="0"/>
        <v>0.11</v>
      </c>
    </row>
    <row r="7" ht="36" customHeight="1" spans="1:5">
      <c r="A7" s="383" t="s">
        <v>139</v>
      </c>
      <c r="B7" s="263" t="s">
        <v>140</v>
      </c>
      <c r="C7" s="299">
        <v>98</v>
      </c>
      <c r="D7" s="299">
        <v>76</v>
      </c>
      <c r="E7" s="317">
        <f t="shared" si="0"/>
        <v>-0.224</v>
      </c>
    </row>
    <row r="8" ht="36" customHeight="1" spans="1:5">
      <c r="A8" s="383" t="s">
        <v>141</v>
      </c>
      <c r="B8" s="263" t="s">
        <v>142</v>
      </c>
      <c r="C8" s="299">
        <v>0</v>
      </c>
      <c r="D8" s="299">
        <v>0</v>
      </c>
      <c r="E8" s="317"/>
    </row>
    <row r="9" ht="36" customHeight="1" spans="1:5">
      <c r="A9" s="383" t="s">
        <v>143</v>
      </c>
      <c r="B9" s="263" t="s">
        <v>144</v>
      </c>
      <c r="C9" s="299">
        <v>82</v>
      </c>
      <c r="D9" s="299">
        <v>39</v>
      </c>
      <c r="E9" s="317">
        <f t="shared" si="0"/>
        <v>-0.524</v>
      </c>
    </row>
    <row r="10" ht="36" customHeight="1" spans="1:5">
      <c r="A10" s="383" t="s">
        <v>145</v>
      </c>
      <c r="B10" s="263" t="s">
        <v>146</v>
      </c>
      <c r="C10" s="299">
        <v>0</v>
      </c>
      <c r="D10" s="299">
        <v>0</v>
      </c>
      <c r="E10" s="317"/>
    </row>
    <row r="11" ht="36" customHeight="1" spans="1:5">
      <c r="A11" s="383" t="s">
        <v>147</v>
      </c>
      <c r="B11" s="263" t="s">
        <v>148</v>
      </c>
      <c r="C11" s="299">
        <v>0</v>
      </c>
      <c r="D11" s="299">
        <v>0</v>
      </c>
      <c r="E11" s="317"/>
    </row>
    <row r="12" ht="36" customHeight="1" spans="1:5">
      <c r="A12" s="383" t="s">
        <v>149</v>
      </c>
      <c r="B12" s="263" t="s">
        <v>150</v>
      </c>
      <c r="C12" s="299">
        <v>26</v>
      </c>
      <c r="D12" s="299">
        <v>28</v>
      </c>
      <c r="E12" s="317">
        <f t="shared" si="0"/>
        <v>0.077</v>
      </c>
    </row>
    <row r="13" ht="36" customHeight="1" spans="1:5">
      <c r="A13" s="383" t="s">
        <v>151</v>
      </c>
      <c r="B13" s="263" t="s">
        <v>152</v>
      </c>
      <c r="C13" s="299">
        <v>98</v>
      </c>
      <c r="D13" s="299">
        <v>251</v>
      </c>
      <c r="E13" s="317">
        <f t="shared" si="0"/>
        <v>1.561</v>
      </c>
    </row>
    <row r="14" ht="36" customHeight="1" spans="1:5">
      <c r="A14" s="383" t="s">
        <v>153</v>
      </c>
      <c r="B14" s="263" t="s">
        <v>154</v>
      </c>
      <c r="C14" s="299">
        <v>0</v>
      </c>
      <c r="D14" s="299">
        <v>0</v>
      </c>
      <c r="E14" s="317"/>
    </row>
    <row r="15" ht="36" customHeight="1" spans="1:5">
      <c r="A15" s="383" t="s">
        <v>155</v>
      </c>
      <c r="B15" s="263" t="s">
        <v>156</v>
      </c>
      <c r="C15" s="299"/>
      <c r="D15" s="299"/>
      <c r="E15" s="317"/>
    </row>
    <row r="16" ht="36" customHeight="1" spans="1:5">
      <c r="A16" s="383" t="s">
        <v>157</v>
      </c>
      <c r="B16" s="263" t="s">
        <v>158</v>
      </c>
      <c r="C16" s="299">
        <v>129</v>
      </c>
      <c r="D16" s="299">
        <v>0</v>
      </c>
      <c r="E16" s="317">
        <f t="shared" si="0"/>
        <v>-1</v>
      </c>
    </row>
    <row r="17" ht="36" customHeight="1" spans="1:5">
      <c r="A17" s="382" t="s">
        <v>159</v>
      </c>
      <c r="B17" s="260" t="s">
        <v>160</v>
      </c>
      <c r="C17" s="296">
        <f>SUM(C18:C25)</f>
        <v>863</v>
      </c>
      <c r="D17" s="296">
        <f>SUM(D18:D25)</f>
        <v>700</v>
      </c>
      <c r="E17" s="317">
        <f t="shared" si="0"/>
        <v>-0.189</v>
      </c>
    </row>
    <row r="18" ht="36" customHeight="1" spans="1:5">
      <c r="A18" s="383" t="s">
        <v>161</v>
      </c>
      <c r="B18" s="263" t="s">
        <v>138</v>
      </c>
      <c r="C18" s="299">
        <v>488</v>
      </c>
      <c r="D18" s="299">
        <v>470</v>
      </c>
      <c r="E18" s="317">
        <f t="shared" si="0"/>
        <v>-0.037</v>
      </c>
    </row>
    <row r="19" ht="36" customHeight="1" spans="1:5">
      <c r="A19" s="383" t="s">
        <v>162</v>
      </c>
      <c r="B19" s="263" t="s">
        <v>140</v>
      </c>
      <c r="C19" s="299">
        <v>9</v>
      </c>
      <c r="D19" s="299">
        <v>47</v>
      </c>
      <c r="E19" s="317">
        <f t="shared" si="0"/>
        <v>4.222</v>
      </c>
    </row>
    <row r="20" ht="36" customHeight="1" spans="1:5">
      <c r="A20" s="383" t="s">
        <v>163</v>
      </c>
      <c r="B20" s="263" t="s">
        <v>142</v>
      </c>
      <c r="C20" s="299">
        <v>0</v>
      </c>
      <c r="D20" s="299">
        <v>0</v>
      </c>
      <c r="E20" s="317"/>
    </row>
    <row r="21" ht="36" customHeight="1" spans="1:5">
      <c r="A21" s="383" t="s">
        <v>164</v>
      </c>
      <c r="B21" s="263" t="s">
        <v>165</v>
      </c>
      <c r="C21" s="299">
        <v>23</v>
      </c>
      <c r="D21" s="299">
        <v>0</v>
      </c>
      <c r="E21" s="317">
        <f t="shared" si="0"/>
        <v>-1</v>
      </c>
    </row>
    <row r="22" ht="36" customHeight="1" spans="1:5">
      <c r="A22" s="383" t="s">
        <v>166</v>
      </c>
      <c r="B22" s="263" t="s">
        <v>167</v>
      </c>
      <c r="C22" s="299">
        <v>23</v>
      </c>
      <c r="D22" s="299">
        <v>173</v>
      </c>
      <c r="E22" s="317">
        <f t="shared" si="0"/>
        <v>6.522</v>
      </c>
    </row>
    <row r="23" ht="36" customHeight="1" spans="1:5">
      <c r="A23" s="383" t="s">
        <v>168</v>
      </c>
      <c r="B23" s="263" t="s">
        <v>169</v>
      </c>
      <c r="C23" s="299">
        <v>0</v>
      </c>
      <c r="D23" s="299">
        <v>0</v>
      </c>
      <c r="E23" s="317"/>
    </row>
    <row r="24" ht="36" customHeight="1" spans="1:5">
      <c r="A24" s="383" t="s">
        <v>170</v>
      </c>
      <c r="B24" s="263" t="s">
        <v>156</v>
      </c>
      <c r="C24" s="299">
        <v>0</v>
      </c>
      <c r="D24" s="299">
        <v>0</v>
      </c>
      <c r="E24" s="317"/>
    </row>
    <row r="25" ht="36" customHeight="1" spans="1:5">
      <c r="A25" s="383" t="s">
        <v>171</v>
      </c>
      <c r="B25" s="263" t="s">
        <v>172</v>
      </c>
      <c r="C25" s="299">
        <v>320</v>
      </c>
      <c r="D25" s="299">
        <v>10</v>
      </c>
      <c r="E25" s="317">
        <f t="shared" si="0"/>
        <v>-0.969</v>
      </c>
    </row>
    <row r="26" ht="36" customHeight="1" spans="1:5">
      <c r="A26" s="382" t="s">
        <v>173</v>
      </c>
      <c r="B26" s="260" t="s">
        <v>174</v>
      </c>
      <c r="C26" s="296">
        <f>SUM(C27:C36)</f>
        <v>8357</v>
      </c>
      <c r="D26" s="296">
        <f>SUM(D27:D36)</f>
        <v>11228</v>
      </c>
      <c r="E26" s="317">
        <f t="shared" si="0"/>
        <v>0.344</v>
      </c>
    </row>
    <row r="27" ht="36" customHeight="1" spans="1:5">
      <c r="A27" s="383" t="s">
        <v>175</v>
      </c>
      <c r="B27" s="263" t="s">
        <v>138</v>
      </c>
      <c r="C27" s="299">
        <v>6350</v>
      </c>
      <c r="D27" s="299">
        <v>10182</v>
      </c>
      <c r="E27" s="317">
        <f t="shared" si="0"/>
        <v>0.603</v>
      </c>
    </row>
    <row r="28" ht="36" customHeight="1" spans="1:5">
      <c r="A28" s="383" t="s">
        <v>176</v>
      </c>
      <c r="B28" s="263" t="s">
        <v>140</v>
      </c>
      <c r="C28" s="299">
        <v>2000</v>
      </c>
      <c r="D28" s="299">
        <v>750</v>
      </c>
      <c r="E28" s="317">
        <f t="shared" si="0"/>
        <v>-0.625</v>
      </c>
    </row>
    <row r="29" ht="36" customHeight="1" spans="1:5">
      <c r="A29" s="383" t="s">
        <v>177</v>
      </c>
      <c r="B29" s="263" t="s">
        <v>142</v>
      </c>
      <c r="C29" s="299">
        <v>0</v>
      </c>
      <c r="D29" s="299">
        <v>0</v>
      </c>
      <c r="E29" s="317"/>
    </row>
    <row r="30" ht="36" customHeight="1" spans="1:5">
      <c r="A30" s="383" t="s">
        <v>178</v>
      </c>
      <c r="B30" s="263" t="s">
        <v>179</v>
      </c>
      <c r="C30" s="299">
        <v>0</v>
      </c>
      <c r="D30" s="299">
        <v>0</v>
      </c>
      <c r="E30" s="317"/>
    </row>
    <row r="31" ht="36" customHeight="1" spans="1:5">
      <c r="A31" s="383" t="s">
        <v>180</v>
      </c>
      <c r="B31" s="263" t="s">
        <v>181</v>
      </c>
      <c r="C31" s="299">
        <v>0</v>
      </c>
      <c r="D31" s="299">
        <v>231</v>
      </c>
      <c r="E31" s="317"/>
    </row>
    <row r="32" ht="36" customHeight="1" spans="1:5">
      <c r="A32" s="383" t="s">
        <v>182</v>
      </c>
      <c r="B32" s="263" t="s">
        <v>183</v>
      </c>
      <c r="C32" s="299">
        <v>0</v>
      </c>
      <c r="D32" s="299">
        <v>0</v>
      </c>
      <c r="E32" s="317"/>
    </row>
    <row r="33" ht="36" customHeight="1" spans="1:5">
      <c r="A33" s="383" t="s">
        <v>184</v>
      </c>
      <c r="B33" s="263" t="s">
        <v>185</v>
      </c>
      <c r="C33" s="299">
        <v>7</v>
      </c>
      <c r="D33" s="299">
        <v>64</v>
      </c>
      <c r="E33" s="317">
        <f t="shared" si="0"/>
        <v>8.143</v>
      </c>
    </row>
    <row r="34" ht="36" customHeight="1" spans="1:5">
      <c r="A34" s="383" t="s">
        <v>186</v>
      </c>
      <c r="B34" s="263" t="s">
        <v>187</v>
      </c>
      <c r="C34" s="299">
        <v>0</v>
      </c>
      <c r="D34" s="299">
        <v>0</v>
      </c>
      <c r="E34" s="317"/>
    </row>
    <row r="35" ht="36" customHeight="1" spans="1:5">
      <c r="A35" s="383" t="s">
        <v>188</v>
      </c>
      <c r="B35" s="263" t="s">
        <v>156</v>
      </c>
      <c r="C35" s="299">
        <v>0</v>
      </c>
      <c r="D35" s="299">
        <v>1</v>
      </c>
      <c r="E35" s="317"/>
    </row>
    <row r="36" ht="36" customHeight="1" spans="1:5">
      <c r="A36" s="384" t="s">
        <v>189</v>
      </c>
      <c r="B36" s="263" t="s">
        <v>190</v>
      </c>
      <c r="C36" s="299">
        <v>0</v>
      </c>
      <c r="D36" s="299">
        <v>0</v>
      </c>
      <c r="E36" s="317"/>
    </row>
    <row r="37" ht="36" customHeight="1" spans="1:5">
      <c r="A37" s="382" t="s">
        <v>191</v>
      </c>
      <c r="B37" s="260" t="s">
        <v>192</v>
      </c>
      <c r="C37" s="296">
        <f>SUM(C38:C47)</f>
        <v>790</v>
      </c>
      <c r="D37" s="296">
        <f>SUM(D38:D47)</f>
        <v>644</v>
      </c>
      <c r="E37" s="317">
        <f t="shared" si="0"/>
        <v>-0.185</v>
      </c>
    </row>
    <row r="38" ht="36" customHeight="1" spans="1:5">
      <c r="A38" s="383" t="s">
        <v>193</v>
      </c>
      <c r="B38" s="263" t="s">
        <v>138</v>
      </c>
      <c r="C38" s="299">
        <v>489</v>
      </c>
      <c r="D38" s="299">
        <v>420</v>
      </c>
      <c r="E38" s="317">
        <f t="shared" si="0"/>
        <v>-0.141</v>
      </c>
    </row>
    <row r="39" ht="36" customHeight="1" spans="1:5">
      <c r="A39" s="383" t="s">
        <v>194</v>
      </c>
      <c r="B39" s="263" t="s">
        <v>140</v>
      </c>
      <c r="C39" s="299">
        <v>60</v>
      </c>
      <c r="D39" s="299">
        <v>49</v>
      </c>
      <c r="E39" s="317">
        <f t="shared" si="0"/>
        <v>-0.183</v>
      </c>
    </row>
    <row r="40" ht="36" customHeight="1" spans="1:5">
      <c r="A40" s="383" t="s">
        <v>195</v>
      </c>
      <c r="B40" s="263" t="s">
        <v>142</v>
      </c>
      <c r="C40" s="299">
        <v>0</v>
      </c>
      <c r="D40" s="299">
        <v>0</v>
      </c>
      <c r="E40" s="317"/>
    </row>
    <row r="41" ht="36" customHeight="1" spans="1:5">
      <c r="A41" s="383" t="s">
        <v>196</v>
      </c>
      <c r="B41" s="263" t="s">
        <v>197</v>
      </c>
      <c r="C41" s="299">
        <v>0</v>
      </c>
      <c r="D41" s="299">
        <v>0</v>
      </c>
      <c r="E41" s="317"/>
    </row>
    <row r="42" ht="36" customHeight="1" spans="1:5">
      <c r="A42" s="383" t="s">
        <v>198</v>
      </c>
      <c r="B42" s="263" t="s">
        <v>199</v>
      </c>
      <c r="C42" s="299">
        <v>0</v>
      </c>
      <c r="D42" s="299">
        <v>0</v>
      </c>
      <c r="E42" s="317"/>
    </row>
    <row r="43" ht="36" customHeight="1" spans="1:5">
      <c r="A43" s="383" t="s">
        <v>200</v>
      </c>
      <c r="B43" s="263" t="s">
        <v>201</v>
      </c>
      <c r="C43" s="299">
        <v>0</v>
      </c>
      <c r="D43" s="299">
        <v>0</v>
      </c>
      <c r="E43" s="317"/>
    </row>
    <row r="44" ht="36" customHeight="1" spans="1:5">
      <c r="A44" s="383" t="s">
        <v>202</v>
      </c>
      <c r="B44" s="263" t="s">
        <v>203</v>
      </c>
      <c r="C44" s="299">
        <v>0</v>
      </c>
      <c r="D44" s="299">
        <v>0</v>
      </c>
      <c r="E44" s="317"/>
    </row>
    <row r="45" ht="36" customHeight="1" spans="1:5">
      <c r="A45" s="383" t="s">
        <v>204</v>
      </c>
      <c r="B45" s="263" t="s">
        <v>205</v>
      </c>
      <c r="C45" s="299">
        <v>8</v>
      </c>
      <c r="D45" s="299">
        <v>10</v>
      </c>
      <c r="E45" s="317">
        <f t="shared" si="0"/>
        <v>0.25</v>
      </c>
    </row>
    <row r="46" ht="36" customHeight="1" spans="1:5">
      <c r="A46" s="383" t="s">
        <v>206</v>
      </c>
      <c r="B46" s="263" t="s">
        <v>156</v>
      </c>
      <c r="C46" s="299">
        <v>0</v>
      </c>
      <c r="D46" s="299">
        <v>67</v>
      </c>
      <c r="E46" s="317"/>
    </row>
    <row r="47" ht="36" customHeight="1" spans="1:5">
      <c r="A47" s="383" t="s">
        <v>207</v>
      </c>
      <c r="B47" s="263" t="s">
        <v>208</v>
      </c>
      <c r="C47" s="299">
        <v>233</v>
      </c>
      <c r="D47" s="299">
        <v>98</v>
      </c>
      <c r="E47" s="317">
        <f t="shared" si="0"/>
        <v>-0.579</v>
      </c>
    </row>
    <row r="48" ht="36" customHeight="1" spans="1:5">
      <c r="A48" s="382" t="s">
        <v>209</v>
      </c>
      <c r="B48" s="260" t="s">
        <v>210</v>
      </c>
      <c r="C48" s="296">
        <f>SUM(C49:C58)</f>
        <v>261</v>
      </c>
      <c r="D48" s="296">
        <f>SUM(D49:D58)</f>
        <v>268</v>
      </c>
      <c r="E48" s="317">
        <f t="shared" si="0"/>
        <v>0.027</v>
      </c>
    </row>
    <row r="49" ht="36" customHeight="1" spans="1:5">
      <c r="A49" s="383" t="s">
        <v>211</v>
      </c>
      <c r="B49" s="263" t="s">
        <v>138</v>
      </c>
      <c r="C49" s="299">
        <v>105</v>
      </c>
      <c r="D49" s="299">
        <v>102</v>
      </c>
      <c r="E49" s="317">
        <f t="shared" si="0"/>
        <v>-0.029</v>
      </c>
    </row>
    <row r="50" ht="36" customHeight="1" spans="1:5">
      <c r="A50" s="383" t="s">
        <v>212</v>
      </c>
      <c r="B50" s="263" t="s">
        <v>140</v>
      </c>
      <c r="C50" s="299">
        <v>46</v>
      </c>
      <c r="D50" s="299">
        <v>0</v>
      </c>
      <c r="E50" s="317">
        <f t="shared" si="0"/>
        <v>-1</v>
      </c>
    </row>
    <row r="51" ht="36" customHeight="1" spans="1:5">
      <c r="A51" s="383" t="s">
        <v>213</v>
      </c>
      <c r="B51" s="263" t="s">
        <v>142</v>
      </c>
      <c r="C51" s="299">
        <v>0</v>
      </c>
      <c r="D51" s="299">
        <v>0</v>
      </c>
      <c r="E51" s="317"/>
    </row>
    <row r="52" ht="36" customHeight="1" spans="1:5">
      <c r="A52" s="383" t="s">
        <v>214</v>
      </c>
      <c r="B52" s="263" t="s">
        <v>215</v>
      </c>
      <c r="C52" s="299">
        <v>0</v>
      </c>
      <c r="D52" s="299">
        <v>0</v>
      </c>
      <c r="E52" s="317"/>
    </row>
    <row r="53" ht="36" customHeight="1" spans="1:5">
      <c r="A53" s="383" t="s">
        <v>216</v>
      </c>
      <c r="B53" s="263" t="s">
        <v>217</v>
      </c>
      <c r="C53" s="299">
        <v>0</v>
      </c>
      <c r="D53" s="299">
        <v>11</v>
      </c>
      <c r="E53" s="317"/>
    </row>
    <row r="54" ht="36" customHeight="1" spans="1:5">
      <c r="A54" s="383" t="s">
        <v>218</v>
      </c>
      <c r="B54" s="263" t="s">
        <v>219</v>
      </c>
      <c r="C54" s="299">
        <v>52</v>
      </c>
      <c r="D54" s="299">
        <v>57</v>
      </c>
      <c r="E54" s="317">
        <f t="shared" si="0"/>
        <v>0.096</v>
      </c>
    </row>
    <row r="55" ht="36" customHeight="1" spans="1:5">
      <c r="A55" s="383" t="s">
        <v>220</v>
      </c>
      <c r="B55" s="263" t="s">
        <v>221</v>
      </c>
      <c r="C55" s="299">
        <v>28</v>
      </c>
      <c r="D55" s="299">
        <v>68</v>
      </c>
      <c r="E55" s="317">
        <f t="shared" si="0"/>
        <v>1.429</v>
      </c>
    </row>
    <row r="56" ht="36" customHeight="1" spans="1:5">
      <c r="A56" s="383" t="s">
        <v>222</v>
      </c>
      <c r="B56" s="263" t="s">
        <v>223</v>
      </c>
      <c r="C56" s="299">
        <v>30</v>
      </c>
      <c r="D56" s="299">
        <v>30</v>
      </c>
      <c r="E56" s="317">
        <f t="shared" si="0"/>
        <v>0</v>
      </c>
    </row>
    <row r="57" ht="36" customHeight="1" spans="1:5">
      <c r="A57" s="383" t="s">
        <v>224</v>
      </c>
      <c r="B57" s="263" t="s">
        <v>156</v>
      </c>
      <c r="C57" s="299">
        <v>0</v>
      </c>
      <c r="D57" s="299">
        <v>0</v>
      </c>
      <c r="E57" s="317"/>
    </row>
    <row r="58" ht="36" customHeight="1" spans="1:5">
      <c r="A58" s="383" t="s">
        <v>225</v>
      </c>
      <c r="B58" s="263" t="s">
        <v>226</v>
      </c>
      <c r="C58" s="299">
        <v>0</v>
      </c>
      <c r="D58" s="299">
        <v>0</v>
      </c>
      <c r="E58" s="317"/>
    </row>
    <row r="59" ht="36" customHeight="1" spans="1:5">
      <c r="A59" s="382" t="s">
        <v>227</v>
      </c>
      <c r="B59" s="260" t="s">
        <v>228</v>
      </c>
      <c r="C59" s="296">
        <f>SUM(C60:C69)</f>
        <v>600</v>
      </c>
      <c r="D59" s="296">
        <f>SUM(D60:D69)</f>
        <v>557</v>
      </c>
      <c r="E59" s="317">
        <f t="shared" si="0"/>
        <v>-0.072</v>
      </c>
    </row>
    <row r="60" ht="36" customHeight="1" spans="1:5">
      <c r="A60" s="383" t="s">
        <v>229</v>
      </c>
      <c r="B60" s="263" t="s">
        <v>138</v>
      </c>
      <c r="C60" s="299">
        <v>496</v>
      </c>
      <c r="D60" s="299">
        <v>488</v>
      </c>
      <c r="E60" s="317">
        <f t="shared" si="0"/>
        <v>-0.016</v>
      </c>
    </row>
    <row r="61" ht="36" customHeight="1" spans="1:5">
      <c r="A61" s="383" t="s">
        <v>230</v>
      </c>
      <c r="B61" s="263" t="s">
        <v>140</v>
      </c>
      <c r="C61" s="299">
        <v>50</v>
      </c>
      <c r="D61" s="299">
        <v>7</v>
      </c>
      <c r="E61" s="317">
        <f t="shared" si="0"/>
        <v>-0.86</v>
      </c>
    </row>
    <row r="62" ht="36" customHeight="1" spans="1:5">
      <c r="A62" s="383" t="s">
        <v>231</v>
      </c>
      <c r="B62" s="263" t="s">
        <v>142</v>
      </c>
      <c r="C62" s="299">
        <v>0</v>
      </c>
      <c r="D62" s="299">
        <v>0</v>
      </c>
      <c r="E62" s="317"/>
    </row>
    <row r="63" ht="36" customHeight="1" spans="1:5">
      <c r="A63" s="383" t="s">
        <v>232</v>
      </c>
      <c r="B63" s="263" t="s">
        <v>233</v>
      </c>
      <c r="C63" s="299">
        <v>0</v>
      </c>
      <c r="D63" s="299">
        <v>0</v>
      </c>
      <c r="E63" s="317"/>
    </row>
    <row r="64" ht="36" customHeight="1" spans="1:5">
      <c r="A64" s="383" t="s">
        <v>234</v>
      </c>
      <c r="B64" s="263" t="s">
        <v>235</v>
      </c>
      <c r="C64" s="299">
        <v>0</v>
      </c>
      <c r="D64" s="299">
        <v>0</v>
      </c>
      <c r="E64" s="317"/>
    </row>
    <row r="65" ht="36" customHeight="1" spans="1:5">
      <c r="A65" s="383" t="s">
        <v>236</v>
      </c>
      <c r="B65" s="263" t="s">
        <v>237</v>
      </c>
      <c r="C65" s="299">
        <v>0</v>
      </c>
      <c r="D65" s="299">
        <v>0</v>
      </c>
      <c r="E65" s="317"/>
    </row>
    <row r="66" ht="36" customHeight="1" spans="1:5">
      <c r="A66" s="383" t="s">
        <v>238</v>
      </c>
      <c r="B66" s="263" t="s">
        <v>239</v>
      </c>
      <c r="C66" s="299">
        <v>0</v>
      </c>
      <c r="D66" s="299">
        <v>0</v>
      </c>
      <c r="E66" s="317"/>
    </row>
    <row r="67" ht="36" customHeight="1" spans="1:5">
      <c r="A67" s="383" t="s">
        <v>240</v>
      </c>
      <c r="B67" s="263" t="s">
        <v>241</v>
      </c>
      <c r="C67" s="299">
        <v>0</v>
      </c>
      <c r="D67" s="299">
        <v>0</v>
      </c>
      <c r="E67" s="317"/>
    </row>
    <row r="68" ht="36" customHeight="1" spans="1:5">
      <c r="A68" s="383" t="s">
        <v>242</v>
      </c>
      <c r="B68" s="263" t="s">
        <v>156</v>
      </c>
      <c r="C68" s="299">
        <v>54</v>
      </c>
      <c r="D68" s="299">
        <v>62</v>
      </c>
      <c r="E68" s="317">
        <f t="shared" si="0"/>
        <v>0.148</v>
      </c>
    </row>
    <row r="69" ht="36" customHeight="1" spans="1:5">
      <c r="A69" s="383" t="s">
        <v>243</v>
      </c>
      <c r="B69" s="263" t="s">
        <v>244</v>
      </c>
      <c r="C69" s="299">
        <v>0</v>
      </c>
      <c r="D69" s="299">
        <v>0</v>
      </c>
      <c r="E69" s="317"/>
    </row>
    <row r="70" ht="36" customHeight="1" spans="1:5">
      <c r="A70" s="382" t="s">
        <v>245</v>
      </c>
      <c r="B70" s="260" t="s">
        <v>246</v>
      </c>
      <c r="C70" s="296">
        <f>SUM(C71:C82)</f>
        <v>282</v>
      </c>
      <c r="D70" s="296">
        <f>SUM(D71:D82)</f>
        <v>250</v>
      </c>
      <c r="E70" s="317">
        <f>(D70-C70)/C70</f>
        <v>-0.113</v>
      </c>
    </row>
    <row r="71" ht="36" customHeight="1" spans="1:5">
      <c r="A71" s="383" t="s">
        <v>247</v>
      </c>
      <c r="B71" s="263" t="s">
        <v>138</v>
      </c>
      <c r="C71" s="299"/>
      <c r="D71" s="299"/>
      <c r="E71" s="317"/>
    </row>
    <row r="72" ht="36" customHeight="1" spans="1:5">
      <c r="A72" s="383" t="s">
        <v>248</v>
      </c>
      <c r="B72" s="263" t="s">
        <v>140</v>
      </c>
      <c r="C72" s="299">
        <v>0</v>
      </c>
      <c r="D72" s="299">
        <v>0</v>
      </c>
      <c r="E72" s="317"/>
    </row>
    <row r="73" ht="36" customHeight="1" spans="1:5">
      <c r="A73" s="383" t="s">
        <v>249</v>
      </c>
      <c r="B73" s="263" t="s">
        <v>142</v>
      </c>
      <c r="C73" s="299">
        <v>0</v>
      </c>
      <c r="D73" s="299">
        <v>0</v>
      </c>
      <c r="E73" s="317"/>
    </row>
    <row r="74" ht="36" customHeight="1" spans="1:5">
      <c r="A74" s="383" t="s">
        <v>250</v>
      </c>
      <c r="B74" s="263" t="s">
        <v>251</v>
      </c>
      <c r="C74" s="299">
        <v>0</v>
      </c>
      <c r="D74" s="299">
        <v>0</v>
      </c>
      <c r="E74" s="317"/>
    </row>
    <row r="75" ht="36" customHeight="1" spans="1:5">
      <c r="A75" s="383" t="s">
        <v>252</v>
      </c>
      <c r="B75" s="263" t="s">
        <v>253</v>
      </c>
      <c r="C75" s="299">
        <v>0</v>
      </c>
      <c r="D75" s="299">
        <v>0</v>
      </c>
      <c r="E75" s="317"/>
    </row>
    <row r="76" ht="36" customHeight="1" spans="1:5">
      <c r="A76" s="383" t="s">
        <v>254</v>
      </c>
      <c r="B76" s="263" t="s">
        <v>255</v>
      </c>
      <c r="C76" s="299"/>
      <c r="D76" s="299"/>
      <c r="E76" s="317"/>
    </row>
    <row r="77" ht="36" customHeight="1" spans="1:5">
      <c r="A77" s="383" t="s">
        <v>256</v>
      </c>
      <c r="B77" s="263" t="s">
        <v>257</v>
      </c>
      <c r="C77" s="299">
        <v>0</v>
      </c>
      <c r="D77" s="299">
        <v>0</v>
      </c>
      <c r="E77" s="317"/>
    </row>
    <row r="78" ht="36" customHeight="1" spans="1:5">
      <c r="A78" s="383" t="s">
        <v>258</v>
      </c>
      <c r="B78" s="263" t="s">
        <v>259</v>
      </c>
      <c r="C78" s="299">
        <v>0</v>
      </c>
      <c r="D78" s="299">
        <v>0</v>
      </c>
      <c r="E78" s="317"/>
    </row>
    <row r="79" ht="36" customHeight="1" spans="1:5">
      <c r="A79" s="383" t="s">
        <v>260</v>
      </c>
      <c r="B79" s="263" t="s">
        <v>239</v>
      </c>
      <c r="C79" s="299">
        <v>0</v>
      </c>
      <c r="D79" s="299">
        <v>0</v>
      </c>
      <c r="E79" s="317"/>
    </row>
    <row r="80" ht="36" customHeight="1" spans="1:5">
      <c r="A80" s="385">
        <v>2010710</v>
      </c>
      <c r="B80" s="263" t="s">
        <v>261</v>
      </c>
      <c r="C80" s="299">
        <v>0</v>
      </c>
      <c r="D80" s="299">
        <v>0</v>
      </c>
      <c r="E80" s="317"/>
    </row>
    <row r="81" ht="36" customHeight="1" spans="1:5">
      <c r="A81" s="383" t="s">
        <v>262</v>
      </c>
      <c r="B81" s="263" t="s">
        <v>156</v>
      </c>
      <c r="C81" s="299"/>
      <c r="D81" s="299"/>
      <c r="E81" s="317"/>
    </row>
    <row r="82" ht="36" customHeight="1" spans="1:5">
      <c r="A82" s="383" t="s">
        <v>263</v>
      </c>
      <c r="B82" s="263" t="s">
        <v>264</v>
      </c>
      <c r="C82" s="299">
        <v>282</v>
      </c>
      <c r="D82" s="299">
        <v>250</v>
      </c>
      <c r="E82" s="317">
        <f>(D82-C82)/C82</f>
        <v>-0.113</v>
      </c>
    </row>
    <row r="83" ht="36" customHeight="1" spans="1:5">
      <c r="A83" s="382" t="s">
        <v>265</v>
      </c>
      <c r="B83" s="260" t="s">
        <v>266</v>
      </c>
      <c r="C83" s="296">
        <f>SUM(C84:C91)</f>
        <v>0</v>
      </c>
      <c r="D83" s="296">
        <f>SUM(D84:D91)</f>
        <v>30</v>
      </c>
      <c r="E83" s="317"/>
    </row>
    <row r="84" ht="36" customHeight="1" spans="1:5">
      <c r="A84" s="383" t="s">
        <v>267</v>
      </c>
      <c r="B84" s="263" t="s">
        <v>138</v>
      </c>
      <c r="C84" s="299"/>
      <c r="D84" s="299"/>
      <c r="E84" s="317"/>
    </row>
    <row r="85" ht="36" customHeight="1" spans="1:5">
      <c r="A85" s="383" t="s">
        <v>268</v>
      </c>
      <c r="B85" s="263" t="s">
        <v>140</v>
      </c>
      <c r="C85" s="299">
        <v>0</v>
      </c>
      <c r="D85" s="299">
        <v>0</v>
      </c>
      <c r="E85" s="317"/>
    </row>
    <row r="86" ht="36" customHeight="1" spans="1:5">
      <c r="A86" s="383" t="s">
        <v>269</v>
      </c>
      <c r="B86" s="263" t="s">
        <v>142</v>
      </c>
      <c r="C86" s="299"/>
      <c r="D86" s="299"/>
      <c r="E86" s="317"/>
    </row>
    <row r="87" ht="36" customHeight="1" spans="1:5">
      <c r="A87" s="383" t="s">
        <v>270</v>
      </c>
      <c r="B87" s="263" t="s">
        <v>271</v>
      </c>
      <c r="C87" s="299"/>
      <c r="D87" s="299">
        <v>30</v>
      </c>
      <c r="E87" s="317"/>
    </row>
    <row r="88" ht="36" customHeight="1" spans="1:5">
      <c r="A88" s="383" t="s">
        <v>272</v>
      </c>
      <c r="B88" s="263" t="s">
        <v>273</v>
      </c>
      <c r="C88" s="299"/>
      <c r="D88" s="299"/>
      <c r="E88" s="317"/>
    </row>
    <row r="89" ht="36" customHeight="1" spans="1:5">
      <c r="A89" s="383" t="s">
        <v>274</v>
      </c>
      <c r="B89" s="263" t="s">
        <v>239</v>
      </c>
      <c r="C89" s="299">
        <v>0</v>
      </c>
      <c r="D89" s="299">
        <v>0</v>
      </c>
      <c r="E89" s="317"/>
    </row>
    <row r="90" ht="36" customHeight="1" spans="1:5">
      <c r="A90" s="383" t="s">
        <v>275</v>
      </c>
      <c r="B90" s="263" t="s">
        <v>156</v>
      </c>
      <c r="C90" s="299"/>
      <c r="D90" s="299"/>
      <c r="E90" s="317"/>
    </row>
    <row r="91" ht="36" customHeight="1" spans="1:5">
      <c r="A91" s="383" t="s">
        <v>276</v>
      </c>
      <c r="B91" s="263" t="s">
        <v>277</v>
      </c>
      <c r="C91" s="299"/>
      <c r="D91" s="299"/>
      <c r="E91" s="317"/>
    </row>
    <row r="92" ht="36" customHeight="1" spans="1:5">
      <c r="A92" s="382" t="s">
        <v>278</v>
      </c>
      <c r="B92" s="260" t="s">
        <v>279</v>
      </c>
      <c r="C92" s="296"/>
      <c r="D92" s="296"/>
      <c r="E92" s="317"/>
    </row>
    <row r="93" ht="36" customHeight="1" spans="1:5">
      <c r="A93" s="383" t="s">
        <v>280</v>
      </c>
      <c r="B93" s="263" t="s">
        <v>138</v>
      </c>
      <c r="C93" s="299">
        <v>0</v>
      </c>
      <c r="D93" s="299">
        <v>0</v>
      </c>
      <c r="E93" s="317"/>
    </row>
    <row r="94" ht="36" customHeight="1" spans="1:5">
      <c r="A94" s="383" t="s">
        <v>281</v>
      </c>
      <c r="B94" s="263" t="s">
        <v>140</v>
      </c>
      <c r="C94" s="299">
        <v>0</v>
      </c>
      <c r="D94" s="299">
        <v>0</v>
      </c>
      <c r="E94" s="317"/>
    </row>
    <row r="95" ht="36" customHeight="1" spans="1:5">
      <c r="A95" s="383" t="s">
        <v>282</v>
      </c>
      <c r="B95" s="263" t="s">
        <v>142</v>
      </c>
      <c r="C95" s="299">
        <v>0</v>
      </c>
      <c r="D95" s="299">
        <v>0</v>
      </c>
      <c r="E95" s="317"/>
    </row>
    <row r="96" ht="36" customHeight="1" spans="1:5">
      <c r="A96" s="383" t="s">
        <v>283</v>
      </c>
      <c r="B96" s="263" t="s">
        <v>284</v>
      </c>
      <c r="C96" s="299"/>
      <c r="D96" s="299"/>
      <c r="E96" s="317"/>
    </row>
    <row r="97" ht="36" customHeight="1" spans="1:5">
      <c r="A97" s="383" t="s">
        <v>285</v>
      </c>
      <c r="B97" s="263" t="s">
        <v>286</v>
      </c>
      <c r="C97" s="299">
        <v>0</v>
      </c>
      <c r="D97" s="299">
        <v>0</v>
      </c>
      <c r="E97" s="317"/>
    </row>
    <row r="98" ht="36" customHeight="1" spans="1:5">
      <c r="A98" s="383" t="s">
        <v>287</v>
      </c>
      <c r="B98" s="263" t="s">
        <v>239</v>
      </c>
      <c r="C98" s="299">
        <v>0</v>
      </c>
      <c r="D98" s="299">
        <v>0</v>
      </c>
      <c r="E98" s="317"/>
    </row>
    <row r="99" ht="36" customHeight="1" spans="1:5">
      <c r="A99" s="383" t="s">
        <v>288</v>
      </c>
      <c r="B99" s="263" t="s">
        <v>289</v>
      </c>
      <c r="C99" s="299">
        <v>0</v>
      </c>
      <c r="D99" s="299">
        <v>0</v>
      </c>
      <c r="E99" s="317"/>
    </row>
    <row r="100" ht="36" customHeight="1" spans="1:5">
      <c r="A100" s="383" t="s">
        <v>290</v>
      </c>
      <c r="B100" s="263" t="s">
        <v>291</v>
      </c>
      <c r="C100" s="299">
        <v>0</v>
      </c>
      <c r="D100" s="299">
        <v>0</v>
      </c>
      <c r="E100" s="317"/>
    </row>
    <row r="101" ht="36" customHeight="1" spans="1:5">
      <c r="A101" s="383" t="s">
        <v>292</v>
      </c>
      <c r="B101" s="263" t="s">
        <v>293</v>
      </c>
      <c r="C101" s="299">
        <v>0</v>
      </c>
      <c r="D101" s="299">
        <v>0</v>
      </c>
      <c r="E101" s="317"/>
    </row>
    <row r="102" ht="36" customHeight="1" spans="1:5">
      <c r="A102" s="383" t="s">
        <v>294</v>
      </c>
      <c r="B102" s="263" t="s">
        <v>295</v>
      </c>
      <c r="C102" s="299">
        <v>0</v>
      </c>
      <c r="D102" s="299">
        <v>0</v>
      </c>
      <c r="E102" s="317"/>
    </row>
    <row r="103" ht="36" customHeight="1" spans="1:5">
      <c r="A103" s="383" t="s">
        <v>296</v>
      </c>
      <c r="B103" s="263" t="s">
        <v>156</v>
      </c>
      <c r="C103" s="299">
        <v>0</v>
      </c>
      <c r="D103" s="299">
        <v>0</v>
      </c>
      <c r="E103" s="317"/>
    </row>
    <row r="104" ht="36" customHeight="1" spans="1:5">
      <c r="A104" s="383" t="s">
        <v>297</v>
      </c>
      <c r="B104" s="263" t="s">
        <v>298</v>
      </c>
      <c r="C104" s="299"/>
      <c r="D104" s="299"/>
      <c r="E104" s="317"/>
    </row>
    <row r="105" ht="36" customHeight="1" spans="1:5">
      <c r="A105" s="382" t="s">
        <v>299</v>
      </c>
      <c r="B105" s="260" t="s">
        <v>300</v>
      </c>
      <c r="C105" s="296"/>
      <c r="D105" s="296"/>
      <c r="E105" s="317"/>
    </row>
    <row r="106" ht="36" customHeight="1" spans="1:5">
      <c r="A106" s="383" t="s">
        <v>301</v>
      </c>
      <c r="B106" s="263" t="s">
        <v>138</v>
      </c>
      <c r="C106" s="299"/>
      <c r="D106" s="299"/>
      <c r="E106" s="317"/>
    </row>
    <row r="107" ht="36" customHeight="1" spans="1:5">
      <c r="A107" s="383" t="s">
        <v>302</v>
      </c>
      <c r="B107" s="263" t="s">
        <v>140</v>
      </c>
      <c r="C107" s="299">
        <v>0</v>
      </c>
      <c r="D107" s="299">
        <v>0</v>
      </c>
      <c r="E107" s="317"/>
    </row>
    <row r="108" ht="36" customHeight="1" spans="1:5">
      <c r="A108" s="383" t="s">
        <v>303</v>
      </c>
      <c r="B108" s="263" t="s">
        <v>142</v>
      </c>
      <c r="C108" s="299">
        <v>0</v>
      </c>
      <c r="D108" s="299">
        <v>0</v>
      </c>
      <c r="E108" s="317"/>
    </row>
    <row r="109" ht="36" customHeight="1" spans="1:5">
      <c r="A109" s="383" t="s">
        <v>304</v>
      </c>
      <c r="B109" s="263" t="s">
        <v>305</v>
      </c>
      <c r="C109" s="299">
        <v>0</v>
      </c>
      <c r="D109" s="299">
        <v>0</v>
      </c>
      <c r="E109" s="317"/>
    </row>
    <row r="110" ht="36" customHeight="1" spans="1:5">
      <c r="A110" s="383" t="s">
        <v>306</v>
      </c>
      <c r="B110" s="263" t="s">
        <v>307</v>
      </c>
      <c r="C110" s="299">
        <v>0</v>
      </c>
      <c r="D110" s="299">
        <v>0</v>
      </c>
      <c r="E110" s="317"/>
    </row>
    <row r="111" ht="36" customHeight="1" spans="1:5">
      <c r="A111" s="383" t="s">
        <v>308</v>
      </c>
      <c r="B111" s="263" t="s">
        <v>309</v>
      </c>
      <c r="C111" s="299">
        <v>0</v>
      </c>
      <c r="D111" s="299">
        <v>0</v>
      </c>
      <c r="E111" s="317"/>
    </row>
    <row r="112" ht="36" customHeight="1" spans="1:5">
      <c r="A112" s="383" t="s">
        <v>310</v>
      </c>
      <c r="B112" s="263" t="s">
        <v>311</v>
      </c>
      <c r="C112" s="299"/>
      <c r="D112" s="299"/>
      <c r="E112" s="317"/>
    </row>
    <row r="113" ht="36" customHeight="1" spans="1:5">
      <c r="A113" s="383" t="s">
        <v>312</v>
      </c>
      <c r="B113" s="263" t="s">
        <v>156</v>
      </c>
      <c r="C113" s="299"/>
      <c r="D113" s="299"/>
      <c r="E113" s="317"/>
    </row>
    <row r="114" ht="36" customHeight="1" spans="1:5">
      <c r="A114" s="383" t="s">
        <v>313</v>
      </c>
      <c r="B114" s="263" t="s">
        <v>314</v>
      </c>
      <c r="C114" s="299"/>
      <c r="D114" s="299"/>
      <c r="E114" s="317"/>
    </row>
    <row r="115" ht="36" customHeight="1" spans="1:5">
      <c r="A115" s="382" t="s">
        <v>315</v>
      </c>
      <c r="B115" s="260" t="s">
        <v>316</v>
      </c>
      <c r="C115" s="296">
        <f>SUM(C116:C123)</f>
        <v>1100</v>
      </c>
      <c r="D115" s="296">
        <f>SUM(D116:D123)</f>
        <v>1253</v>
      </c>
      <c r="E115" s="317">
        <f>(D115-C115)/C115</f>
        <v>0.139</v>
      </c>
    </row>
    <row r="116" ht="36" customHeight="1" spans="1:5">
      <c r="A116" s="383" t="s">
        <v>317</v>
      </c>
      <c r="B116" s="263" t="s">
        <v>138</v>
      </c>
      <c r="C116" s="299">
        <v>1073</v>
      </c>
      <c r="D116" s="299">
        <v>1213</v>
      </c>
      <c r="E116" s="317">
        <f>(D116-C116)/C116</f>
        <v>0.13</v>
      </c>
    </row>
    <row r="117" ht="36" customHeight="1" spans="1:5">
      <c r="A117" s="383" t="s">
        <v>318</v>
      </c>
      <c r="B117" s="263" t="s">
        <v>140</v>
      </c>
      <c r="C117" s="299">
        <v>14</v>
      </c>
      <c r="D117" s="299">
        <v>40</v>
      </c>
      <c r="E117" s="317">
        <f>(D117-C117)/C117</f>
        <v>1.857</v>
      </c>
    </row>
    <row r="118" ht="36" customHeight="1" spans="1:5">
      <c r="A118" s="383" t="s">
        <v>319</v>
      </c>
      <c r="B118" s="263" t="s">
        <v>142</v>
      </c>
      <c r="C118" s="299">
        <v>0</v>
      </c>
      <c r="D118" s="299">
        <v>0</v>
      </c>
      <c r="E118" s="317"/>
    </row>
    <row r="119" ht="36" customHeight="1" spans="1:5">
      <c r="A119" s="383" t="s">
        <v>320</v>
      </c>
      <c r="B119" s="263" t="s">
        <v>321</v>
      </c>
      <c r="C119" s="299">
        <v>13</v>
      </c>
      <c r="D119" s="299">
        <v>0</v>
      </c>
      <c r="E119" s="317">
        <f>(D119-C119)/C119</f>
        <v>-1</v>
      </c>
    </row>
    <row r="120" ht="36" customHeight="1" spans="1:5">
      <c r="A120" s="383" t="s">
        <v>322</v>
      </c>
      <c r="B120" s="263" t="s">
        <v>323</v>
      </c>
      <c r="C120" s="299">
        <v>0</v>
      </c>
      <c r="D120" s="299">
        <v>0</v>
      </c>
      <c r="E120" s="317"/>
    </row>
    <row r="121" ht="36" customHeight="1" spans="1:5">
      <c r="A121" s="383" t="s">
        <v>324</v>
      </c>
      <c r="B121" s="263" t="s">
        <v>325</v>
      </c>
      <c r="C121" s="299">
        <v>0</v>
      </c>
      <c r="D121" s="299">
        <v>0</v>
      </c>
      <c r="E121" s="317"/>
    </row>
    <row r="122" ht="36" customHeight="1" spans="1:5">
      <c r="A122" s="383" t="s">
        <v>326</v>
      </c>
      <c r="B122" s="263" t="s">
        <v>156</v>
      </c>
      <c r="C122" s="299">
        <v>0</v>
      </c>
      <c r="D122" s="299">
        <v>0</v>
      </c>
      <c r="E122" s="317"/>
    </row>
    <row r="123" ht="36" customHeight="1" spans="1:5">
      <c r="A123" s="383" t="s">
        <v>327</v>
      </c>
      <c r="B123" s="263" t="s">
        <v>328</v>
      </c>
      <c r="C123" s="299">
        <v>0</v>
      </c>
      <c r="D123" s="299">
        <v>0</v>
      </c>
      <c r="E123" s="317"/>
    </row>
    <row r="124" ht="36" customHeight="1" spans="1:5">
      <c r="A124" s="382" t="s">
        <v>329</v>
      </c>
      <c r="B124" s="260" t="s">
        <v>330</v>
      </c>
      <c r="C124" s="296">
        <f>SUM(C125:C134)</f>
        <v>758</v>
      </c>
      <c r="D124" s="296">
        <f>SUM(D125:D134)</f>
        <v>692</v>
      </c>
      <c r="E124" s="317">
        <f>(D124-C124)/C124</f>
        <v>-0.087</v>
      </c>
    </row>
    <row r="125" ht="36" customHeight="1" spans="1:5">
      <c r="A125" s="383" t="s">
        <v>331</v>
      </c>
      <c r="B125" s="263" t="s">
        <v>138</v>
      </c>
      <c r="C125" s="299">
        <v>0</v>
      </c>
      <c r="D125" s="299">
        <v>2</v>
      </c>
      <c r="E125" s="317"/>
    </row>
    <row r="126" ht="36" customHeight="1" spans="1:5">
      <c r="A126" s="383" t="s">
        <v>332</v>
      </c>
      <c r="B126" s="263" t="s">
        <v>140</v>
      </c>
      <c r="C126" s="299">
        <v>0</v>
      </c>
      <c r="D126" s="299">
        <v>0</v>
      </c>
      <c r="E126" s="317"/>
    </row>
    <row r="127" ht="36" customHeight="1" spans="1:5">
      <c r="A127" s="383" t="s">
        <v>333</v>
      </c>
      <c r="B127" s="263" t="s">
        <v>142</v>
      </c>
      <c r="C127" s="299">
        <v>0</v>
      </c>
      <c r="D127" s="299">
        <v>0</v>
      </c>
      <c r="E127" s="317"/>
    </row>
    <row r="128" ht="36" customHeight="1" spans="1:5">
      <c r="A128" s="383" t="s">
        <v>334</v>
      </c>
      <c r="B128" s="263" t="s">
        <v>335</v>
      </c>
      <c r="C128" s="299">
        <v>0</v>
      </c>
      <c r="D128" s="299">
        <v>0</v>
      </c>
      <c r="E128" s="317"/>
    </row>
    <row r="129" ht="36" customHeight="1" spans="1:5">
      <c r="A129" s="383" t="s">
        <v>336</v>
      </c>
      <c r="B129" s="263" t="s">
        <v>337</v>
      </c>
      <c r="C129" s="299">
        <v>0</v>
      </c>
      <c r="D129" s="299">
        <v>0</v>
      </c>
      <c r="E129" s="317"/>
    </row>
    <row r="130" ht="36" customHeight="1" spans="1:5">
      <c r="A130" s="383" t="s">
        <v>338</v>
      </c>
      <c r="B130" s="263" t="s">
        <v>339</v>
      </c>
      <c r="C130" s="299">
        <v>0</v>
      </c>
      <c r="D130" s="299">
        <v>0</v>
      </c>
      <c r="E130" s="317"/>
    </row>
    <row r="131" ht="36" customHeight="1" spans="1:5">
      <c r="A131" s="383" t="s">
        <v>340</v>
      </c>
      <c r="B131" s="263" t="s">
        <v>341</v>
      </c>
      <c r="C131" s="299">
        <v>0</v>
      </c>
      <c r="D131" s="299">
        <v>0</v>
      </c>
      <c r="E131" s="317"/>
    </row>
    <row r="132" ht="36" customHeight="1" spans="1:5">
      <c r="A132" s="383" t="s">
        <v>342</v>
      </c>
      <c r="B132" s="263" t="s">
        <v>343</v>
      </c>
      <c r="C132" s="299">
        <v>600</v>
      </c>
      <c r="D132" s="299">
        <v>630</v>
      </c>
      <c r="E132" s="317">
        <f>(D132-C132)/C132</f>
        <v>0.05</v>
      </c>
    </row>
    <row r="133" ht="36" customHeight="1" spans="1:5">
      <c r="A133" s="383" t="s">
        <v>344</v>
      </c>
      <c r="B133" s="263" t="s">
        <v>156</v>
      </c>
      <c r="C133" s="299">
        <v>63</v>
      </c>
      <c r="D133" s="299">
        <v>60</v>
      </c>
      <c r="E133" s="317">
        <f>(D133-C133)/C133</f>
        <v>-0.048</v>
      </c>
    </row>
    <row r="134" ht="36" customHeight="1" spans="1:5">
      <c r="A134" s="383" t="s">
        <v>345</v>
      </c>
      <c r="B134" s="263" t="s">
        <v>346</v>
      </c>
      <c r="C134" s="299">
        <v>95</v>
      </c>
      <c r="D134" s="299">
        <v>0</v>
      </c>
      <c r="E134" s="317">
        <f>(D134-C134)/C134</f>
        <v>-1</v>
      </c>
    </row>
    <row r="135" ht="36" customHeight="1" spans="1:5">
      <c r="A135" s="382" t="s">
        <v>347</v>
      </c>
      <c r="B135" s="260" t="s">
        <v>348</v>
      </c>
      <c r="C135" s="296"/>
      <c r="D135" s="296"/>
      <c r="E135" s="317"/>
    </row>
    <row r="136" ht="36" customHeight="1" spans="1:5">
      <c r="A136" s="383" t="s">
        <v>349</v>
      </c>
      <c r="B136" s="263" t="s">
        <v>138</v>
      </c>
      <c r="C136" s="299">
        <v>0</v>
      </c>
      <c r="D136" s="299">
        <v>0</v>
      </c>
      <c r="E136" s="317"/>
    </row>
    <row r="137" ht="36" customHeight="1" spans="1:5">
      <c r="A137" s="383" t="s">
        <v>350</v>
      </c>
      <c r="B137" s="263" t="s">
        <v>140</v>
      </c>
      <c r="C137" s="299"/>
      <c r="D137" s="299"/>
      <c r="E137" s="317"/>
    </row>
    <row r="138" ht="36" customHeight="1" spans="1:5">
      <c r="A138" s="383" t="s">
        <v>351</v>
      </c>
      <c r="B138" s="263" t="s">
        <v>142</v>
      </c>
      <c r="C138" s="299">
        <v>0</v>
      </c>
      <c r="D138" s="299">
        <v>0</v>
      </c>
      <c r="E138" s="317"/>
    </row>
    <row r="139" ht="36" customHeight="1" spans="1:5">
      <c r="A139" s="383" t="s">
        <v>352</v>
      </c>
      <c r="B139" s="263" t="s">
        <v>353</v>
      </c>
      <c r="C139" s="299">
        <v>0</v>
      </c>
      <c r="D139" s="299">
        <v>0</v>
      </c>
      <c r="E139" s="317"/>
    </row>
    <row r="140" ht="36" customHeight="1" spans="1:5">
      <c r="A140" s="383" t="s">
        <v>354</v>
      </c>
      <c r="B140" s="263" t="s">
        <v>355</v>
      </c>
      <c r="C140" s="299"/>
      <c r="D140" s="299"/>
      <c r="E140" s="317"/>
    </row>
    <row r="141" ht="36" customHeight="1" spans="1:5">
      <c r="A141" s="383" t="s">
        <v>356</v>
      </c>
      <c r="B141" s="263" t="s">
        <v>357</v>
      </c>
      <c r="C141" s="299"/>
      <c r="D141" s="299"/>
      <c r="E141" s="317"/>
    </row>
    <row r="142" ht="36" customHeight="1" spans="1:5">
      <c r="A142" s="383" t="s">
        <v>358</v>
      </c>
      <c r="B142" s="263" t="s">
        <v>359</v>
      </c>
      <c r="C142" s="299">
        <v>0</v>
      </c>
      <c r="D142" s="299">
        <v>0</v>
      </c>
      <c r="E142" s="317"/>
    </row>
    <row r="143" ht="36" customHeight="1" spans="1:5">
      <c r="A143" s="383" t="s">
        <v>360</v>
      </c>
      <c r="B143" s="263" t="s">
        <v>361</v>
      </c>
      <c r="C143" s="299">
        <v>0</v>
      </c>
      <c r="D143" s="299">
        <v>0</v>
      </c>
      <c r="E143" s="317"/>
    </row>
    <row r="144" ht="36" customHeight="1" spans="1:5">
      <c r="A144" s="383" t="s">
        <v>362</v>
      </c>
      <c r="B144" s="263" t="s">
        <v>363</v>
      </c>
      <c r="C144" s="299">
        <v>0</v>
      </c>
      <c r="D144" s="299">
        <v>0</v>
      </c>
      <c r="E144" s="317"/>
    </row>
    <row r="145" ht="36" customHeight="1" spans="1:5">
      <c r="A145" s="383" t="s">
        <v>364</v>
      </c>
      <c r="B145" s="263" t="s">
        <v>365</v>
      </c>
      <c r="C145" s="299">
        <v>0</v>
      </c>
      <c r="D145" s="299">
        <v>0</v>
      </c>
      <c r="E145" s="317"/>
    </row>
    <row r="146" ht="36" customHeight="1" spans="1:5">
      <c r="A146" s="383" t="s">
        <v>366</v>
      </c>
      <c r="B146" s="263" t="s">
        <v>156</v>
      </c>
      <c r="C146" s="299">
        <v>0</v>
      </c>
      <c r="D146" s="299">
        <v>0</v>
      </c>
      <c r="E146" s="317"/>
    </row>
    <row r="147" ht="36" customHeight="1" spans="1:5">
      <c r="A147" s="383" t="s">
        <v>367</v>
      </c>
      <c r="B147" s="263" t="s">
        <v>368</v>
      </c>
      <c r="C147" s="299"/>
      <c r="D147" s="299"/>
      <c r="E147" s="317"/>
    </row>
    <row r="148" ht="36" customHeight="1" spans="1:5">
      <c r="A148" s="382" t="s">
        <v>369</v>
      </c>
      <c r="B148" s="260" t="s">
        <v>370</v>
      </c>
      <c r="C148" s="296">
        <f>SUM(C149:C154)</f>
        <v>317</v>
      </c>
      <c r="D148" s="296">
        <f>SUM(D149:D154)</f>
        <v>367</v>
      </c>
      <c r="E148" s="317">
        <f>(D148-C148)/C148</f>
        <v>0.158</v>
      </c>
    </row>
    <row r="149" ht="36" customHeight="1" spans="1:5">
      <c r="A149" s="383" t="s">
        <v>371</v>
      </c>
      <c r="B149" s="263" t="s">
        <v>138</v>
      </c>
      <c r="C149" s="299">
        <v>9</v>
      </c>
      <c r="D149" s="299">
        <v>0</v>
      </c>
      <c r="E149" s="317">
        <f>(D149-C149)/C149</f>
        <v>-1</v>
      </c>
    </row>
    <row r="150" ht="36" customHeight="1" spans="1:5">
      <c r="A150" s="383" t="s">
        <v>372</v>
      </c>
      <c r="B150" s="263" t="s">
        <v>140</v>
      </c>
      <c r="C150" s="299">
        <v>0</v>
      </c>
      <c r="D150" s="299">
        <v>2</v>
      </c>
      <c r="E150" s="317"/>
    </row>
    <row r="151" ht="36" customHeight="1" spans="1:5">
      <c r="A151" s="383" t="s">
        <v>373</v>
      </c>
      <c r="B151" s="263" t="s">
        <v>142</v>
      </c>
      <c r="C151" s="299">
        <v>0</v>
      </c>
      <c r="D151" s="299">
        <v>0</v>
      </c>
      <c r="E151" s="317"/>
    </row>
    <row r="152" ht="36" customHeight="1" spans="1:5">
      <c r="A152" s="383" t="s">
        <v>374</v>
      </c>
      <c r="B152" s="263" t="s">
        <v>375</v>
      </c>
      <c r="C152" s="299">
        <v>108</v>
      </c>
      <c r="D152" s="299">
        <v>353</v>
      </c>
      <c r="E152" s="317">
        <f>(D152-C152)/C152</f>
        <v>2.269</v>
      </c>
    </row>
    <row r="153" ht="36" customHeight="1" spans="1:5">
      <c r="A153" s="383" t="s">
        <v>376</v>
      </c>
      <c r="B153" s="263" t="s">
        <v>156</v>
      </c>
      <c r="C153" s="299">
        <v>0</v>
      </c>
      <c r="D153" s="299">
        <v>0</v>
      </c>
      <c r="E153" s="317"/>
    </row>
    <row r="154" ht="36" customHeight="1" spans="1:5">
      <c r="A154" s="383" t="s">
        <v>377</v>
      </c>
      <c r="B154" s="263" t="s">
        <v>378</v>
      </c>
      <c r="C154" s="299">
        <v>200</v>
      </c>
      <c r="D154" s="299">
        <v>12</v>
      </c>
      <c r="E154" s="317">
        <f>(D154-C154)/C154</f>
        <v>-0.94</v>
      </c>
    </row>
    <row r="155" ht="36" customHeight="1" spans="1:5">
      <c r="A155" s="382" t="s">
        <v>379</v>
      </c>
      <c r="B155" s="260" t="s">
        <v>380</v>
      </c>
      <c r="C155" s="296">
        <f>SUM(C156:C162)</f>
        <v>67</v>
      </c>
      <c r="D155" s="296">
        <f>SUM(D156:D162)</f>
        <v>78</v>
      </c>
      <c r="E155" s="317">
        <f>(D155-C155)/C155</f>
        <v>0.164</v>
      </c>
    </row>
    <row r="156" ht="36" customHeight="1" spans="1:5">
      <c r="A156" s="383" t="s">
        <v>381</v>
      </c>
      <c r="B156" s="263" t="s">
        <v>138</v>
      </c>
      <c r="C156" s="299">
        <v>59</v>
      </c>
      <c r="D156" s="299">
        <v>74</v>
      </c>
      <c r="E156" s="317">
        <f>(D156-C156)/C156</f>
        <v>0.254</v>
      </c>
    </row>
    <row r="157" ht="36" customHeight="1" spans="1:5">
      <c r="A157" s="383" t="s">
        <v>382</v>
      </c>
      <c r="B157" s="263" t="s">
        <v>140</v>
      </c>
      <c r="C157" s="299">
        <v>8</v>
      </c>
      <c r="D157" s="299">
        <v>4</v>
      </c>
      <c r="E157" s="317">
        <f>(D157-C157)/C157</f>
        <v>-0.5</v>
      </c>
    </row>
    <row r="158" ht="36" customHeight="1" spans="1:5">
      <c r="A158" s="383" t="s">
        <v>383</v>
      </c>
      <c r="B158" s="263" t="s">
        <v>142</v>
      </c>
      <c r="C158" s="299">
        <v>0</v>
      </c>
      <c r="D158" s="299">
        <v>0</v>
      </c>
      <c r="E158" s="317"/>
    </row>
    <row r="159" ht="36" customHeight="1" spans="1:5">
      <c r="A159" s="383" t="s">
        <v>384</v>
      </c>
      <c r="B159" s="263" t="s">
        <v>385</v>
      </c>
      <c r="C159" s="299">
        <v>0</v>
      </c>
      <c r="D159" s="299">
        <v>0</v>
      </c>
      <c r="E159" s="317"/>
    </row>
    <row r="160" ht="36" customHeight="1" spans="1:5">
      <c r="A160" s="383" t="s">
        <v>386</v>
      </c>
      <c r="B160" s="263" t="s">
        <v>387</v>
      </c>
      <c r="C160" s="299">
        <v>0</v>
      </c>
      <c r="D160" s="299">
        <v>0</v>
      </c>
      <c r="E160" s="317"/>
    </row>
    <row r="161" ht="36" customHeight="1" spans="1:5">
      <c r="A161" s="383" t="s">
        <v>388</v>
      </c>
      <c r="B161" s="263" t="s">
        <v>156</v>
      </c>
      <c r="C161" s="299">
        <v>0</v>
      </c>
      <c r="D161" s="299">
        <v>0</v>
      </c>
      <c r="E161" s="317"/>
    </row>
    <row r="162" ht="36" customHeight="1" spans="1:5">
      <c r="A162" s="383" t="s">
        <v>389</v>
      </c>
      <c r="B162" s="263" t="s">
        <v>390</v>
      </c>
      <c r="C162" s="299">
        <v>0</v>
      </c>
      <c r="D162" s="299">
        <v>0</v>
      </c>
      <c r="E162" s="317"/>
    </row>
    <row r="163" ht="36" customHeight="1" spans="1:5">
      <c r="A163" s="382" t="s">
        <v>391</v>
      </c>
      <c r="B163" s="260" t="s">
        <v>392</v>
      </c>
      <c r="C163" s="296">
        <f>SUM(C164:C168)</f>
        <v>73</v>
      </c>
      <c r="D163" s="296">
        <f>SUM(D164:D168)</f>
        <v>142</v>
      </c>
      <c r="E163" s="317">
        <f>(D163-C163)/C163</f>
        <v>0.945</v>
      </c>
    </row>
    <row r="164" ht="36" customHeight="1" spans="1:5">
      <c r="A164" s="383" t="s">
        <v>393</v>
      </c>
      <c r="B164" s="263" t="s">
        <v>138</v>
      </c>
      <c r="C164" s="299">
        <v>0</v>
      </c>
      <c r="D164" s="299">
        <v>0</v>
      </c>
      <c r="E164" s="317"/>
    </row>
    <row r="165" ht="36" customHeight="1" spans="1:5">
      <c r="A165" s="383" t="s">
        <v>394</v>
      </c>
      <c r="B165" s="263" t="s">
        <v>140</v>
      </c>
      <c r="C165" s="299">
        <v>10</v>
      </c>
      <c r="D165" s="299">
        <v>0</v>
      </c>
      <c r="E165" s="317">
        <f>(D165-C165)/C165</f>
        <v>-1</v>
      </c>
    </row>
    <row r="166" ht="36" customHeight="1" spans="1:5">
      <c r="A166" s="383" t="s">
        <v>395</v>
      </c>
      <c r="B166" s="263" t="s">
        <v>142</v>
      </c>
      <c r="C166" s="299">
        <v>0</v>
      </c>
      <c r="D166" s="299">
        <v>0</v>
      </c>
      <c r="E166" s="317"/>
    </row>
    <row r="167" ht="36" customHeight="1" spans="1:5">
      <c r="A167" s="383" t="s">
        <v>396</v>
      </c>
      <c r="B167" s="263" t="s">
        <v>397</v>
      </c>
      <c r="C167" s="299">
        <v>63</v>
      </c>
      <c r="D167" s="299">
        <v>142</v>
      </c>
      <c r="E167" s="317">
        <f>(D167-C167)/C167</f>
        <v>1.254</v>
      </c>
    </row>
    <row r="168" ht="36" customHeight="1" spans="1:5">
      <c r="A168" s="383" t="s">
        <v>398</v>
      </c>
      <c r="B168" s="263" t="s">
        <v>399</v>
      </c>
      <c r="C168" s="299">
        <v>0</v>
      </c>
      <c r="D168" s="299">
        <v>0</v>
      </c>
      <c r="E168" s="317"/>
    </row>
    <row r="169" ht="36" customHeight="1" spans="1:5">
      <c r="A169" s="382" t="s">
        <v>400</v>
      </c>
      <c r="B169" s="260" t="s">
        <v>401</v>
      </c>
      <c r="C169" s="296">
        <f>SUM(C170:C175)</f>
        <v>66</v>
      </c>
      <c r="D169" s="296">
        <f>SUM(D170:D175)</f>
        <v>83</v>
      </c>
      <c r="E169" s="317">
        <f>(D169-C169)/C169</f>
        <v>0.258</v>
      </c>
    </row>
    <row r="170" ht="36" customHeight="1" spans="1:5">
      <c r="A170" s="383" t="s">
        <v>402</v>
      </c>
      <c r="B170" s="263" t="s">
        <v>138</v>
      </c>
      <c r="C170" s="299">
        <v>59</v>
      </c>
      <c r="D170" s="299">
        <v>77</v>
      </c>
      <c r="E170" s="317">
        <f>(D170-C170)/C170</f>
        <v>0.305</v>
      </c>
    </row>
    <row r="171" ht="36" customHeight="1" spans="1:5">
      <c r="A171" s="383" t="s">
        <v>403</v>
      </c>
      <c r="B171" s="263" t="s">
        <v>140</v>
      </c>
      <c r="C171" s="299">
        <v>5</v>
      </c>
      <c r="D171" s="299">
        <v>6</v>
      </c>
      <c r="E171" s="317">
        <f>(D171-C171)/C171</f>
        <v>0.2</v>
      </c>
    </row>
    <row r="172" ht="36" customHeight="1" spans="1:5">
      <c r="A172" s="383" t="s">
        <v>404</v>
      </c>
      <c r="B172" s="263" t="s">
        <v>142</v>
      </c>
      <c r="C172" s="299">
        <v>0</v>
      </c>
      <c r="D172" s="299">
        <v>0</v>
      </c>
      <c r="E172" s="317"/>
    </row>
    <row r="173" ht="36" customHeight="1" spans="1:5">
      <c r="A173" s="383" t="s">
        <v>405</v>
      </c>
      <c r="B173" s="263" t="s">
        <v>169</v>
      </c>
      <c r="C173" s="299">
        <v>0</v>
      </c>
      <c r="D173" s="299">
        <v>0</v>
      </c>
      <c r="E173" s="317"/>
    </row>
    <row r="174" ht="36" customHeight="1" spans="1:5">
      <c r="A174" s="383" t="s">
        <v>406</v>
      </c>
      <c r="B174" s="263" t="s">
        <v>156</v>
      </c>
      <c r="C174" s="299">
        <v>0</v>
      </c>
      <c r="D174" s="299">
        <v>0</v>
      </c>
      <c r="E174" s="317"/>
    </row>
    <row r="175" ht="36" customHeight="1" spans="1:5">
      <c r="A175" s="383" t="s">
        <v>407</v>
      </c>
      <c r="B175" s="263" t="s">
        <v>408</v>
      </c>
      <c r="C175" s="299">
        <v>2</v>
      </c>
      <c r="D175" s="299">
        <v>0</v>
      </c>
      <c r="E175" s="317">
        <f>(D175-C175)/C175</f>
        <v>-1</v>
      </c>
    </row>
    <row r="176" ht="36" customHeight="1" spans="1:5">
      <c r="A176" s="382" t="s">
        <v>409</v>
      </c>
      <c r="B176" s="260" t="s">
        <v>410</v>
      </c>
      <c r="C176" s="296">
        <f>SUM(C177:C182)</f>
        <v>355</v>
      </c>
      <c r="D176" s="296">
        <f>SUM(D177:D182)</f>
        <v>407</v>
      </c>
      <c r="E176" s="317">
        <f>(D176-C176)/C176</f>
        <v>0.146</v>
      </c>
    </row>
    <row r="177" ht="36" customHeight="1" spans="1:5">
      <c r="A177" s="383" t="s">
        <v>411</v>
      </c>
      <c r="B177" s="263" t="s">
        <v>138</v>
      </c>
      <c r="C177" s="299">
        <v>182</v>
      </c>
      <c r="D177" s="299">
        <v>176</v>
      </c>
      <c r="E177" s="317">
        <f>(D177-C177)/C177</f>
        <v>-0.033</v>
      </c>
    </row>
    <row r="178" ht="36" customHeight="1" spans="1:5">
      <c r="A178" s="383" t="s">
        <v>412</v>
      </c>
      <c r="B178" s="263" t="s">
        <v>140</v>
      </c>
      <c r="C178" s="299">
        <v>21</v>
      </c>
      <c r="D178" s="299">
        <v>22</v>
      </c>
      <c r="E178" s="317">
        <f>(D178-C178)/C178</f>
        <v>0.048</v>
      </c>
    </row>
    <row r="179" ht="36" customHeight="1" spans="1:5">
      <c r="A179" s="383" t="s">
        <v>413</v>
      </c>
      <c r="B179" s="263" t="s">
        <v>142</v>
      </c>
      <c r="C179" s="299">
        <v>0</v>
      </c>
      <c r="D179" s="299">
        <v>0</v>
      </c>
      <c r="E179" s="317"/>
    </row>
    <row r="180" ht="36" customHeight="1" spans="1:5">
      <c r="A180" s="383">
        <v>2012906</v>
      </c>
      <c r="B180" s="263" t="s">
        <v>414</v>
      </c>
      <c r="C180" s="299">
        <v>0</v>
      </c>
      <c r="D180" s="299">
        <v>0</v>
      </c>
      <c r="E180" s="317"/>
    </row>
    <row r="181" ht="36" customHeight="1" spans="1:5">
      <c r="A181" s="383" t="s">
        <v>415</v>
      </c>
      <c r="B181" s="263" t="s">
        <v>156</v>
      </c>
      <c r="C181" s="299">
        <v>0</v>
      </c>
      <c r="D181" s="299">
        <v>0</v>
      </c>
      <c r="E181" s="317"/>
    </row>
    <row r="182" ht="36" customHeight="1" spans="1:5">
      <c r="A182" s="383" t="s">
        <v>416</v>
      </c>
      <c r="B182" s="263" t="s">
        <v>417</v>
      </c>
      <c r="C182" s="299">
        <v>152</v>
      </c>
      <c r="D182" s="299">
        <v>209</v>
      </c>
      <c r="E182" s="317">
        <f>(D182-C182)/C182</f>
        <v>0.375</v>
      </c>
    </row>
    <row r="183" ht="36" customHeight="1" spans="1:5">
      <c r="A183" s="382" t="s">
        <v>418</v>
      </c>
      <c r="B183" s="260" t="s">
        <v>419</v>
      </c>
      <c r="C183" s="296">
        <f>SUM(C184:C189)</f>
        <v>1055</v>
      </c>
      <c r="D183" s="296">
        <f>SUM(D184:D189)</f>
        <v>1091</v>
      </c>
      <c r="E183" s="317">
        <f>(D183-C183)/C183</f>
        <v>0.034</v>
      </c>
    </row>
    <row r="184" ht="36" customHeight="1" spans="1:5">
      <c r="A184" s="383" t="s">
        <v>420</v>
      </c>
      <c r="B184" s="263" t="s">
        <v>138</v>
      </c>
      <c r="C184" s="299">
        <v>893</v>
      </c>
      <c r="D184" s="299">
        <v>923</v>
      </c>
      <c r="E184" s="317">
        <f>(D184-C184)/C184</f>
        <v>0.034</v>
      </c>
    </row>
    <row r="185" ht="36" customHeight="1" spans="1:5">
      <c r="A185" s="383" t="s">
        <v>421</v>
      </c>
      <c r="B185" s="263" t="s">
        <v>140</v>
      </c>
      <c r="C185" s="299">
        <v>162</v>
      </c>
      <c r="D185" s="299">
        <v>132</v>
      </c>
      <c r="E185" s="317">
        <f>(D185-C185)/C185</f>
        <v>-0.185</v>
      </c>
    </row>
    <row r="186" ht="36" customHeight="1" spans="1:5">
      <c r="A186" s="383" t="s">
        <v>422</v>
      </c>
      <c r="B186" s="263" t="s">
        <v>142</v>
      </c>
      <c r="C186" s="299">
        <v>0</v>
      </c>
      <c r="D186" s="299">
        <v>0</v>
      </c>
      <c r="E186" s="317"/>
    </row>
    <row r="187" ht="36" customHeight="1" spans="1:5">
      <c r="A187" s="383" t="s">
        <v>423</v>
      </c>
      <c r="B187" s="263" t="s">
        <v>424</v>
      </c>
      <c r="C187" s="299">
        <v>0</v>
      </c>
      <c r="D187" s="299">
        <v>0</v>
      </c>
      <c r="E187" s="317"/>
    </row>
    <row r="188" ht="36" customHeight="1" spans="1:5">
      <c r="A188" s="383" t="s">
        <v>425</v>
      </c>
      <c r="B188" s="263" t="s">
        <v>156</v>
      </c>
      <c r="C188" s="299">
        <v>0</v>
      </c>
      <c r="D188" s="299">
        <v>0</v>
      </c>
      <c r="E188" s="317"/>
    </row>
    <row r="189" ht="36" customHeight="1" spans="1:5">
      <c r="A189" s="383" t="s">
        <v>426</v>
      </c>
      <c r="B189" s="263" t="s">
        <v>427</v>
      </c>
      <c r="C189" s="299">
        <v>0</v>
      </c>
      <c r="D189" s="299">
        <v>36</v>
      </c>
      <c r="E189" s="317"/>
    </row>
    <row r="190" ht="36" customHeight="1" spans="1:5">
      <c r="A190" s="382" t="s">
        <v>428</v>
      </c>
      <c r="B190" s="260" t="s">
        <v>429</v>
      </c>
      <c r="C190" s="296">
        <f>SUM(C191:C196)</f>
        <v>1366</v>
      </c>
      <c r="D190" s="296">
        <f>SUM(D191:D196)</f>
        <v>3021</v>
      </c>
      <c r="E190" s="317">
        <f>(D190-C190)/C190</f>
        <v>1.212</v>
      </c>
    </row>
    <row r="191" ht="36" customHeight="1" spans="1:5">
      <c r="A191" s="383" t="s">
        <v>430</v>
      </c>
      <c r="B191" s="263" t="s">
        <v>138</v>
      </c>
      <c r="C191" s="299">
        <v>298</v>
      </c>
      <c r="D191" s="299">
        <v>586</v>
      </c>
      <c r="E191" s="317">
        <f>(D191-C191)/C191</f>
        <v>0.966</v>
      </c>
    </row>
    <row r="192" ht="36" customHeight="1" spans="1:5">
      <c r="A192" s="383" t="s">
        <v>431</v>
      </c>
      <c r="B192" s="263" t="s">
        <v>140</v>
      </c>
      <c r="C192" s="299">
        <v>286</v>
      </c>
      <c r="D192" s="299">
        <v>68</v>
      </c>
      <c r="E192" s="317">
        <f>(D192-C192)/C192</f>
        <v>-0.762</v>
      </c>
    </row>
    <row r="193" ht="36" customHeight="1" spans="1:5">
      <c r="A193" s="383" t="s">
        <v>432</v>
      </c>
      <c r="B193" s="263" t="s">
        <v>142</v>
      </c>
      <c r="C193" s="299">
        <v>0</v>
      </c>
      <c r="D193" s="299">
        <v>0</v>
      </c>
      <c r="E193" s="317"/>
    </row>
    <row r="194" ht="36" customHeight="1" spans="1:5">
      <c r="A194" s="383" t="s">
        <v>433</v>
      </c>
      <c r="B194" s="263" t="s">
        <v>434</v>
      </c>
      <c r="C194" s="299">
        <v>0</v>
      </c>
      <c r="D194" s="299">
        <v>5</v>
      </c>
      <c r="E194" s="317"/>
    </row>
    <row r="195" ht="36" customHeight="1" spans="1:5">
      <c r="A195" s="383" t="s">
        <v>435</v>
      </c>
      <c r="B195" s="263" t="s">
        <v>156</v>
      </c>
      <c r="C195" s="299">
        <v>20</v>
      </c>
      <c r="D195" s="299">
        <v>19</v>
      </c>
      <c r="E195" s="317">
        <f>(D195-C195)/C195</f>
        <v>-0.05</v>
      </c>
    </row>
    <row r="196" ht="36" customHeight="1" spans="1:5">
      <c r="A196" s="383" t="s">
        <v>436</v>
      </c>
      <c r="B196" s="263" t="s">
        <v>437</v>
      </c>
      <c r="C196" s="299">
        <v>762</v>
      </c>
      <c r="D196" s="299">
        <v>2343</v>
      </c>
      <c r="E196" s="317">
        <f>(D196-C196)/C196</f>
        <v>2.075</v>
      </c>
    </row>
    <row r="197" ht="36" customHeight="1" spans="1:5">
      <c r="A197" s="382" t="s">
        <v>438</v>
      </c>
      <c r="B197" s="260" t="s">
        <v>439</v>
      </c>
      <c r="C197" s="296">
        <f>SUM(C198:C203)</f>
        <v>286</v>
      </c>
      <c r="D197" s="296">
        <f>SUM(D198:D203)</f>
        <v>360</v>
      </c>
      <c r="E197" s="317">
        <f>(D197-C197)/C197</f>
        <v>0.259</v>
      </c>
    </row>
    <row r="198" ht="36" customHeight="1" spans="1:5">
      <c r="A198" s="383" t="s">
        <v>440</v>
      </c>
      <c r="B198" s="263" t="s">
        <v>138</v>
      </c>
      <c r="C198" s="299">
        <v>123</v>
      </c>
      <c r="D198" s="299">
        <v>142</v>
      </c>
      <c r="E198" s="317">
        <f>(D198-C198)/C198</f>
        <v>0.154</v>
      </c>
    </row>
    <row r="199" ht="36" customHeight="1" spans="1:5">
      <c r="A199" s="383" t="s">
        <v>441</v>
      </c>
      <c r="B199" s="263" t="s">
        <v>140</v>
      </c>
      <c r="C199" s="299">
        <v>6</v>
      </c>
      <c r="D199" s="299">
        <v>12</v>
      </c>
      <c r="E199" s="317">
        <f>(D199-C199)/C199</f>
        <v>1</v>
      </c>
    </row>
    <row r="200" ht="36" customHeight="1" spans="1:5">
      <c r="A200" s="383" t="s">
        <v>442</v>
      </c>
      <c r="B200" s="263" t="s">
        <v>142</v>
      </c>
      <c r="C200" s="299">
        <v>0</v>
      </c>
      <c r="D200" s="299">
        <v>0</v>
      </c>
      <c r="E200" s="317"/>
    </row>
    <row r="201" ht="36" customHeight="1" spans="1:5">
      <c r="A201" s="383" t="s">
        <v>443</v>
      </c>
      <c r="B201" s="263" t="s">
        <v>444</v>
      </c>
      <c r="C201" s="299">
        <v>0</v>
      </c>
      <c r="D201" s="299">
        <v>0</v>
      </c>
      <c r="E201" s="317"/>
    </row>
    <row r="202" ht="36" customHeight="1" spans="1:5">
      <c r="A202" s="383" t="s">
        <v>445</v>
      </c>
      <c r="B202" s="263" t="s">
        <v>156</v>
      </c>
      <c r="C202" s="299">
        <v>25</v>
      </c>
      <c r="D202" s="299">
        <v>65</v>
      </c>
      <c r="E202" s="317">
        <f>(D202-C202)/C202</f>
        <v>1.6</v>
      </c>
    </row>
    <row r="203" ht="36" customHeight="1" spans="1:5">
      <c r="A203" s="383" t="s">
        <v>446</v>
      </c>
      <c r="B203" s="263" t="s">
        <v>447</v>
      </c>
      <c r="C203" s="299">
        <v>132</v>
      </c>
      <c r="D203" s="299">
        <v>141</v>
      </c>
      <c r="E203" s="317">
        <f>(D203-C203)/C203</f>
        <v>0.068</v>
      </c>
    </row>
    <row r="204" ht="36" customHeight="1" spans="1:5">
      <c r="A204" s="382" t="s">
        <v>448</v>
      </c>
      <c r="B204" s="260" t="s">
        <v>449</v>
      </c>
      <c r="C204" s="296">
        <f>SUM(C205:C211)</f>
        <v>221</v>
      </c>
      <c r="D204" s="296">
        <f>SUM(D205:D211)</f>
        <v>253</v>
      </c>
      <c r="E204" s="317">
        <f>(D204-C204)/C204</f>
        <v>0.145</v>
      </c>
    </row>
    <row r="205" ht="36" customHeight="1" spans="1:5">
      <c r="A205" s="383" t="s">
        <v>450</v>
      </c>
      <c r="B205" s="263" t="s">
        <v>138</v>
      </c>
      <c r="C205" s="299">
        <v>210</v>
      </c>
      <c r="D205" s="299">
        <v>232</v>
      </c>
      <c r="E205" s="317">
        <f>(D205-C205)/C205</f>
        <v>0.105</v>
      </c>
    </row>
    <row r="206" ht="36" customHeight="1" spans="1:5">
      <c r="A206" s="383" t="s">
        <v>451</v>
      </c>
      <c r="B206" s="263" t="s">
        <v>140</v>
      </c>
      <c r="C206" s="299">
        <v>3</v>
      </c>
      <c r="D206" s="299">
        <v>0</v>
      </c>
      <c r="E206" s="317">
        <f>(D206-C206)/C206</f>
        <v>-1</v>
      </c>
    </row>
    <row r="207" ht="36" customHeight="1" spans="1:5">
      <c r="A207" s="383" t="s">
        <v>452</v>
      </c>
      <c r="B207" s="263" t="s">
        <v>142</v>
      </c>
      <c r="C207" s="299">
        <v>0</v>
      </c>
      <c r="D207" s="299">
        <v>0</v>
      </c>
      <c r="E207" s="317"/>
    </row>
    <row r="208" ht="36" customHeight="1" spans="1:5">
      <c r="A208" s="383" t="s">
        <v>453</v>
      </c>
      <c r="B208" s="263" t="s">
        <v>454</v>
      </c>
      <c r="C208" s="299">
        <v>0</v>
      </c>
      <c r="D208" s="299">
        <v>9</v>
      </c>
      <c r="E208" s="317"/>
    </row>
    <row r="209" ht="36" customHeight="1" spans="1:5">
      <c r="A209" s="383" t="s">
        <v>455</v>
      </c>
      <c r="B209" s="263" t="s">
        <v>456</v>
      </c>
      <c r="C209" s="299">
        <v>0</v>
      </c>
      <c r="D209" s="299">
        <v>0</v>
      </c>
      <c r="E209" s="317"/>
    </row>
    <row r="210" ht="36" customHeight="1" spans="1:5">
      <c r="A210" s="383" t="s">
        <v>457</v>
      </c>
      <c r="B210" s="263" t="s">
        <v>156</v>
      </c>
      <c r="C210" s="299">
        <v>0</v>
      </c>
      <c r="D210" s="299">
        <v>0</v>
      </c>
      <c r="E210" s="317"/>
    </row>
    <row r="211" ht="36" customHeight="1" spans="1:5">
      <c r="A211" s="383" t="s">
        <v>458</v>
      </c>
      <c r="B211" s="263" t="s">
        <v>459</v>
      </c>
      <c r="C211" s="299">
        <v>8</v>
      </c>
      <c r="D211" s="299">
        <v>12</v>
      </c>
      <c r="E211" s="317">
        <f>(D211-C211)/C211</f>
        <v>0.5</v>
      </c>
    </row>
    <row r="212" ht="36" customHeight="1" spans="1:5">
      <c r="A212" s="382" t="s">
        <v>460</v>
      </c>
      <c r="B212" s="260" t="s">
        <v>461</v>
      </c>
      <c r="C212" s="296">
        <f>SUM(C213:C217)</f>
        <v>0</v>
      </c>
      <c r="D212" s="296">
        <f>SUM(D213:D217)</f>
        <v>0</v>
      </c>
      <c r="E212" s="317"/>
    </row>
    <row r="213" ht="36" customHeight="1" spans="1:5">
      <c r="A213" s="383" t="s">
        <v>462</v>
      </c>
      <c r="B213" s="263" t="s">
        <v>138</v>
      </c>
      <c r="C213" s="299">
        <v>0</v>
      </c>
      <c r="D213" s="299">
        <v>0</v>
      </c>
      <c r="E213" s="317"/>
    </row>
    <row r="214" ht="36" customHeight="1" spans="1:5">
      <c r="A214" s="383" t="s">
        <v>463</v>
      </c>
      <c r="B214" s="263" t="s">
        <v>140</v>
      </c>
      <c r="C214" s="299">
        <v>0</v>
      </c>
      <c r="D214" s="299">
        <v>0</v>
      </c>
      <c r="E214" s="317"/>
    </row>
    <row r="215" ht="36" customHeight="1" spans="1:5">
      <c r="A215" s="383" t="s">
        <v>464</v>
      </c>
      <c r="B215" s="263" t="s">
        <v>142</v>
      </c>
      <c r="C215" s="299">
        <v>0</v>
      </c>
      <c r="D215" s="299">
        <v>0</v>
      </c>
      <c r="E215" s="317"/>
    </row>
    <row r="216" ht="36" customHeight="1" spans="1:5">
      <c r="A216" s="383" t="s">
        <v>465</v>
      </c>
      <c r="B216" s="263" t="s">
        <v>156</v>
      </c>
      <c r="C216" s="299">
        <v>0</v>
      </c>
      <c r="D216" s="299">
        <v>0</v>
      </c>
      <c r="E216" s="317"/>
    </row>
    <row r="217" ht="36" customHeight="1" spans="1:5">
      <c r="A217" s="383" t="s">
        <v>466</v>
      </c>
      <c r="B217" s="263" t="s">
        <v>467</v>
      </c>
      <c r="C217" s="299">
        <v>0</v>
      </c>
      <c r="D217" s="299">
        <v>0</v>
      </c>
      <c r="E217" s="317"/>
    </row>
    <row r="218" ht="36" customHeight="1" spans="1:5">
      <c r="A218" s="382" t="s">
        <v>468</v>
      </c>
      <c r="B218" s="260" t="s">
        <v>469</v>
      </c>
      <c r="C218" s="296">
        <f>SUM(C219:C223)</f>
        <v>88</v>
      </c>
      <c r="D218" s="296">
        <f>SUM(D219:D223)</f>
        <v>426</v>
      </c>
      <c r="E218" s="317">
        <f>(D218-C218)/C218</f>
        <v>3.841</v>
      </c>
    </row>
    <row r="219" ht="36" customHeight="1" spans="1:5">
      <c r="A219" s="383" t="s">
        <v>470</v>
      </c>
      <c r="B219" s="263" t="s">
        <v>138</v>
      </c>
      <c r="C219" s="299">
        <v>0</v>
      </c>
      <c r="D219" s="299">
        <v>0</v>
      </c>
      <c r="E219" s="317"/>
    </row>
    <row r="220" ht="36" customHeight="1" spans="1:5">
      <c r="A220" s="383" t="s">
        <v>471</v>
      </c>
      <c r="B220" s="263" t="s">
        <v>140</v>
      </c>
      <c r="C220" s="299">
        <v>0</v>
      </c>
      <c r="D220" s="299">
        <v>0</v>
      </c>
      <c r="E220" s="317"/>
    </row>
    <row r="221" ht="36" customHeight="1" spans="1:5">
      <c r="A221" s="383" t="s">
        <v>472</v>
      </c>
      <c r="B221" s="263" t="s">
        <v>142</v>
      </c>
      <c r="C221" s="299">
        <v>0</v>
      </c>
      <c r="D221" s="299">
        <v>0</v>
      </c>
      <c r="E221" s="317"/>
    </row>
    <row r="222" ht="36" customHeight="1" spans="1:5">
      <c r="A222" s="383" t="s">
        <v>473</v>
      </c>
      <c r="B222" s="263" t="s">
        <v>156</v>
      </c>
      <c r="C222" s="299">
        <v>0</v>
      </c>
      <c r="D222" s="299">
        <v>0</v>
      </c>
      <c r="E222" s="317"/>
    </row>
    <row r="223" ht="36" customHeight="1" spans="1:5">
      <c r="A223" s="383" t="s">
        <v>474</v>
      </c>
      <c r="B223" s="263" t="s">
        <v>475</v>
      </c>
      <c r="C223" s="299">
        <v>88</v>
      </c>
      <c r="D223" s="299">
        <v>426</v>
      </c>
      <c r="E223" s="317">
        <f>(D223-C223)/C223</f>
        <v>3.841</v>
      </c>
    </row>
    <row r="224" ht="36" customHeight="1" spans="1:5">
      <c r="A224" s="382" t="s">
        <v>476</v>
      </c>
      <c r="B224" s="260" t="s">
        <v>477</v>
      </c>
      <c r="C224" s="296"/>
      <c r="D224" s="296"/>
      <c r="E224" s="317"/>
    </row>
    <row r="225" ht="36" customHeight="1" spans="1:5">
      <c r="A225" s="383" t="s">
        <v>478</v>
      </c>
      <c r="B225" s="263" t="s">
        <v>138</v>
      </c>
      <c r="C225" s="299"/>
      <c r="D225" s="299"/>
      <c r="E225" s="317"/>
    </row>
    <row r="226" ht="36" customHeight="1" spans="1:5">
      <c r="A226" s="383" t="s">
        <v>479</v>
      </c>
      <c r="B226" s="263" t="s">
        <v>140</v>
      </c>
      <c r="C226" s="299">
        <v>0</v>
      </c>
      <c r="D226" s="299">
        <v>0</v>
      </c>
      <c r="E226" s="317"/>
    </row>
    <row r="227" ht="36" customHeight="1" spans="1:5">
      <c r="A227" s="383" t="s">
        <v>480</v>
      </c>
      <c r="B227" s="263" t="s">
        <v>142</v>
      </c>
      <c r="C227" s="299"/>
      <c r="D227" s="299"/>
      <c r="E227" s="317"/>
    </row>
    <row r="228" ht="36" customHeight="1" spans="1:5">
      <c r="A228" s="383" t="s">
        <v>481</v>
      </c>
      <c r="B228" s="263" t="s">
        <v>482</v>
      </c>
      <c r="C228" s="299"/>
      <c r="D228" s="299"/>
      <c r="E228" s="317"/>
    </row>
    <row r="229" ht="36" customHeight="1" spans="1:5">
      <c r="A229" s="383" t="s">
        <v>483</v>
      </c>
      <c r="B229" s="263" t="s">
        <v>156</v>
      </c>
      <c r="C229" s="299">
        <v>0</v>
      </c>
      <c r="D229" s="299">
        <v>0</v>
      </c>
      <c r="E229" s="317"/>
    </row>
    <row r="230" ht="36" customHeight="1" spans="1:5">
      <c r="A230" s="383" t="s">
        <v>484</v>
      </c>
      <c r="B230" s="263" t="s">
        <v>485</v>
      </c>
      <c r="C230" s="299"/>
      <c r="D230" s="299"/>
      <c r="E230" s="317"/>
    </row>
    <row r="231" ht="36" customHeight="1" spans="1:5">
      <c r="A231" s="382" t="s">
        <v>486</v>
      </c>
      <c r="B231" s="260" t="s">
        <v>487</v>
      </c>
      <c r="C231" s="296">
        <f>SUM(C232:C245)</f>
        <v>809</v>
      </c>
      <c r="D231" s="296">
        <f>SUM(D232:D245)</f>
        <v>761</v>
      </c>
      <c r="E231" s="317">
        <f>(D231-C231)/C231</f>
        <v>-0.059</v>
      </c>
    </row>
    <row r="232" ht="36" customHeight="1" spans="1:5">
      <c r="A232" s="383" t="s">
        <v>488</v>
      </c>
      <c r="B232" s="263" t="s">
        <v>138</v>
      </c>
      <c r="C232" s="299">
        <v>746</v>
      </c>
      <c r="D232" s="299">
        <v>707</v>
      </c>
      <c r="E232" s="317">
        <f>(D232-C232)/C232</f>
        <v>-0.052</v>
      </c>
    </row>
    <row r="233" ht="36" customHeight="1" spans="1:5">
      <c r="A233" s="383" t="s">
        <v>489</v>
      </c>
      <c r="B233" s="263" t="s">
        <v>140</v>
      </c>
      <c r="C233" s="299">
        <v>1</v>
      </c>
      <c r="D233" s="299">
        <v>1</v>
      </c>
      <c r="E233" s="317">
        <f>(D233-C233)/C233</f>
        <v>0</v>
      </c>
    </row>
    <row r="234" ht="36" customHeight="1" spans="1:5">
      <c r="A234" s="383" t="s">
        <v>490</v>
      </c>
      <c r="B234" s="263" t="s">
        <v>142</v>
      </c>
      <c r="C234" s="299">
        <v>0</v>
      </c>
      <c r="D234" s="299">
        <v>0</v>
      </c>
      <c r="E234" s="317"/>
    </row>
    <row r="235" ht="36" customHeight="1" spans="1:5">
      <c r="A235" s="383" t="s">
        <v>491</v>
      </c>
      <c r="B235" s="263" t="s">
        <v>492</v>
      </c>
      <c r="C235" s="299">
        <v>2</v>
      </c>
      <c r="D235" s="299">
        <v>2</v>
      </c>
      <c r="E235" s="317">
        <f>(D235-C235)/C235</f>
        <v>0</v>
      </c>
    </row>
    <row r="236" ht="36" customHeight="1" spans="1:5">
      <c r="A236" s="383" t="s">
        <v>493</v>
      </c>
      <c r="B236" s="263" t="s">
        <v>494</v>
      </c>
      <c r="C236" s="299">
        <v>3</v>
      </c>
      <c r="D236" s="299">
        <v>5</v>
      </c>
      <c r="E236" s="317">
        <f>(D236-C236)/C236</f>
        <v>0.667</v>
      </c>
    </row>
    <row r="237" ht="36" customHeight="1" spans="1:5">
      <c r="A237" s="383" t="s">
        <v>495</v>
      </c>
      <c r="B237" s="263" t="s">
        <v>239</v>
      </c>
      <c r="C237" s="299">
        <v>0</v>
      </c>
      <c r="D237" s="299">
        <v>0</v>
      </c>
      <c r="E237" s="317"/>
    </row>
    <row r="238" ht="36" customHeight="1" spans="1:5">
      <c r="A238" s="383" t="s">
        <v>496</v>
      </c>
      <c r="B238" s="263" t="s">
        <v>497</v>
      </c>
      <c r="C238" s="299">
        <v>0</v>
      </c>
      <c r="D238" s="299">
        <v>0</v>
      </c>
      <c r="E238" s="317"/>
    </row>
    <row r="239" ht="36" customHeight="1" spans="1:5">
      <c r="A239" s="383" t="s">
        <v>498</v>
      </c>
      <c r="B239" s="263" t="s">
        <v>499</v>
      </c>
      <c r="C239" s="299">
        <v>0</v>
      </c>
      <c r="D239" s="299">
        <v>0</v>
      </c>
      <c r="E239" s="317"/>
    </row>
    <row r="240" ht="36" customHeight="1" spans="1:5">
      <c r="A240" s="383" t="s">
        <v>500</v>
      </c>
      <c r="B240" s="263" t="s">
        <v>501</v>
      </c>
      <c r="C240" s="299">
        <v>0</v>
      </c>
      <c r="D240" s="299">
        <v>0</v>
      </c>
      <c r="E240" s="317"/>
    </row>
    <row r="241" ht="36" customHeight="1" spans="1:5">
      <c r="A241" s="383" t="s">
        <v>502</v>
      </c>
      <c r="B241" s="263" t="s">
        <v>503</v>
      </c>
      <c r="C241" s="299">
        <v>0</v>
      </c>
      <c r="D241" s="299">
        <v>0</v>
      </c>
      <c r="E241" s="317"/>
    </row>
    <row r="242" ht="36" customHeight="1" spans="1:5">
      <c r="A242" s="383" t="s">
        <v>504</v>
      </c>
      <c r="B242" s="263" t="s">
        <v>505</v>
      </c>
      <c r="C242" s="299">
        <v>4</v>
      </c>
      <c r="D242" s="299">
        <v>9</v>
      </c>
      <c r="E242" s="317">
        <f>(D242-C242)/C242</f>
        <v>1.25</v>
      </c>
    </row>
    <row r="243" ht="36" customHeight="1" spans="1:5">
      <c r="A243" s="383" t="s">
        <v>506</v>
      </c>
      <c r="B243" s="263" t="s">
        <v>507</v>
      </c>
      <c r="C243" s="299">
        <v>11</v>
      </c>
      <c r="D243" s="299">
        <v>0</v>
      </c>
      <c r="E243" s="317">
        <f>(D243-C243)/C243</f>
        <v>-1</v>
      </c>
    </row>
    <row r="244" ht="36" customHeight="1" spans="1:5">
      <c r="A244" s="383" t="s">
        <v>508</v>
      </c>
      <c r="B244" s="263" t="s">
        <v>156</v>
      </c>
      <c r="C244" s="299">
        <v>0</v>
      </c>
      <c r="D244" s="299">
        <v>0</v>
      </c>
      <c r="E244" s="317"/>
    </row>
    <row r="245" ht="36" customHeight="1" spans="1:5">
      <c r="A245" s="383" t="s">
        <v>509</v>
      </c>
      <c r="B245" s="263" t="s">
        <v>510</v>
      </c>
      <c r="C245" s="299">
        <v>42</v>
      </c>
      <c r="D245" s="299">
        <v>37</v>
      </c>
      <c r="E245" s="317">
        <f>(D245-C245)/C245</f>
        <v>-0.119</v>
      </c>
    </row>
    <row r="246" ht="36" customHeight="1" spans="1:5">
      <c r="A246" s="382" t="s">
        <v>511</v>
      </c>
      <c r="B246" s="260" t="s">
        <v>512</v>
      </c>
      <c r="C246" s="296">
        <f>SUM(C247:C248)</f>
        <v>5644</v>
      </c>
      <c r="D246" s="296">
        <f>SUM(D247:D248)</f>
        <v>10727</v>
      </c>
      <c r="E246" s="317">
        <f>(D246-C246)/C246</f>
        <v>0.901</v>
      </c>
    </row>
    <row r="247" ht="36" customHeight="1" spans="1:5">
      <c r="A247" s="383" t="s">
        <v>513</v>
      </c>
      <c r="B247" s="263" t="s">
        <v>514</v>
      </c>
      <c r="C247" s="299"/>
      <c r="D247" s="299"/>
      <c r="E247" s="317"/>
    </row>
    <row r="248" ht="36" customHeight="1" spans="1:5">
      <c r="A248" s="383" t="s">
        <v>515</v>
      </c>
      <c r="B248" s="263" t="s">
        <v>516</v>
      </c>
      <c r="C248" s="299">
        <v>5644</v>
      </c>
      <c r="D248" s="299">
        <v>10727</v>
      </c>
      <c r="E248" s="317">
        <f>(D248-C248)/C248</f>
        <v>0.901</v>
      </c>
    </row>
    <row r="249" ht="36" customHeight="1" spans="1:5">
      <c r="A249" s="382" t="s">
        <v>71</v>
      </c>
      <c r="B249" s="260" t="s">
        <v>72</v>
      </c>
      <c r="C249" s="296"/>
      <c r="D249" s="296"/>
      <c r="E249" s="317"/>
    </row>
    <row r="250" ht="36" customHeight="1" spans="1:5">
      <c r="A250" s="382" t="s">
        <v>517</v>
      </c>
      <c r="B250" s="260" t="s">
        <v>518</v>
      </c>
      <c r="C250" s="296">
        <v>0</v>
      </c>
      <c r="D250" s="296">
        <v>0</v>
      </c>
      <c r="E250" s="317"/>
    </row>
    <row r="251" ht="36" customHeight="1" spans="1:5">
      <c r="A251" s="382" t="s">
        <v>519</v>
      </c>
      <c r="B251" s="260" t="s">
        <v>520</v>
      </c>
      <c r="C251" s="296">
        <v>0</v>
      </c>
      <c r="D251" s="296">
        <v>0</v>
      </c>
      <c r="E251" s="317"/>
    </row>
    <row r="252" ht="36" customHeight="1" spans="1:5">
      <c r="A252" s="382" t="s">
        <v>73</v>
      </c>
      <c r="B252" s="260" t="s">
        <v>74</v>
      </c>
      <c r="C252" s="296">
        <f>C253+C255+C257+C259+C269</f>
        <v>259</v>
      </c>
      <c r="D252" s="296">
        <f>D253+D255+D257+D259+D269</f>
        <v>112</v>
      </c>
      <c r="E252" s="317">
        <f>(D252-C252)/C252</f>
        <v>-0.568</v>
      </c>
    </row>
    <row r="253" ht="36" customHeight="1" spans="1:5">
      <c r="A253" s="268" t="s">
        <v>521</v>
      </c>
      <c r="B253" s="260" t="s">
        <v>522</v>
      </c>
      <c r="C253" s="296">
        <f t="shared" ref="C253:C257" si="1">C254</f>
        <v>0</v>
      </c>
      <c r="D253" s="296">
        <f t="shared" ref="D253:D257" si="2">D254</f>
        <v>0</v>
      </c>
      <c r="E253" s="317"/>
    </row>
    <row r="254" ht="36" customHeight="1" spans="1:5">
      <c r="A254" s="265" t="s">
        <v>523</v>
      </c>
      <c r="B254" s="263" t="s">
        <v>524</v>
      </c>
      <c r="C254" s="299">
        <v>0</v>
      </c>
      <c r="D254" s="299">
        <v>0</v>
      </c>
      <c r="E254" s="317"/>
    </row>
    <row r="255" ht="36" customHeight="1" spans="1:5">
      <c r="A255" s="268" t="s">
        <v>525</v>
      </c>
      <c r="B255" s="260" t="s">
        <v>526</v>
      </c>
      <c r="C255" s="296">
        <f t="shared" si="1"/>
        <v>0</v>
      </c>
      <c r="D255" s="296">
        <f t="shared" si="2"/>
        <v>0</v>
      </c>
      <c r="E255" s="317"/>
    </row>
    <row r="256" ht="36" customHeight="1" spans="1:5">
      <c r="A256" s="265" t="s">
        <v>527</v>
      </c>
      <c r="B256" s="263" t="s">
        <v>528</v>
      </c>
      <c r="C256" s="299">
        <v>0</v>
      </c>
      <c r="D256" s="299">
        <v>0</v>
      </c>
      <c r="E256" s="317"/>
    </row>
    <row r="257" ht="36" customHeight="1" spans="1:5">
      <c r="A257" s="268" t="s">
        <v>529</v>
      </c>
      <c r="B257" s="260" t="s">
        <v>530</v>
      </c>
      <c r="C257" s="296">
        <f t="shared" si="1"/>
        <v>0</v>
      </c>
      <c r="D257" s="296">
        <f t="shared" si="2"/>
        <v>0</v>
      </c>
      <c r="E257" s="317"/>
    </row>
    <row r="258" ht="36" customHeight="1" spans="1:5">
      <c r="A258" s="265" t="s">
        <v>531</v>
      </c>
      <c r="B258" s="263" t="s">
        <v>532</v>
      </c>
      <c r="C258" s="299">
        <v>0</v>
      </c>
      <c r="D258" s="299">
        <v>0</v>
      </c>
      <c r="E258" s="317"/>
    </row>
    <row r="259" ht="36" customHeight="1" spans="1:5">
      <c r="A259" s="382" t="s">
        <v>533</v>
      </c>
      <c r="B259" s="260" t="s">
        <v>534</v>
      </c>
      <c r="C259" s="296">
        <f>SUM(C260:C268)</f>
        <v>241</v>
      </c>
      <c r="D259" s="296">
        <f>SUM(D260:D268)</f>
        <v>81</v>
      </c>
      <c r="E259" s="317">
        <f>(D259-C259)/C259</f>
        <v>-0.664</v>
      </c>
    </row>
    <row r="260" ht="36" customHeight="1" spans="1:5">
      <c r="A260" s="383" t="s">
        <v>535</v>
      </c>
      <c r="B260" s="263" t="s">
        <v>536</v>
      </c>
      <c r="C260" s="299">
        <v>60</v>
      </c>
      <c r="D260" s="299">
        <v>22</v>
      </c>
      <c r="E260" s="317">
        <f>(D260-C260)/C260</f>
        <v>-0.633</v>
      </c>
    </row>
    <row r="261" ht="36" customHeight="1" spans="1:5">
      <c r="A261" s="383" t="s">
        <v>537</v>
      </c>
      <c r="B261" s="263" t="s">
        <v>538</v>
      </c>
      <c r="C261" s="299">
        <v>0</v>
      </c>
      <c r="D261" s="299">
        <v>0</v>
      </c>
      <c r="E261" s="317"/>
    </row>
    <row r="262" ht="36" customHeight="1" spans="1:5">
      <c r="A262" s="383" t="s">
        <v>539</v>
      </c>
      <c r="B262" s="263" t="s">
        <v>540</v>
      </c>
      <c r="C262" s="299">
        <v>130</v>
      </c>
      <c r="D262" s="299">
        <v>19</v>
      </c>
      <c r="E262" s="317">
        <f>(D262-C262)/C262</f>
        <v>-0.854</v>
      </c>
    </row>
    <row r="263" ht="36" customHeight="1" spans="1:5">
      <c r="A263" s="383" t="s">
        <v>541</v>
      </c>
      <c r="B263" s="263" t="s">
        <v>542</v>
      </c>
      <c r="C263" s="299">
        <v>0</v>
      </c>
      <c r="D263" s="299">
        <v>0</v>
      </c>
      <c r="E263" s="317"/>
    </row>
    <row r="264" ht="36" customHeight="1" spans="1:5">
      <c r="A264" s="383" t="s">
        <v>543</v>
      </c>
      <c r="B264" s="263" t="s">
        <v>544</v>
      </c>
      <c r="C264" s="299">
        <v>51</v>
      </c>
      <c r="D264" s="299">
        <v>40</v>
      </c>
      <c r="E264" s="317">
        <f>(D264-C264)/C264</f>
        <v>-0.216</v>
      </c>
    </row>
    <row r="265" ht="36" customHeight="1" spans="1:5">
      <c r="A265" s="383" t="s">
        <v>545</v>
      </c>
      <c r="B265" s="263" t="s">
        <v>546</v>
      </c>
      <c r="C265" s="299">
        <v>0</v>
      </c>
      <c r="D265" s="299">
        <v>0</v>
      </c>
      <c r="E265" s="317"/>
    </row>
    <row r="266" ht="36" customHeight="1" spans="1:5">
      <c r="A266" s="383" t="s">
        <v>547</v>
      </c>
      <c r="B266" s="263" t="s">
        <v>548</v>
      </c>
      <c r="C266" s="299">
        <v>0</v>
      </c>
      <c r="D266" s="299">
        <v>0</v>
      </c>
      <c r="E266" s="317"/>
    </row>
    <row r="267" ht="36" customHeight="1" spans="1:5">
      <c r="A267" s="383" t="s">
        <v>549</v>
      </c>
      <c r="B267" s="263" t="s">
        <v>550</v>
      </c>
      <c r="C267" s="299">
        <v>0</v>
      </c>
      <c r="D267" s="299">
        <v>0</v>
      </c>
      <c r="E267" s="317"/>
    </row>
    <row r="268" ht="36" customHeight="1" spans="1:5">
      <c r="A268" s="383" t="s">
        <v>551</v>
      </c>
      <c r="B268" s="263" t="s">
        <v>552</v>
      </c>
      <c r="C268" s="299"/>
      <c r="D268" s="299"/>
      <c r="E268" s="317"/>
    </row>
    <row r="269" ht="36" customHeight="1" spans="1:5">
      <c r="A269" s="382" t="s">
        <v>553</v>
      </c>
      <c r="B269" s="260" t="s">
        <v>554</v>
      </c>
      <c r="C269" s="296">
        <f>SUM(C270)</f>
        <v>18</v>
      </c>
      <c r="D269" s="296">
        <f>SUM(D270)</f>
        <v>31</v>
      </c>
      <c r="E269" s="317">
        <f>(D269-C269)/C269</f>
        <v>0.722</v>
      </c>
    </row>
    <row r="270" ht="36" customHeight="1" spans="1:5">
      <c r="A270" s="265" t="s">
        <v>555</v>
      </c>
      <c r="B270" s="263" t="s">
        <v>556</v>
      </c>
      <c r="C270" s="299">
        <v>18</v>
      </c>
      <c r="D270" s="299">
        <v>31</v>
      </c>
      <c r="E270" s="317">
        <f>(D270-C270)/C270</f>
        <v>0.722</v>
      </c>
    </row>
    <row r="271" ht="36" customHeight="1" spans="1:5">
      <c r="A271" s="382" t="s">
        <v>75</v>
      </c>
      <c r="B271" s="260" t="s">
        <v>76</v>
      </c>
      <c r="C271" s="296">
        <v>6495</v>
      </c>
      <c r="D271" s="296">
        <v>6138</v>
      </c>
      <c r="E271" s="317">
        <f>(D271-C271)/C271</f>
        <v>-0.055</v>
      </c>
    </row>
    <row r="272" ht="36" customHeight="1" spans="1:5">
      <c r="A272" s="382" t="s">
        <v>557</v>
      </c>
      <c r="B272" s="260" t="s">
        <v>558</v>
      </c>
      <c r="C272" s="296"/>
      <c r="D272" s="296">
        <v>15</v>
      </c>
      <c r="E272" s="317"/>
    </row>
    <row r="273" ht="36" customHeight="1" spans="1:5">
      <c r="A273" s="383" t="s">
        <v>559</v>
      </c>
      <c r="B273" s="263" t="s">
        <v>560</v>
      </c>
      <c r="C273" s="299"/>
      <c r="D273" s="299">
        <v>15</v>
      </c>
      <c r="E273" s="317"/>
    </row>
    <row r="274" ht="36" customHeight="1" spans="1:5">
      <c r="A274" s="383" t="s">
        <v>561</v>
      </c>
      <c r="B274" s="263" t="s">
        <v>562</v>
      </c>
      <c r="C274" s="299"/>
      <c r="D274" s="299"/>
      <c r="E274" s="317"/>
    </row>
    <row r="275" ht="36" customHeight="1" spans="1:5">
      <c r="A275" s="382" t="s">
        <v>563</v>
      </c>
      <c r="B275" s="260" t="s">
        <v>564</v>
      </c>
      <c r="C275" s="296">
        <f>SUM(C276:C285)</f>
        <v>5474</v>
      </c>
      <c r="D275" s="296">
        <f>SUM(D276:D285)</f>
        <v>5407</v>
      </c>
      <c r="E275" s="317">
        <f>(D275-C275)/C275</f>
        <v>-0.012</v>
      </c>
    </row>
    <row r="276" ht="36" customHeight="1" spans="1:5">
      <c r="A276" s="383" t="s">
        <v>565</v>
      </c>
      <c r="B276" s="263" t="s">
        <v>138</v>
      </c>
      <c r="C276" s="299">
        <v>4575</v>
      </c>
      <c r="D276" s="299">
        <v>5054</v>
      </c>
      <c r="E276" s="317">
        <f>(D276-C276)/C276</f>
        <v>0.105</v>
      </c>
    </row>
    <row r="277" ht="36" customHeight="1" spans="1:5">
      <c r="A277" s="383" t="s">
        <v>566</v>
      </c>
      <c r="B277" s="263" t="s">
        <v>140</v>
      </c>
      <c r="C277" s="299">
        <v>166</v>
      </c>
      <c r="D277" s="299">
        <v>0</v>
      </c>
      <c r="E277" s="317">
        <f>(D277-C277)/C277</f>
        <v>-1</v>
      </c>
    </row>
    <row r="278" ht="36" customHeight="1" spans="1:5">
      <c r="A278" s="383" t="s">
        <v>567</v>
      </c>
      <c r="B278" s="263" t="s">
        <v>142</v>
      </c>
      <c r="C278" s="299">
        <v>0</v>
      </c>
      <c r="D278" s="299">
        <v>0</v>
      </c>
      <c r="E278" s="317"/>
    </row>
    <row r="279" ht="36" customHeight="1" spans="1:5">
      <c r="A279" s="383" t="s">
        <v>568</v>
      </c>
      <c r="B279" s="263" t="s">
        <v>239</v>
      </c>
      <c r="C279" s="299">
        <v>0</v>
      </c>
      <c r="D279" s="299">
        <v>0</v>
      </c>
      <c r="E279" s="317"/>
    </row>
    <row r="280" ht="36" customHeight="1" spans="1:5">
      <c r="A280" s="383" t="s">
        <v>569</v>
      </c>
      <c r="B280" s="263" t="s">
        <v>570</v>
      </c>
      <c r="C280" s="299">
        <v>370</v>
      </c>
      <c r="D280" s="299">
        <v>4</v>
      </c>
      <c r="E280" s="317">
        <f>(D280-C280)/C280</f>
        <v>-0.989</v>
      </c>
    </row>
    <row r="281" ht="36" customHeight="1" spans="1:5">
      <c r="A281" s="383" t="s">
        <v>571</v>
      </c>
      <c r="B281" s="263" t="s">
        <v>572</v>
      </c>
      <c r="C281" s="299">
        <v>0</v>
      </c>
      <c r="D281" s="299">
        <v>0</v>
      </c>
      <c r="E281" s="317"/>
    </row>
    <row r="282" ht="36" customHeight="1" spans="1:5">
      <c r="A282" s="383" t="s">
        <v>573</v>
      </c>
      <c r="B282" s="263" t="s">
        <v>574</v>
      </c>
      <c r="C282" s="299">
        <v>0</v>
      </c>
      <c r="D282" s="299">
        <v>0</v>
      </c>
      <c r="E282" s="317"/>
    </row>
    <row r="283" ht="36" customHeight="1" spans="1:5">
      <c r="A283" s="383" t="s">
        <v>575</v>
      </c>
      <c r="B283" s="263" t="s">
        <v>576</v>
      </c>
      <c r="C283" s="299">
        <v>0</v>
      </c>
      <c r="D283" s="299">
        <v>0</v>
      </c>
      <c r="E283" s="317"/>
    </row>
    <row r="284" ht="36" customHeight="1" spans="1:5">
      <c r="A284" s="383" t="s">
        <v>577</v>
      </c>
      <c r="B284" s="263" t="s">
        <v>156</v>
      </c>
      <c r="C284" s="299">
        <v>0</v>
      </c>
      <c r="D284" s="299">
        <v>0</v>
      </c>
      <c r="E284" s="317"/>
    </row>
    <row r="285" ht="36" customHeight="1" spans="1:5">
      <c r="A285" s="383" t="s">
        <v>578</v>
      </c>
      <c r="B285" s="263" t="s">
        <v>579</v>
      </c>
      <c r="C285" s="299">
        <v>363</v>
      </c>
      <c r="D285" s="299">
        <v>349</v>
      </c>
      <c r="E285" s="317">
        <f>(D285-C285)/C285</f>
        <v>-0.039</v>
      </c>
    </row>
    <row r="286" ht="36" customHeight="1" spans="1:5">
      <c r="A286" s="382" t="s">
        <v>580</v>
      </c>
      <c r="B286" s="260" t="s">
        <v>581</v>
      </c>
      <c r="C286" s="296"/>
      <c r="D286" s="296"/>
      <c r="E286" s="317"/>
    </row>
    <row r="287" ht="36" customHeight="1" spans="1:5">
      <c r="A287" s="383" t="s">
        <v>582</v>
      </c>
      <c r="B287" s="263" t="s">
        <v>138</v>
      </c>
      <c r="C287" s="299"/>
      <c r="D287" s="299"/>
      <c r="E287" s="317"/>
    </row>
    <row r="288" ht="36" customHeight="1" spans="1:5">
      <c r="A288" s="383" t="s">
        <v>583</v>
      </c>
      <c r="B288" s="263" t="s">
        <v>140</v>
      </c>
      <c r="C288" s="299">
        <v>0</v>
      </c>
      <c r="D288" s="299">
        <v>0</v>
      </c>
      <c r="E288" s="317"/>
    </row>
    <row r="289" ht="36" customHeight="1" spans="1:5">
      <c r="A289" s="383" t="s">
        <v>584</v>
      </c>
      <c r="B289" s="263" t="s">
        <v>142</v>
      </c>
      <c r="C289" s="299">
        <v>0</v>
      </c>
      <c r="D289" s="299">
        <v>0</v>
      </c>
      <c r="E289" s="317"/>
    </row>
    <row r="290" ht="36" customHeight="1" spans="1:5">
      <c r="A290" s="383" t="s">
        <v>585</v>
      </c>
      <c r="B290" s="263" t="s">
        <v>586</v>
      </c>
      <c r="C290" s="299"/>
      <c r="D290" s="299"/>
      <c r="E290" s="317"/>
    </row>
    <row r="291" ht="36" customHeight="1" spans="1:5">
      <c r="A291" s="383" t="s">
        <v>587</v>
      </c>
      <c r="B291" s="263" t="s">
        <v>156</v>
      </c>
      <c r="C291" s="299"/>
      <c r="D291" s="299"/>
      <c r="E291" s="317"/>
    </row>
    <row r="292" ht="36" customHeight="1" spans="1:5">
      <c r="A292" s="383" t="s">
        <v>588</v>
      </c>
      <c r="B292" s="263" t="s">
        <v>589</v>
      </c>
      <c r="C292" s="299"/>
      <c r="D292" s="299"/>
      <c r="E292" s="317"/>
    </row>
    <row r="293" ht="36" customHeight="1" spans="1:5">
      <c r="A293" s="382" t="s">
        <v>590</v>
      </c>
      <c r="B293" s="260" t="s">
        <v>591</v>
      </c>
      <c r="C293" s="296">
        <f>SUM(C294:C300)</f>
        <v>217</v>
      </c>
      <c r="D293" s="296">
        <f>SUM(D294:D300)</f>
        <v>54</v>
      </c>
      <c r="E293" s="317">
        <f>(D293-C293)/C293</f>
        <v>-0.751</v>
      </c>
    </row>
    <row r="294" ht="36" customHeight="1" spans="1:5">
      <c r="A294" s="383" t="s">
        <v>592</v>
      </c>
      <c r="B294" s="263" t="s">
        <v>138</v>
      </c>
      <c r="C294" s="299">
        <v>87</v>
      </c>
      <c r="D294" s="299">
        <v>44</v>
      </c>
      <c r="E294" s="317">
        <f>(D294-C294)/C294</f>
        <v>-0.494</v>
      </c>
    </row>
    <row r="295" ht="36" customHeight="1" spans="1:5">
      <c r="A295" s="383" t="s">
        <v>593</v>
      </c>
      <c r="B295" s="263" t="s">
        <v>140</v>
      </c>
      <c r="C295" s="299">
        <v>0</v>
      </c>
      <c r="D295" s="299">
        <v>0</v>
      </c>
      <c r="E295" s="317"/>
    </row>
    <row r="296" ht="36" customHeight="1" spans="1:5">
      <c r="A296" s="383" t="s">
        <v>594</v>
      </c>
      <c r="B296" s="263" t="s">
        <v>142</v>
      </c>
      <c r="C296" s="299">
        <v>0</v>
      </c>
      <c r="D296" s="299">
        <v>0</v>
      </c>
      <c r="E296" s="317"/>
    </row>
    <row r="297" ht="36" customHeight="1" spans="1:5">
      <c r="A297" s="383" t="s">
        <v>595</v>
      </c>
      <c r="B297" s="263" t="s">
        <v>596</v>
      </c>
      <c r="C297" s="299">
        <v>0</v>
      </c>
      <c r="D297" s="299">
        <v>0</v>
      </c>
      <c r="E297" s="317"/>
    </row>
    <row r="298" ht="36" customHeight="1" spans="1:5">
      <c r="A298" s="383" t="s">
        <v>597</v>
      </c>
      <c r="B298" s="263" t="s">
        <v>598</v>
      </c>
      <c r="C298" s="299">
        <v>0</v>
      </c>
      <c r="D298" s="299">
        <v>0</v>
      </c>
      <c r="E298" s="317"/>
    </row>
    <row r="299" ht="36" customHeight="1" spans="1:5">
      <c r="A299" s="383" t="s">
        <v>599</v>
      </c>
      <c r="B299" s="263" t="s">
        <v>156</v>
      </c>
      <c r="C299" s="299">
        <v>0</v>
      </c>
      <c r="D299" s="299">
        <v>0</v>
      </c>
      <c r="E299" s="317"/>
    </row>
    <row r="300" ht="36" customHeight="1" spans="1:5">
      <c r="A300" s="383" t="s">
        <v>600</v>
      </c>
      <c r="B300" s="263" t="s">
        <v>601</v>
      </c>
      <c r="C300" s="299">
        <v>130</v>
      </c>
      <c r="D300" s="299">
        <v>10</v>
      </c>
      <c r="E300" s="317">
        <f>(D300-C300)/C300</f>
        <v>-0.923</v>
      </c>
    </row>
    <row r="301" ht="36" customHeight="1" spans="1:5">
      <c r="A301" s="382" t="s">
        <v>602</v>
      </c>
      <c r="B301" s="260" t="s">
        <v>603</v>
      </c>
      <c r="C301" s="296">
        <f>SUM(C302:C309)</f>
        <v>159</v>
      </c>
      <c r="D301" s="296">
        <f>SUM(D302:D309)</f>
        <v>49</v>
      </c>
      <c r="E301" s="317">
        <f>(D301-C301)/C301</f>
        <v>-0.692</v>
      </c>
    </row>
    <row r="302" ht="36" customHeight="1" spans="1:5">
      <c r="A302" s="383" t="s">
        <v>604</v>
      </c>
      <c r="B302" s="263" t="s">
        <v>138</v>
      </c>
      <c r="C302" s="299">
        <v>39</v>
      </c>
      <c r="D302" s="299">
        <v>39</v>
      </c>
      <c r="E302" s="317">
        <f>(D302-C302)/C302</f>
        <v>0</v>
      </c>
    </row>
    <row r="303" ht="36" customHeight="1" spans="1:5">
      <c r="A303" s="383" t="s">
        <v>605</v>
      </c>
      <c r="B303" s="263" t="s">
        <v>140</v>
      </c>
      <c r="C303" s="299">
        <v>0</v>
      </c>
      <c r="D303" s="299">
        <v>0</v>
      </c>
      <c r="E303" s="317"/>
    </row>
    <row r="304" ht="36" customHeight="1" spans="1:5">
      <c r="A304" s="383" t="s">
        <v>606</v>
      </c>
      <c r="B304" s="263" t="s">
        <v>142</v>
      </c>
      <c r="C304" s="299">
        <v>0</v>
      </c>
      <c r="D304" s="299">
        <v>0</v>
      </c>
      <c r="E304" s="317"/>
    </row>
    <row r="305" ht="36" customHeight="1" spans="1:5">
      <c r="A305" s="383" t="s">
        <v>607</v>
      </c>
      <c r="B305" s="263" t="s">
        <v>608</v>
      </c>
      <c r="C305" s="299">
        <v>0</v>
      </c>
      <c r="D305" s="299">
        <v>0</v>
      </c>
      <c r="E305" s="317"/>
    </row>
    <row r="306" ht="36" customHeight="1" spans="1:5">
      <c r="A306" s="383" t="s">
        <v>609</v>
      </c>
      <c r="B306" s="263" t="s">
        <v>610</v>
      </c>
      <c r="C306" s="299">
        <v>0</v>
      </c>
      <c r="D306" s="299">
        <v>0</v>
      </c>
      <c r="E306" s="317"/>
    </row>
    <row r="307" ht="36" customHeight="1" spans="1:5">
      <c r="A307" s="383" t="s">
        <v>611</v>
      </c>
      <c r="B307" s="263" t="s">
        <v>612</v>
      </c>
      <c r="C307" s="299">
        <v>0</v>
      </c>
      <c r="D307" s="299">
        <v>0</v>
      </c>
      <c r="E307" s="317"/>
    </row>
    <row r="308" ht="36" customHeight="1" spans="1:5">
      <c r="A308" s="383" t="s">
        <v>613</v>
      </c>
      <c r="B308" s="263" t="s">
        <v>156</v>
      </c>
      <c r="C308" s="299">
        <v>0</v>
      </c>
      <c r="D308" s="299">
        <v>0</v>
      </c>
      <c r="E308" s="317"/>
    </row>
    <row r="309" ht="36" customHeight="1" spans="1:5">
      <c r="A309" s="383" t="s">
        <v>614</v>
      </c>
      <c r="B309" s="263" t="s">
        <v>615</v>
      </c>
      <c r="C309" s="299">
        <v>120</v>
      </c>
      <c r="D309" s="299">
        <v>10</v>
      </c>
      <c r="E309" s="317">
        <f>(D309-C309)/C309</f>
        <v>-0.917</v>
      </c>
    </row>
    <row r="310" ht="36" customHeight="1" spans="1:5">
      <c r="A310" s="382" t="s">
        <v>616</v>
      </c>
      <c r="B310" s="260" t="s">
        <v>617</v>
      </c>
      <c r="C310" s="296">
        <f>SUM(C311:C325)</f>
        <v>629</v>
      </c>
      <c r="D310" s="296">
        <f>SUM(D311:D325)</f>
        <v>606</v>
      </c>
      <c r="E310" s="317">
        <f>(D310-C310)/C310</f>
        <v>-0.037</v>
      </c>
    </row>
    <row r="311" ht="36" customHeight="1" spans="1:5">
      <c r="A311" s="383" t="s">
        <v>618</v>
      </c>
      <c r="B311" s="263" t="s">
        <v>138</v>
      </c>
      <c r="C311" s="299">
        <v>479</v>
      </c>
      <c r="D311" s="299">
        <v>502</v>
      </c>
      <c r="E311" s="317">
        <f>(D311-C311)/C311</f>
        <v>0.048</v>
      </c>
    </row>
    <row r="312" ht="36" customHeight="1" spans="1:5">
      <c r="A312" s="383" t="s">
        <v>619</v>
      </c>
      <c r="B312" s="263" t="s">
        <v>140</v>
      </c>
      <c r="C312" s="299">
        <v>76</v>
      </c>
      <c r="D312" s="299">
        <v>26</v>
      </c>
      <c r="E312" s="317">
        <f>(D312-C312)/C312</f>
        <v>-0.658</v>
      </c>
    </row>
    <row r="313" ht="36" customHeight="1" spans="1:5">
      <c r="A313" s="383" t="s">
        <v>620</v>
      </c>
      <c r="B313" s="263" t="s">
        <v>142</v>
      </c>
      <c r="C313" s="299">
        <v>0</v>
      </c>
      <c r="D313" s="299">
        <v>0</v>
      </c>
      <c r="E313" s="317"/>
    </row>
    <row r="314" ht="36" customHeight="1" spans="1:5">
      <c r="A314" s="383" t="s">
        <v>621</v>
      </c>
      <c r="B314" s="263" t="s">
        <v>622</v>
      </c>
      <c r="C314" s="299">
        <v>4</v>
      </c>
      <c r="D314" s="299">
        <v>4</v>
      </c>
      <c r="E314" s="317">
        <f>(D314-C314)/C314</f>
        <v>0</v>
      </c>
    </row>
    <row r="315" ht="36" customHeight="1" spans="1:5">
      <c r="A315" s="383" t="s">
        <v>623</v>
      </c>
      <c r="B315" s="263" t="s">
        <v>624</v>
      </c>
      <c r="C315" s="299">
        <v>0</v>
      </c>
      <c r="D315" s="299">
        <v>4</v>
      </c>
      <c r="E315" s="317"/>
    </row>
    <row r="316" ht="36" customHeight="1" spans="1:5">
      <c r="A316" s="383" t="s">
        <v>625</v>
      </c>
      <c r="B316" s="263" t="s">
        <v>626</v>
      </c>
      <c r="C316" s="299">
        <v>0</v>
      </c>
      <c r="D316" s="299">
        <v>0</v>
      </c>
      <c r="E316" s="317"/>
    </row>
    <row r="317" ht="36" customHeight="1" spans="1:5">
      <c r="A317" s="383" t="s">
        <v>627</v>
      </c>
      <c r="B317" s="263" t="s">
        <v>628</v>
      </c>
      <c r="C317" s="299">
        <v>8</v>
      </c>
      <c r="D317" s="299">
        <v>5</v>
      </c>
      <c r="E317" s="317">
        <f>(D317-C317)/C317</f>
        <v>-0.375</v>
      </c>
    </row>
    <row r="318" ht="36" customHeight="1" spans="1:5">
      <c r="A318" s="383" t="s">
        <v>629</v>
      </c>
      <c r="B318" s="263" t="s">
        <v>630</v>
      </c>
      <c r="C318" s="299">
        <v>0</v>
      </c>
      <c r="D318" s="299">
        <v>0</v>
      </c>
      <c r="E318" s="317"/>
    </row>
    <row r="319" ht="36" customHeight="1" spans="1:5">
      <c r="A319" s="383" t="s">
        <v>631</v>
      </c>
      <c r="B319" s="263" t="s">
        <v>632</v>
      </c>
      <c r="C319" s="299"/>
      <c r="D319" s="299"/>
      <c r="E319" s="317"/>
    </row>
    <row r="320" ht="36" customHeight="1" spans="1:5">
      <c r="A320" s="383" t="s">
        <v>633</v>
      </c>
      <c r="B320" s="263" t="s">
        <v>634</v>
      </c>
      <c r="C320" s="299">
        <v>0</v>
      </c>
      <c r="D320" s="299">
        <v>5</v>
      </c>
      <c r="E320" s="317"/>
    </row>
    <row r="321" ht="36" customHeight="1" spans="1:5">
      <c r="A321" s="383" t="s">
        <v>635</v>
      </c>
      <c r="B321" s="263" t="s">
        <v>636</v>
      </c>
      <c r="C321" s="299">
        <v>0</v>
      </c>
      <c r="D321" s="299">
        <v>0</v>
      </c>
      <c r="E321" s="317"/>
    </row>
    <row r="322" ht="36" customHeight="1" spans="1:5">
      <c r="A322" s="383" t="s">
        <v>637</v>
      </c>
      <c r="B322" s="263" t="s">
        <v>638</v>
      </c>
      <c r="C322" s="299">
        <v>0</v>
      </c>
      <c r="D322" s="299">
        <v>30</v>
      </c>
      <c r="E322" s="317"/>
    </row>
    <row r="323" ht="36" customHeight="1" spans="1:5">
      <c r="A323" s="383" t="s">
        <v>639</v>
      </c>
      <c r="B323" s="263" t="s">
        <v>239</v>
      </c>
      <c r="C323" s="299"/>
      <c r="D323" s="299"/>
      <c r="E323" s="317"/>
    </row>
    <row r="324" ht="36" customHeight="1" spans="1:5">
      <c r="A324" s="383" t="s">
        <v>640</v>
      </c>
      <c r="B324" s="263" t="s">
        <v>156</v>
      </c>
      <c r="C324" s="299">
        <v>0</v>
      </c>
      <c r="D324" s="299">
        <v>30</v>
      </c>
      <c r="E324" s="317"/>
    </row>
    <row r="325" ht="36" customHeight="1" spans="1:5">
      <c r="A325" s="383" t="s">
        <v>641</v>
      </c>
      <c r="B325" s="263" t="s">
        <v>642</v>
      </c>
      <c r="C325" s="299">
        <v>62</v>
      </c>
      <c r="D325" s="299">
        <v>0</v>
      </c>
      <c r="E325" s="317">
        <f>(D325-C325)/C325</f>
        <v>-1</v>
      </c>
    </row>
    <row r="326" ht="36" customHeight="1" spans="1:5">
      <c r="A326" s="382" t="s">
        <v>643</v>
      </c>
      <c r="B326" s="260" t="s">
        <v>644</v>
      </c>
      <c r="C326" s="296"/>
      <c r="D326" s="296"/>
      <c r="E326" s="317"/>
    </row>
    <row r="327" ht="36" customHeight="1" spans="1:5">
      <c r="A327" s="383" t="s">
        <v>645</v>
      </c>
      <c r="B327" s="263" t="s">
        <v>138</v>
      </c>
      <c r="C327" s="299"/>
      <c r="D327" s="299"/>
      <c r="E327" s="317"/>
    </row>
    <row r="328" ht="36" customHeight="1" spans="1:5">
      <c r="A328" s="383" t="s">
        <v>646</v>
      </c>
      <c r="B328" s="263" t="s">
        <v>140</v>
      </c>
      <c r="C328" s="299">
        <v>0</v>
      </c>
      <c r="D328" s="299">
        <v>0</v>
      </c>
      <c r="E328" s="317"/>
    </row>
    <row r="329" ht="36" customHeight="1" spans="1:5">
      <c r="A329" s="383" t="s">
        <v>647</v>
      </c>
      <c r="B329" s="263" t="s">
        <v>142</v>
      </c>
      <c r="C329" s="299">
        <v>0</v>
      </c>
      <c r="D329" s="299">
        <v>0</v>
      </c>
      <c r="E329" s="317"/>
    </row>
    <row r="330" ht="36" customHeight="1" spans="1:5">
      <c r="A330" s="383" t="s">
        <v>648</v>
      </c>
      <c r="B330" s="263" t="s">
        <v>649</v>
      </c>
      <c r="C330" s="299"/>
      <c r="D330" s="299"/>
      <c r="E330" s="317"/>
    </row>
    <row r="331" ht="36" customHeight="1" spans="1:5">
      <c r="A331" s="383" t="s">
        <v>650</v>
      </c>
      <c r="B331" s="263" t="s">
        <v>651</v>
      </c>
      <c r="C331" s="299"/>
      <c r="D331" s="299"/>
      <c r="E331" s="317"/>
    </row>
    <row r="332" ht="36" customHeight="1" spans="1:5">
      <c r="A332" s="383" t="s">
        <v>652</v>
      </c>
      <c r="B332" s="263" t="s">
        <v>653</v>
      </c>
      <c r="C332" s="299"/>
      <c r="D332" s="299"/>
      <c r="E332" s="317"/>
    </row>
    <row r="333" ht="36" customHeight="1" spans="1:5">
      <c r="A333" s="383" t="s">
        <v>654</v>
      </c>
      <c r="B333" s="263" t="s">
        <v>239</v>
      </c>
      <c r="C333" s="299"/>
      <c r="D333" s="299"/>
      <c r="E333" s="317"/>
    </row>
    <row r="334" ht="36" customHeight="1" spans="1:5">
      <c r="A334" s="383" t="s">
        <v>655</v>
      </c>
      <c r="B334" s="263" t="s">
        <v>156</v>
      </c>
      <c r="C334" s="299">
        <v>0</v>
      </c>
      <c r="D334" s="299">
        <v>0</v>
      </c>
      <c r="E334" s="317"/>
    </row>
    <row r="335" ht="36" customHeight="1" spans="1:5">
      <c r="A335" s="383" t="s">
        <v>656</v>
      </c>
      <c r="B335" s="263" t="s">
        <v>657</v>
      </c>
      <c r="C335" s="299"/>
      <c r="D335" s="299"/>
      <c r="E335" s="317"/>
    </row>
    <row r="336" ht="36" customHeight="1" spans="1:5">
      <c r="A336" s="382" t="s">
        <v>658</v>
      </c>
      <c r="B336" s="260" t="s">
        <v>659</v>
      </c>
      <c r="C336" s="296"/>
      <c r="D336" s="296"/>
      <c r="E336" s="317"/>
    </row>
    <row r="337" ht="36" customHeight="1" spans="1:5">
      <c r="A337" s="383" t="s">
        <v>660</v>
      </c>
      <c r="B337" s="263" t="s">
        <v>138</v>
      </c>
      <c r="C337" s="299"/>
      <c r="D337" s="299"/>
      <c r="E337" s="317"/>
    </row>
    <row r="338" ht="36" customHeight="1" spans="1:5">
      <c r="A338" s="383" t="s">
        <v>661</v>
      </c>
      <c r="B338" s="263" t="s">
        <v>140</v>
      </c>
      <c r="C338" s="299">
        <v>0</v>
      </c>
      <c r="D338" s="299">
        <v>0</v>
      </c>
      <c r="E338" s="317"/>
    </row>
    <row r="339" ht="36" customHeight="1" spans="1:5">
      <c r="A339" s="383" t="s">
        <v>662</v>
      </c>
      <c r="B339" s="263" t="s">
        <v>142</v>
      </c>
      <c r="C339" s="299">
        <v>0</v>
      </c>
      <c r="D339" s="299">
        <v>0</v>
      </c>
      <c r="E339" s="317"/>
    </row>
    <row r="340" ht="36" customHeight="1" spans="1:5">
      <c r="A340" s="383" t="s">
        <v>663</v>
      </c>
      <c r="B340" s="263" t="s">
        <v>664</v>
      </c>
      <c r="C340" s="299"/>
      <c r="D340" s="299"/>
      <c r="E340" s="317"/>
    </row>
    <row r="341" ht="36" customHeight="1" spans="1:5">
      <c r="A341" s="383" t="s">
        <v>665</v>
      </c>
      <c r="B341" s="263" t="s">
        <v>666</v>
      </c>
      <c r="C341" s="299"/>
      <c r="D341" s="299"/>
      <c r="E341" s="317"/>
    </row>
    <row r="342" ht="36" customHeight="1" spans="1:5">
      <c r="A342" s="383" t="s">
        <v>667</v>
      </c>
      <c r="B342" s="263" t="s">
        <v>668</v>
      </c>
      <c r="C342" s="299"/>
      <c r="D342" s="299"/>
      <c r="E342" s="317"/>
    </row>
    <row r="343" ht="36" customHeight="1" spans="1:5">
      <c r="A343" s="383" t="s">
        <v>669</v>
      </c>
      <c r="B343" s="263" t="s">
        <v>239</v>
      </c>
      <c r="C343" s="299"/>
      <c r="D343" s="299"/>
      <c r="E343" s="317"/>
    </row>
    <row r="344" ht="36" customHeight="1" spans="1:5">
      <c r="A344" s="383" t="s">
        <v>670</v>
      </c>
      <c r="B344" s="263" t="s">
        <v>156</v>
      </c>
      <c r="C344" s="299">
        <v>0</v>
      </c>
      <c r="D344" s="299">
        <v>0</v>
      </c>
      <c r="E344" s="317"/>
    </row>
    <row r="345" ht="36" customHeight="1" spans="1:5">
      <c r="A345" s="383" t="s">
        <v>671</v>
      </c>
      <c r="B345" s="263" t="s">
        <v>672</v>
      </c>
      <c r="C345" s="299"/>
      <c r="D345" s="299"/>
      <c r="E345" s="317"/>
    </row>
    <row r="346" ht="36" customHeight="1" spans="1:5">
      <c r="A346" s="382" t="s">
        <v>673</v>
      </c>
      <c r="B346" s="260" t="s">
        <v>674</v>
      </c>
      <c r="C346" s="296"/>
      <c r="D346" s="296"/>
      <c r="E346" s="317"/>
    </row>
    <row r="347" ht="36" customHeight="1" spans="1:5">
      <c r="A347" s="383" t="s">
        <v>675</v>
      </c>
      <c r="B347" s="263" t="s">
        <v>138</v>
      </c>
      <c r="C347" s="299"/>
      <c r="D347" s="299"/>
      <c r="E347" s="317"/>
    </row>
    <row r="348" ht="36" customHeight="1" spans="1:5">
      <c r="A348" s="383" t="s">
        <v>676</v>
      </c>
      <c r="B348" s="263" t="s">
        <v>140</v>
      </c>
      <c r="C348" s="299">
        <v>0</v>
      </c>
      <c r="D348" s="299">
        <v>0</v>
      </c>
      <c r="E348" s="317"/>
    </row>
    <row r="349" ht="36" customHeight="1" spans="1:5">
      <c r="A349" s="383" t="s">
        <v>677</v>
      </c>
      <c r="B349" s="263" t="s">
        <v>142</v>
      </c>
      <c r="C349" s="299">
        <v>0</v>
      </c>
      <c r="D349" s="299">
        <v>0</v>
      </c>
      <c r="E349" s="317"/>
    </row>
    <row r="350" ht="36" customHeight="1" spans="1:5">
      <c r="A350" s="383" t="s">
        <v>678</v>
      </c>
      <c r="B350" s="263" t="s">
        <v>679</v>
      </c>
      <c r="C350" s="299">
        <v>0</v>
      </c>
      <c r="D350" s="299">
        <v>0</v>
      </c>
      <c r="E350" s="317"/>
    </row>
    <row r="351" ht="36" customHeight="1" spans="1:5">
      <c r="A351" s="383" t="s">
        <v>680</v>
      </c>
      <c r="B351" s="263" t="s">
        <v>681</v>
      </c>
      <c r="C351" s="299">
        <v>0</v>
      </c>
      <c r="D351" s="299">
        <v>0</v>
      </c>
      <c r="E351" s="317"/>
    </row>
    <row r="352" ht="36" customHeight="1" spans="1:5">
      <c r="A352" s="383" t="s">
        <v>682</v>
      </c>
      <c r="B352" s="263" t="s">
        <v>156</v>
      </c>
      <c r="C352" s="299"/>
      <c r="D352" s="299"/>
      <c r="E352" s="317"/>
    </row>
    <row r="353" ht="36" customHeight="1" spans="1:5">
      <c r="A353" s="383" t="s">
        <v>683</v>
      </c>
      <c r="B353" s="263" t="s">
        <v>684</v>
      </c>
      <c r="C353" s="299">
        <v>0</v>
      </c>
      <c r="D353" s="299">
        <v>0</v>
      </c>
      <c r="E353" s="317"/>
    </row>
    <row r="354" ht="36" customHeight="1" spans="1:5">
      <c r="A354" s="382" t="s">
        <v>685</v>
      </c>
      <c r="B354" s="260" t="s">
        <v>686</v>
      </c>
      <c r="C354" s="296">
        <f>SUM(C355:C359)</f>
        <v>0</v>
      </c>
      <c r="D354" s="296">
        <f>SUM(D355:D359)</f>
        <v>0</v>
      </c>
      <c r="E354" s="317"/>
    </row>
    <row r="355" ht="36" customHeight="1" spans="1:5">
      <c r="A355" s="383" t="s">
        <v>687</v>
      </c>
      <c r="B355" s="263" t="s">
        <v>138</v>
      </c>
      <c r="C355" s="299">
        <v>0</v>
      </c>
      <c r="D355" s="299">
        <v>0</v>
      </c>
      <c r="E355" s="317"/>
    </row>
    <row r="356" ht="36" customHeight="1" spans="1:5">
      <c r="A356" s="383" t="s">
        <v>688</v>
      </c>
      <c r="B356" s="263" t="s">
        <v>140</v>
      </c>
      <c r="C356" s="299">
        <v>0</v>
      </c>
      <c r="D356" s="299">
        <v>0</v>
      </c>
      <c r="E356" s="317"/>
    </row>
    <row r="357" ht="36" customHeight="1" spans="1:5">
      <c r="A357" s="383" t="s">
        <v>689</v>
      </c>
      <c r="B357" s="263" t="s">
        <v>239</v>
      </c>
      <c r="C357" s="299">
        <v>0</v>
      </c>
      <c r="D357" s="299">
        <v>0</v>
      </c>
      <c r="E357" s="317"/>
    </row>
    <row r="358" ht="36" customHeight="1" spans="1:5">
      <c r="A358" s="383" t="s">
        <v>690</v>
      </c>
      <c r="B358" s="263" t="s">
        <v>691</v>
      </c>
      <c r="C358" s="299">
        <v>0</v>
      </c>
      <c r="D358" s="299">
        <v>0</v>
      </c>
      <c r="E358" s="317"/>
    </row>
    <row r="359" ht="36" customHeight="1" spans="1:5">
      <c r="A359" s="383" t="s">
        <v>692</v>
      </c>
      <c r="B359" s="263" t="s">
        <v>693</v>
      </c>
      <c r="C359" s="299">
        <v>0</v>
      </c>
      <c r="D359" s="299">
        <v>0</v>
      </c>
      <c r="E359" s="317"/>
    </row>
    <row r="360" ht="36" customHeight="1" spans="1:5">
      <c r="A360" s="382" t="s">
        <v>694</v>
      </c>
      <c r="B360" s="260" t="s">
        <v>695</v>
      </c>
      <c r="C360" s="296">
        <f>SUM(C361:C362)</f>
        <v>16</v>
      </c>
      <c r="D360" s="296">
        <f>SUM(D361:D362)</f>
        <v>7</v>
      </c>
      <c r="E360" s="317">
        <f>(D360-C360)/C360</f>
        <v>-0.563</v>
      </c>
    </row>
    <row r="361" ht="36" customHeight="1" spans="1:5">
      <c r="A361" s="383">
        <v>2049902</v>
      </c>
      <c r="B361" s="263" t="s">
        <v>696</v>
      </c>
      <c r="C361" s="299">
        <v>0</v>
      </c>
      <c r="D361" s="299">
        <v>2</v>
      </c>
      <c r="E361" s="317"/>
    </row>
    <row r="362" ht="36" customHeight="1" spans="1:5">
      <c r="A362" s="386" t="s">
        <v>697</v>
      </c>
      <c r="B362" s="263" t="s">
        <v>698</v>
      </c>
      <c r="C362" s="299">
        <v>16</v>
      </c>
      <c r="D362" s="299">
        <v>5</v>
      </c>
      <c r="E362" s="317">
        <f>(D362-C362)/C362</f>
        <v>-0.688</v>
      </c>
    </row>
    <row r="363" ht="36" customHeight="1" spans="1:5">
      <c r="A363" s="382" t="s">
        <v>77</v>
      </c>
      <c r="B363" s="260" t="s">
        <v>78</v>
      </c>
      <c r="C363" s="296">
        <f>C364+C369+C378+C384+C390+C394+C398+C402+C408+C415</f>
        <v>33887</v>
      </c>
      <c r="D363" s="296">
        <f>D364+D369+D378+D384+D390+D394+D398+D402+D408+D415</f>
        <v>32614</v>
      </c>
      <c r="E363" s="317">
        <f>(D363-C363)/C363</f>
        <v>-0.038</v>
      </c>
    </row>
    <row r="364" ht="36" customHeight="1" spans="1:5">
      <c r="A364" s="382" t="s">
        <v>699</v>
      </c>
      <c r="B364" s="260" t="s">
        <v>700</v>
      </c>
      <c r="C364" s="296">
        <f>SUM(C365:C368)</f>
        <v>954</v>
      </c>
      <c r="D364" s="296">
        <f>SUM(D365:D368)</f>
        <v>979</v>
      </c>
      <c r="E364" s="317">
        <f>(D364-C364)/C364</f>
        <v>0.026</v>
      </c>
    </row>
    <row r="365" ht="36" customHeight="1" spans="1:5">
      <c r="A365" s="383" t="s">
        <v>701</v>
      </c>
      <c r="B365" s="263" t="s">
        <v>138</v>
      </c>
      <c r="C365" s="299">
        <v>105</v>
      </c>
      <c r="D365" s="299">
        <v>129</v>
      </c>
      <c r="E365" s="317">
        <f>(D365-C365)/C365</f>
        <v>0.229</v>
      </c>
    </row>
    <row r="366" ht="36" customHeight="1" spans="1:5">
      <c r="A366" s="383" t="s">
        <v>702</v>
      </c>
      <c r="B366" s="263" t="s">
        <v>140</v>
      </c>
      <c r="C366" s="299">
        <v>19</v>
      </c>
      <c r="D366" s="299">
        <v>67</v>
      </c>
      <c r="E366" s="317">
        <f>(D366-C366)/C366</f>
        <v>2.526</v>
      </c>
    </row>
    <row r="367" ht="36" customHeight="1" spans="1:5">
      <c r="A367" s="383" t="s">
        <v>703</v>
      </c>
      <c r="B367" s="263" t="s">
        <v>142</v>
      </c>
      <c r="C367" s="299">
        <v>0</v>
      </c>
      <c r="D367" s="299">
        <v>0</v>
      </c>
      <c r="E367" s="317"/>
    </row>
    <row r="368" ht="36" customHeight="1" spans="1:5">
      <c r="A368" s="383" t="s">
        <v>704</v>
      </c>
      <c r="B368" s="263" t="s">
        <v>705</v>
      </c>
      <c r="C368" s="299">
        <v>830</v>
      </c>
      <c r="D368" s="299">
        <v>783</v>
      </c>
      <c r="E368" s="317">
        <f t="shared" ref="E368:E373" si="3">(D368-C368)/C368</f>
        <v>-0.057</v>
      </c>
    </row>
    <row r="369" ht="36" customHeight="1" spans="1:5">
      <c r="A369" s="382" t="s">
        <v>706</v>
      </c>
      <c r="B369" s="260" t="s">
        <v>707</v>
      </c>
      <c r="C369" s="296">
        <f>SUM(C370:C377)</f>
        <v>30815</v>
      </c>
      <c r="D369" s="296">
        <f>SUM(D370:D377)</f>
        <v>30661</v>
      </c>
      <c r="E369" s="317">
        <f t="shared" si="3"/>
        <v>-0.005</v>
      </c>
    </row>
    <row r="370" ht="36" customHeight="1" spans="1:5">
      <c r="A370" s="383" t="s">
        <v>708</v>
      </c>
      <c r="B370" s="263" t="s">
        <v>709</v>
      </c>
      <c r="C370" s="299">
        <v>1100</v>
      </c>
      <c r="D370" s="299">
        <v>908</v>
      </c>
      <c r="E370" s="317">
        <f t="shared" si="3"/>
        <v>-0.175</v>
      </c>
    </row>
    <row r="371" ht="36" customHeight="1" spans="1:5">
      <c r="A371" s="383" t="s">
        <v>710</v>
      </c>
      <c r="B371" s="263" t="s">
        <v>711</v>
      </c>
      <c r="C371" s="299">
        <v>15885</v>
      </c>
      <c r="D371" s="299">
        <v>17101</v>
      </c>
      <c r="E371" s="317">
        <f t="shared" si="3"/>
        <v>0.077</v>
      </c>
    </row>
    <row r="372" ht="36" customHeight="1" spans="1:5">
      <c r="A372" s="383" t="s">
        <v>712</v>
      </c>
      <c r="B372" s="263" t="s">
        <v>713</v>
      </c>
      <c r="C372" s="299">
        <v>9100</v>
      </c>
      <c r="D372" s="299">
        <v>9681</v>
      </c>
      <c r="E372" s="317">
        <f t="shared" si="3"/>
        <v>0.064</v>
      </c>
    </row>
    <row r="373" ht="36" customHeight="1" spans="1:5">
      <c r="A373" s="383" t="s">
        <v>714</v>
      </c>
      <c r="B373" s="263" t="s">
        <v>715</v>
      </c>
      <c r="C373" s="299">
        <v>3060</v>
      </c>
      <c r="D373" s="299">
        <v>2708</v>
      </c>
      <c r="E373" s="317">
        <f t="shared" si="3"/>
        <v>-0.115</v>
      </c>
    </row>
    <row r="374" ht="36" customHeight="1" spans="1:5">
      <c r="A374" s="383" t="s">
        <v>716</v>
      </c>
      <c r="B374" s="263" t="s">
        <v>717</v>
      </c>
      <c r="C374" s="299">
        <v>0</v>
      </c>
      <c r="D374" s="299">
        <v>0</v>
      </c>
      <c r="E374" s="317"/>
    </row>
    <row r="375" ht="36" customHeight="1" spans="1:5">
      <c r="A375" s="383" t="s">
        <v>718</v>
      </c>
      <c r="B375" s="263" t="s">
        <v>719</v>
      </c>
      <c r="C375" s="299">
        <v>0</v>
      </c>
      <c r="D375" s="299">
        <v>0</v>
      </c>
      <c r="E375" s="317"/>
    </row>
    <row r="376" ht="36" customHeight="1" spans="1:5">
      <c r="A376" s="383" t="s">
        <v>720</v>
      </c>
      <c r="B376" s="263" t="s">
        <v>721</v>
      </c>
      <c r="C376" s="299">
        <v>0</v>
      </c>
      <c r="D376" s="299">
        <v>0</v>
      </c>
      <c r="E376" s="317"/>
    </row>
    <row r="377" ht="36" customHeight="1" spans="1:5">
      <c r="A377" s="383" t="s">
        <v>722</v>
      </c>
      <c r="B377" s="263" t="s">
        <v>723</v>
      </c>
      <c r="C377" s="299">
        <v>1670</v>
      </c>
      <c r="D377" s="299">
        <v>263</v>
      </c>
      <c r="E377" s="317">
        <f>(D377-C377)/C377</f>
        <v>-0.843</v>
      </c>
    </row>
    <row r="378" ht="36" customHeight="1" spans="1:5">
      <c r="A378" s="382" t="s">
        <v>724</v>
      </c>
      <c r="B378" s="260" t="s">
        <v>725</v>
      </c>
      <c r="C378" s="296">
        <f>SUM(C379:C383)</f>
        <v>1332</v>
      </c>
      <c r="D378" s="296">
        <f>SUM(D379:D383)</f>
        <v>543</v>
      </c>
      <c r="E378" s="317">
        <f>(D378-C378)/C378</f>
        <v>-0.592</v>
      </c>
    </row>
    <row r="379" ht="36" customHeight="1" spans="1:5">
      <c r="A379" s="383" t="s">
        <v>726</v>
      </c>
      <c r="B379" s="263" t="s">
        <v>727</v>
      </c>
      <c r="C379" s="299">
        <v>0</v>
      </c>
      <c r="D379" s="299">
        <v>0</v>
      </c>
      <c r="E379" s="317"/>
    </row>
    <row r="380" ht="36" customHeight="1" spans="1:5">
      <c r="A380" s="383" t="s">
        <v>728</v>
      </c>
      <c r="B380" s="263" t="s">
        <v>729</v>
      </c>
      <c r="C380" s="299">
        <v>1332</v>
      </c>
      <c r="D380" s="299">
        <v>543</v>
      </c>
      <c r="E380" s="317">
        <f>(D380-C380)/C380</f>
        <v>-0.592</v>
      </c>
    </row>
    <row r="381" ht="36" customHeight="1" spans="1:5">
      <c r="A381" s="383" t="s">
        <v>730</v>
      </c>
      <c r="B381" s="263" t="s">
        <v>731</v>
      </c>
      <c r="C381" s="299">
        <v>0</v>
      </c>
      <c r="D381" s="299">
        <v>0</v>
      </c>
      <c r="E381" s="317"/>
    </row>
    <row r="382" ht="36" customHeight="1" spans="1:5">
      <c r="A382" s="383" t="s">
        <v>732</v>
      </c>
      <c r="B382" s="263" t="s">
        <v>733</v>
      </c>
      <c r="C382" s="299">
        <v>0</v>
      </c>
      <c r="D382" s="299">
        <v>0</v>
      </c>
      <c r="E382" s="317"/>
    </row>
    <row r="383" ht="36" customHeight="1" spans="1:5">
      <c r="A383" s="383" t="s">
        <v>734</v>
      </c>
      <c r="B383" s="263" t="s">
        <v>735</v>
      </c>
      <c r="C383" s="299">
        <v>0</v>
      </c>
      <c r="D383" s="299">
        <v>0</v>
      </c>
      <c r="E383" s="317"/>
    </row>
    <row r="384" ht="36" customHeight="1" spans="1:5">
      <c r="A384" s="382" t="s">
        <v>736</v>
      </c>
      <c r="B384" s="260" t="s">
        <v>737</v>
      </c>
      <c r="C384" s="296"/>
      <c r="D384" s="296"/>
      <c r="E384" s="317"/>
    </row>
    <row r="385" ht="36" customHeight="1" spans="1:5">
      <c r="A385" s="383" t="s">
        <v>738</v>
      </c>
      <c r="B385" s="263" t="s">
        <v>739</v>
      </c>
      <c r="C385" s="299">
        <v>0</v>
      </c>
      <c r="D385" s="299">
        <v>0</v>
      </c>
      <c r="E385" s="317"/>
    </row>
    <row r="386" ht="36" customHeight="1" spans="1:5">
      <c r="A386" s="383" t="s">
        <v>740</v>
      </c>
      <c r="B386" s="263" t="s">
        <v>741</v>
      </c>
      <c r="C386" s="299"/>
      <c r="D386" s="299"/>
      <c r="E386" s="317"/>
    </row>
    <row r="387" ht="36" customHeight="1" spans="1:5">
      <c r="A387" s="383" t="s">
        <v>742</v>
      </c>
      <c r="B387" s="263" t="s">
        <v>743</v>
      </c>
      <c r="C387" s="299">
        <v>0</v>
      </c>
      <c r="D387" s="299">
        <v>0</v>
      </c>
      <c r="E387" s="317"/>
    </row>
    <row r="388" ht="36" customHeight="1" spans="1:5">
      <c r="A388" s="383" t="s">
        <v>744</v>
      </c>
      <c r="B388" s="263" t="s">
        <v>745</v>
      </c>
      <c r="C388" s="299">
        <v>0</v>
      </c>
      <c r="D388" s="299">
        <v>0</v>
      </c>
      <c r="E388" s="317"/>
    </row>
    <row r="389" ht="36" customHeight="1" spans="1:5">
      <c r="A389" s="383" t="s">
        <v>746</v>
      </c>
      <c r="B389" s="263" t="s">
        <v>747</v>
      </c>
      <c r="C389" s="299">
        <v>0</v>
      </c>
      <c r="D389" s="299">
        <v>0</v>
      </c>
      <c r="E389" s="317"/>
    </row>
    <row r="390" ht="36" customHeight="1" spans="1:5">
      <c r="A390" s="382" t="s">
        <v>748</v>
      </c>
      <c r="B390" s="260" t="s">
        <v>749</v>
      </c>
      <c r="C390" s="296"/>
      <c r="D390" s="296"/>
      <c r="E390" s="317"/>
    </row>
    <row r="391" ht="36" customHeight="1" spans="1:5">
      <c r="A391" s="383" t="s">
        <v>750</v>
      </c>
      <c r="B391" s="263" t="s">
        <v>751</v>
      </c>
      <c r="C391" s="299"/>
      <c r="D391" s="299"/>
      <c r="E391" s="317"/>
    </row>
    <row r="392" ht="36" customHeight="1" spans="1:5">
      <c r="A392" s="383" t="s">
        <v>752</v>
      </c>
      <c r="B392" s="263" t="s">
        <v>753</v>
      </c>
      <c r="C392" s="299">
        <v>0</v>
      </c>
      <c r="D392" s="299">
        <v>0</v>
      </c>
      <c r="E392" s="317"/>
    </row>
    <row r="393" ht="36" customHeight="1" spans="1:5">
      <c r="A393" s="383" t="s">
        <v>754</v>
      </c>
      <c r="B393" s="263" t="s">
        <v>755</v>
      </c>
      <c r="C393" s="299">
        <v>0</v>
      </c>
      <c r="D393" s="299">
        <v>0</v>
      </c>
      <c r="E393" s="317"/>
    </row>
    <row r="394" ht="36" customHeight="1" spans="1:5">
      <c r="A394" s="382" t="s">
        <v>756</v>
      </c>
      <c r="B394" s="260" t="s">
        <v>757</v>
      </c>
      <c r="C394" s="296">
        <f>SUM(C395:C397)</f>
        <v>0</v>
      </c>
      <c r="D394" s="296">
        <f>SUM(D395:D397)</f>
        <v>0</v>
      </c>
      <c r="E394" s="317"/>
    </row>
    <row r="395" ht="36" customHeight="1" spans="1:5">
      <c r="A395" s="383" t="s">
        <v>758</v>
      </c>
      <c r="B395" s="263" t="s">
        <v>759</v>
      </c>
      <c r="C395" s="299">
        <v>0</v>
      </c>
      <c r="D395" s="299">
        <v>0</v>
      </c>
      <c r="E395" s="317"/>
    </row>
    <row r="396" ht="36" customHeight="1" spans="1:5">
      <c r="A396" s="383" t="s">
        <v>760</v>
      </c>
      <c r="B396" s="263" t="s">
        <v>761</v>
      </c>
      <c r="C396" s="299">
        <v>0</v>
      </c>
      <c r="D396" s="299">
        <v>0</v>
      </c>
      <c r="E396" s="317"/>
    </row>
    <row r="397" ht="36" customHeight="1" spans="1:5">
      <c r="A397" s="383" t="s">
        <v>762</v>
      </c>
      <c r="B397" s="263" t="s">
        <v>763</v>
      </c>
      <c r="C397" s="299">
        <v>0</v>
      </c>
      <c r="D397" s="299">
        <v>0</v>
      </c>
      <c r="E397" s="317"/>
    </row>
    <row r="398" ht="36" customHeight="1" spans="1:5">
      <c r="A398" s="382" t="s">
        <v>764</v>
      </c>
      <c r="B398" s="260" t="s">
        <v>765</v>
      </c>
      <c r="C398" s="296">
        <f>SUM(C399:C401)</f>
        <v>50</v>
      </c>
      <c r="D398" s="296">
        <f>SUM(D399:D401)</f>
        <v>1</v>
      </c>
      <c r="E398" s="317">
        <f>(D398-C398)/C398</f>
        <v>-0.98</v>
      </c>
    </row>
    <row r="399" ht="36" customHeight="1" spans="1:5">
      <c r="A399" s="383" t="s">
        <v>766</v>
      </c>
      <c r="B399" s="263" t="s">
        <v>767</v>
      </c>
      <c r="C399" s="299">
        <v>50</v>
      </c>
      <c r="D399" s="299">
        <v>1</v>
      </c>
      <c r="E399" s="317">
        <f>(D399-C399)/C399</f>
        <v>-0.98</v>
      </c>
    </row>
    <row r="400" ht="36" customHeight="1" spans="1:5">
      <c r="A400" s="383" t="s">
        <v>768</v>
      </c>
      <c r="B400" s="263" t="s">
        <v>769</v>
      </c>
      <c r="C400" s="299">
        <v>0</v>
      </c>
      <c r="D400" s="299">
        <v>0</v>
      </c>
      <c r="E400" s="317"/>
    </row>
    <row r="401" ht="36" customHeight="1" spans="1:5">
      <c r="A401" s="383" t="s">
        <v>770</v>
      </c>
      <c r="B401" s="263" t="s">
        <v>771</v>
      </c>
      <c r="C401" s="299">
        <v>0</v>
      </c>
      <c r="D401" s="299">
        <v>0</v>
      </c>
      <c r="E401" s="317"/>
    </row>
    <row r="402" ht="36" customHeight="1" spans="1:5">
      <c r="A402" s="382" t="s">
        <v>772</v>
      </c>
      <c r="B402" s="260" t="s">
        <v>773</v>
      </c>
      <c r="C402" s="296">
        <f>SUM(C403:C407)</f>
        <v>312</v>
      </c>
      <c r="D402" s="296">
        <f>SUM(D403:D407)</f>
        <v>224</v>
      </c>
      <c r="E402" s="317">
        <f>(D402-C402)/C402</f>
        <v>-0.282</v>
      </c>
    </row>
    <row r="403" ht="36" customHeight="1" spans="1:5">
      <c r="A403" s="383" t="s">
        <v>774</v>
      </c>
      <c r="B403" s="263" t="s">
        <v>775</v>
      </c>
      <c r="C403" s="299">
        <v>0</v>
      </c>
      <c r="D403" s="299">
        <v>0</v>
      </c>
      <c r="E403" s="317"/>
    </row>
    <row r="404" ht="36" customHeight="1" spans="1:5">
      <c r="A404" s="383" t="s">
        <v>776</v>
      </c>
      <c r="B404" s="263" t="s">
        <v>777</v>
      </c>
      <c r="C404" s="299">
        <v>312</v>
      </c>
      <c r="D404" s="299">
        <v>224</v>
      </c>
      <c r="E404" s="317">
        <f>(D404-C404)/C404</f>
        <v>-0.282</v>
      </c>
    </row>
    <row r="405" ht="36" customHeight="1" spans="1:5">
      <c r="A405" s="383" t="s">
        <v>778</v>
      </c>
      <c r="B405" s="263" t="s">
        <v>779</v>
      </c>
      <c r="C405" s="299">
        <v>0</v>
      </c>
      <c r="D405" s="299">
        <v>0</v>
      </c>
      <c r="E405" s="317"/>
    </row>
    <row r="406" ht="36" customHeight="1" spans="1:5">
      <c r="A406" s="383" t="s">
        <v>780</v>
      </c>
      <c r="B406" s="263" t="s">
        <v>781</v>
      </c>
      <c r="C406" s="299">
        <v>0</v>
      </c>
      <c r="D406" s="299">
        <v>0</v>
      </c>
      <c r="E406" s="317"/>
    </row>
    <row r="407" ht="36" customHeight="1" spans="1:5">
      <c r="A407" s="383" t="s">
        <v>782</v>
      </c>
      <c r="B407" s="263" t="s">
        <v>783</v>
      </c>
      <c r="C407" s="299">
        <v>0</v>
      </c>
      <c r="D407" s="299">
        <v>0</v>
      </c>
      <c r="E407" s="317"/>
    </row>
    <row r="408" ht="36" customHeight="1" spans="1:5">
      <c r="A408" s="382" t="s">
        <v>784</v>
      </c>
      <c r="B408" s="260" t="s">
        <v>785</v>
      </c>
      <c r="C408" s="296">
        <f>SUM(C409:C414)</f>
        <v>24</v>
      </c>
      <c r="D408" s="296">
        <f>SUM(D409:D414)</f>
        <v>200</v>
      </c>
      <c r="E408" s="317">
        <f>(D408-C408)/C408</f>
        <v>7.333</v>
      </c>
    </row>
    <row r="409" s="374" customFormat="1" ht="36" customHeight="1" spans="1:5">
      <c r="A409" s="383" t="s">
        <v>786</v>
      </c>
      <c r="B409" s="263" t="s">
        <v>787</v>
      </c>
      <c r="C409" s="299">
        <v>0</v>
      </c>
      <c r="D409" s="299">
        <v>0</v>
      </c>
      <c r="E409" s="317"/>
    </row>
    <row r="410" ht="36" customHeight="1" spans="1:5">
      <c r="A410" s="383" t="s">
        <v>788</v>
      </c>
      <c r="B410" s="263" t="s">
        <v>789</v>
      </c>
      <c r="C410" s="299">
        <v>0</v>
      </c>
      <c r="D410" s="299">
        <v>0</v>
      </c>
      <c r="E410" s="317"/>
    </row>
    <row r="411" ht="36" customHeight="1" spans="1:5">
      <c r="A411" s="383" t="s">
        <v>790</v>
      </c>
      <c r="B411" s="263" t="s">
        <v>791</v>
      </c>
      <c r="C411" s="299">
        <v>0</v>
      </c>
      <c r="D411" s="299">
        <v>0</v>
      </c>
      <c r="E411" s="317"/>
    </row>
    <row r="412" s="374" customFormat="1" ht="36" customHeight="1" spans="1:5">
      <c r="A412" s="383" t="s">
        <v>792</v>
      </c>
      <c r="B412" s="263" t="s">
        <v>793</v>
      </c>
      <c r="C412" s="299">
        <v>0</v>
      </c>
      <c r="D412" s="299">
        <v>0</v>
      </c>
      <c r="E412" s="317"/>
    </row>
    <row r="413" ht="36" customHeight="1" spans="1:5">
      <c r="A413" s="383" t="s">
        <v>794</v>
      </c>
      <c r="B413" s="263" t="s">
        <v>795</v>
      </c>
      <c r="C413" s="299">
        <v>0</v>
      </c>
      <c r="D413" s="299">
        <v>0</v>
      </c>
      <c r="E413" s="317"/>
    </row>
    <row r="414" ht="36" customHeight="1" spans="1:5">
      <c r="A414" s="383" t="s">
        <v>796</v>
      </c>
      <c r="B414" s="263" t="s">
        <v>797</v>
      </c>
      <c r="C414" s="299">
        <v>24</v>
      </c>
      <c r="D414" s="299">
        <v>200</v>
      </c>
      <c r="E414" s="317">
        <f t="shared" ref="E414:E419" si="4">(D414-C414)/C414</f>
        <v>7.333</v>
      </c>
    </row>
    <row r="415" ht="36" customHeight="1" spans="1:5">
      <c r="A415" s="382" t="s">
        <v>798</v>
      </c>
      <c r="B415" s="260" t="s">
        <v>799</v>
      </c>
      <c r="C415" s="296">
        <f>SUM(C416)</f>
        <v>400</v>
      </c>
      <c r="D415" s="296">
        <f>SUM(D416)</f>
        <v>6</v>
      </c>
      <c r="E415" s="317">
        <f t="shared" si="4"/>
        <v>-0.985</v>
      </c>
    </row>
    <row r="416" ht="36" customHeight="1" spans="1:5">
      <c r="A416" s="265">
        <v>2059999</v>
      </c>
      <c r="B416" s="263" t="s">
        <v>800</v>
      </c>
      <c r="C416" s="387">
        <v>400</v>
      </c>
      <c r="D416" s="308">
        <v>6</v>
      </c>
      <c r="E416" s="317">
        <f t="shared" si="4"/>
        <v>-0.985</v>
      </c>
    </row>
    <row r="417" ht="36" customHeight="1" spans="1:5">
      <c r="A417" s="382" t="s">
        <v>79</v>
      </c>
      <c r="B417" s="260" t="s">
        <v>80</v>
      </c>
      <c r="C417" s="296">
        <f>C418+C423+C432+C438+C443+C448+C453+C460+C464+C468</f>
        <v>161</v>
      </c>
      <c r="D417" s="296">
        <f>D418+D423+D432+D438+D443+D448+D453+D460+D464+D468</f>
        <v>129</v>
      </c>
      <c r="E417" s="317">
        <f t="shared" si="4"/>
        <v>-0.199</v>
      </c>
    </row>
    <row r="418" ht="36" customHeight="1" spans="1:5">
      <c r="A418" s="382" t="s">
        <v>801</v>
      </c>
      <c r="B418" s="260" t="s">
        <v>802</v>
      </c>
      <c r="C418" s="296">
        <f>SUM(C419:C422)</f>
        <v>94</v>
      </c>
      <c r="D418" s="296">
        <f>SUM(D419:D422)</f>
        <v>99</v>
      </c>
      <c r="E418" s="317">
        <f t="shared" si="4"/>
        <v>0.053</v>
      </c>
    </row>
    <row r="419" ht="36" customHeight="1" spans="1:5">
      <c r="A419" s="383" t="s">
        <v>803</v>
      </c>
      <c r="B419" s="263" t="s">
        <v>138</v>
      </c>
      <c r="C419" s="299">
        <v>93</v>
      </c>
      <c r="D419" s="299">
        <v>99</v>
      </c>
      <c r="E419" s="317">
        <f t="shared" si="4"/>
        <v>0.065</v>
      </c>
    </row>
    <row r="420" ht="36" customHeight="1" spans="1:5">
      <c r="A420" s="383" t="s">
        <v>804</v>
      </c>
      <c r="B420" s="263" t="s">
        <v>140</v>
      </c>
      <c r="C420" s="299">
        <v>0</v>
      </c>
      <c r="D420" s="299">
        <v>0</v>
      </c>
      <c r="E420" s="317"/>
    </row>
    <row r="421" ht="36" customHeight="1" spans="1:5">
      <c r="A421" s="383" t="s">
        <v>805</v>
      </c>
      <c r="B421" s="263" t="s">
        <v>142</v>
      </c>
      <c r="C421" s="299">
        <v>0</v>
      </c>
      <c r="D421" s="299">
        <v>0</v>
      </c>
      <c r="E421" s="317"/>
    </row>
    <row r="422" ht="36" customHeight="1" spans="1:5">
      <c r="A422" s="383" t="s">
        <v>806</v>
      </c>
      <c r="B422" s="263" t="s">
        <v>807</v>
      </c>
      <c r="C422" s="299">
        <v>1</v>
      </c>
      <c r="D422" s="299">
        <v>0</v>
      </c>
      <c r="E422" s="317">
        <f>(D422-C422)/C422</f>
        <v>-1</v>
      </c>
    </row>
    <row r="423" ht="36" customHeight="1" spans="1:5">
      <c r="A423" s="382" t="s">
        <v>808</v>
      </c>
      <c r="B423" s="260" t="s">
        <v>809</v>
      </c>
      <c r="C423" s="296"/>
      <c r="D423" s="296"/>
      <c r="E423" s="317"/>
    </row>
    <row r="424" ht="36" customHeight="1" spans="1:5">
      <c r="A424" s="383" t="s">
        <v>810</v>
      </c>
      <c r="B424" s="263" t="s">
        <v>811</v>
      </c>
      <c r="C424" s="299"/>
      <c r="D424" s="299"/>
      <c r="E424" s="317"/>
    </row>
    <row r="425" ht="36" customHeight="1" spans="1:5">
      <c r="A425" s="383" t="s">
        <v>812</v>
      </c>
      <c r="B425" s="263" t="s">
        <v>813</v>
      </c>
      <c r="C425" s="299">
        <v>0</v>
      </c>
      <c r="D425" s="299">
        <v>0</v>
      </c>
      <c r="E425" s="317"/>
    </row>
    <row r="426" ht="36" customHeight="1" spans="1:5">
      <c r="A426" s="383" t="s">
        <v>814</v>
      </c>
      <c r="B426" s="263" t="s">
        <v>815</v>
      </c>
      <c r="C426" s="299">
        <v>0</v>
      </c>
      <c r="D426" s="299">
        <v>0</v>
      </c>
      <c r="E426" s="317"/>
    </row>
    <row r="427" ht="36" customHeight="1" spans="1:5">
      <c r="A427" s="383" t="s">
        <v>816</v>
      </c>
      <c r="B427" s="263" t="s">
        <v>817</v>
      </c>
      <c r="C427" s="299">
        <v>0</v>
      </c>
      <c r="D427" s="299">
        <v>0</v>
      </c>
      <c r="E427" s="317"/>
    </row>
    <row r="428" ht="36" customHeight="1" spans="1:5">
      <c r="A428" s="383" t="s">
        <v>818</v>
      </c>
      <c r="B428" s="263" t="s">
        <v>819</v>
      </c>
      <c r="C428" s="299"/>
      <c r="D428" s="299"/>
      <c r="E428" s="317"/>
    </row>
    <row r="429" ht="36" customHeight="1" spans="1:5">
      <c r="A429" s="383" t="s">
        <v>820</v>
      </c>
      <c r="B429" s="263" t="s">
        <v>821</v>
      </c>
      <c r="C429" s="299">
        <v>0</v>
      </c>
      <c r="D429" s="299">
        <v>0</v>
      </c>
      <c r="E429" s="317"/>
    </row>
    <row r="430" ht="36" customHeight="1" spans="1:5">
      <c r="A430" s="385">
        <v>2060208</v>
      </c>
      <c r="B430" s="388" t="s">
        <v>822</v>
      </c>
      <c r="C430" s="299">
        <v>0</v>
      </c>
      <c r="D430" s="299">
        <v>0</v>
      </c>
      <c r="E430" s="317"/>
    </row>
    <row r="431" ht="36" customHeight="1" spans="1:5">
      <c r="A431" s="383" t="s">
        <v>823</v>
      </c>
      <c r="B431" s="263" t="s">
        <v>824</v>
      </c>
      <c r="C431" s="299"/>
      <c r="D431" s="299"/>
      <c r="E431" s="317"/>
    </row>
    <row r="432" ht="36" customHeight="1" spans="1:5">
      <c r="A432" s="382" t="s">
        <v>825</v>
      </c>
      <c r="B432" s="260" t="s">
        <v>826</v>
      </c>
      <c r="C432" s="296"/>
      <c r="D432" s="296"/>
      <c r="E432" s="317"/>
    </row>
    <row r="433" ht="36" customHeight="1" spans="1:5">
      <c r="A433" s="383" t="s">
        <v>827</v>
      </c>
      <c r="B433" s="263" t="s">
        <v>811</v>
      </c>
      <c r="C433" s="299"/>
      <c r="D433" s="299"/>
      <c r="E433" s="317"/>
    </row>
    <row r="434" ht="36" customHeight="1" spans="1:5">
      <c r="A434" s="383" t="s">
        <v>828</v>
      </c>
      <c r="B434" s="263" t="s">
        <v>829</v>
      </c>
      <c r="C434" s="299"/>
      <c r="D434" s="299"/>
      <c r="E434" s="317"/>
    </row>
    <row r="435" ht="36" customHeight="1" spans="1:5">
      <c r="A435" s="383" t="s">
        <v>830</v>
      </c>
      <c r="B435" s="263" t="s">
        <v>831</v>
      </c>
      <c r="C435" s="299">
        <v>0</v>
      </c>
      <c r="D435" s="299">
        <v>0</v>
      </c>
      <c r="E435" s="317"/>
    </row>
    <row r="436" ht="36" customHeight="1" spans="1:5">
      <c r="A436" s="383" t="s">
        <v>832</v>
      </c>
      <c r="B436" s="263" t="s">
        <v>833</v>
      </c>
      <c r="C436" s="299">
        <v>0</v>
      </c>
      <c r="D436" s="299">
        <v>0</v>
      </c>
      <c r="E436" s="317"/>
    </row>
    <row r="437" ht="36" customHeight="1" spans="1:5">
      <c r="A437" s="383" t="s">
        <v>834</v>
      </c>
      <c r="B437" s="263" t="s">
        <v>835</v>
      </c>
      <c r="C437" s="299">
        <v>0</v>
      </c>
      <c r="D437" s="299">
        <v>0</v>
      </c>
      <c r="E437" s="317"/>
    </row>
    <row r="438" ht="36" customHeight="1" spans="1:5">
      <c r="A438" s="382" t="s">
        <v>836</v>
      </c>
      <c r="B438" s="260" t="s">
        <v>837</v>
      </c>
      <c r="C438" s="296">
        <f>SUM(C439:C442)</f>
        <v>24</v>
      </c>
      <c r="D438" s="296">
        <f>SUM(D439:D442)</f>
        <v>0</v>
      </c>
      <c r="E438" s="317">
        <f>(D438-C438)/C438</f>
        <v>-1</v>
      </c>
    </row>
    <row r="439" ht="36" customHeight="1" spans="1:5">
      <c r="A439" s="383" t="s">
        <v>838</v>
      </c>
      <c r="B439" s="263" t="s">
        <v>811</v>
      </c>
      <c r="C439" s="299">
        <v>0</v>
      </c>
      <c r="D439" s="299">
        <v>0</v>
      </c>
      <c r="E439" s="317"/>
    </row>
    <row r="440" ht="36" customHeight="1" spans="1:5">
      <c r="A440" s="383" t="s">
        <v>839</v>
      </c>
      <c r="B440" s="263" t="s">
        <v>840</v>
      </c>
      <c r="C440" s="299">
        <v>0</v>
      </c>
      <c r="D440" s="299">
        <v>0</v>
      </c>
      <c r="E440" s="317"/>
    </row>
    <row r="441" ht="36" customHeight="1" spans="1:5">
      <c r="A441" s="389">
        <v>2060405</v>
      </c>
      <c r="B441" s="263" t="s">
        <v>841</v>
      </c>
      <c r="C441" s="299">
        <v>0</v>
      </c>
      <c r="D441" s="299">
        <v>0</v>
      </c>
      <c r="E441" s="317"/>
    </row>
    <row r="442" ht="36" customHeight="1" spans="1:5">
      <c r="A442" s="383" t="s">
        <v>842</v>
      </c>
      <c r="B442" s="263" t="s">
        <v>843</v>
      </c>
      <c r="C442" s="299">
        <v>24</v>
      </c>
      <c r="D442" s="299">
        <v>0</v>
      </c>
      <c r="E442" s="317">
        <f>(D442-C442)/C442</f>
        <v>-1</v>
      </c>
    </row>
    <row r="443" ht="36" customHeight="1" spans="1:5">
      <c r="A443" s="382" t="s">
        <v>844</v>
      </c>
      <c r="B443" s="260" t="s">
        <v>845</v>
      </c>
      <c r="C443" s="296"/>
      <c r="D443" s="296"/>
      <c r="E443" s="317"/>
    </row>
    <row r="444" ht="36" customHeight="1" spans="1:5">
      <c r="A444" s="383" t="s">
        <v>846</v>
      </c>
      <c r="B444" s="263" t="s">
        <v>811</v>
      </c>
      <c r="C444" s="299"/>
      <c r="D444" s="299"/>
      <c r="E444" s="317"/>
    </row>
    <row r="445" ht="36" customHeight="1" spans="1:5">
      <c r="A445" s="383" t="s">
        <v>847</v>
      </c>
      <c r="B445" s="263" t="s">
        <v>848</v>
      </c>
      <c r="C445" s="299">
        <v>0</v>
      </c>
      <c r="D445" s="299">
        <v>0</v>
      </c>
      <c r="E445" s="317"/>
    </row>
    <row r="446" ht="36" customHeight="1" spans="1:5">
      <c r="A446" s="383" t="s">
        <v>849</v>
      </c>
      <c r="B446" s="263" t="s">
        <v>850</v>
      </c>
      <c r="C446" s="299"/>
      <c r="D446" s="299"/>
      <c r="E446" s="317"/>
    </row>
    <row r="447" ht="36" customHeight="1" spans="1:5">
      <c r="A447" s="383" t="s">
        <v>851</v>
      </c>
      <c r="B447" s="263" t="s">
        <v>852</v>
      </c>
      <c r="C447" s="299"/>
      <c r="D447" s="299"/>
      <c r="E447" s="317"/>
    </row>
    <row r="448" ht="36" customHeight="1" spans="1:5">
      <c r="A448" s="382" t="s">
        <v>853</v>
      </c>
      <c r="B448" s="260" t="s">
        <v>854</v>
      </c>
      <c r="C448" s="296"/>
      <c r="D448" s="296"/>
      <c r="E448" s="317"/>
    </row>
    <row r="449" ht="36" customHeight="1" spans="1:5">
      <c r="A449" s="383" t="s">
        <v>855</v>
      </c>
      <c r="B449" s="263" t="s">
        <v>856</v>
      </c>
      <c r="C449" s="299"/>
      <c r="D449" s="299"/>
      <c r="E449" s="317"/>
    </row>
    <row r="450" ht="36" customHeight="1" spans="1:5">
      <c r="A450" s="383" t="s">
        <v>857</v>
      </c>
      <c r="B450" s="263" t="s">
        <v>858</v>
      </c>
      <c r="C450" s="299"/>
      <c r="D450" s="299"/>
      <c r="E450" s="317"/>
    </row>
    <row r="451" ht="36" customHeight="1" spans="1:5">
      <c r="A451" s="383" t="s">
        <v>859</v>
      </c>
      <c r="B451" s="263" t="s">
        <v>860</v>
      </c>
      <c r="C451" s="299">
        <v>0</v>
      </c>
      <c r="D451" s="299">
        <v>0</v>
      </c>
      <c r="E451" s="317"/>
    </row>
    <row r="452" ht="36" customHeight="1" spans="1:5">
      <c r="A452" s="383" t="s">
        <v>861</v>
      </c>
      <c r="B452" s="263" t="s">
        <v>862</v>
      </c>
      <c r="C452" s="299"/>
      <c r="D452" s="299"/>
      <c r="E452" s="317"/>
    </row>
    <row r="453" ht="36" customHeight="1" spans="1:5">
      <c r="A453" s="382" t="s">
        <v>863</v>
      </c>
      <c r="B453" s="260" t="s">
        <v>864</v>
      </c>
      <c r="C453" s="296">
        <f>SUM(C454:C459)</f>
        <v>43</v>
      </c>
      <c r="D453" s="296">
        <f>SUM(D454:D459)</f>
        <v>30</v>
      </c>
      <c r="E453" s="317">
        <f>(D453-C453)/C453</f>
        <v>-0.302</v>
      </c>
    </row>
    <row r="454" ht="36" customHeight="1" spans="1:5">
      <c r="A454" s="383" t="s">
        <v>865</v>
      </c>
      <c r="B454" s="263" t="s">
        <v>811</v>
      </c>
      <c r="C454" s="299">
        <v>0</v>
      </c>
      <c r="D454" s="299">
        <v>0</v>
      </c>
      <c r="E454" s="317"/>
    </row>
    <row r="455" ht="36" customHeight="1" spans="1:5">
      <c r="A455" s="383" t="s">
        <v>866</v>
      </c>
      <c r="B455" s="263" t="s">
        <v>867</v>
      </c>
      <c r="C455" s="299">
        <v>28</v>
      </c>
      <c r="D455" s="299">
        <v>30</v>
      </c>
      <c r="E455" s="317">
        <f>(D455-C455)/C455</f>
        <v>0.071</v>
      </c>
    </row>
    <row r="456" ht="36" customHeight="1" spans="1:5">
      <c r="A456" s="383" t="s">
        <v>868</v>
      </c>
      <c r="B456" s="263" t="s">
        <v>869</v>
      </c>
      <c r="C456" s="299">
        <v>0</v>
      </c>
      <c r="D456" s="299">
        <v>0</v>
      </c>
      <c r="E456" s="317"/>
    </row>
    <row r="457" ht="36" customHeight="1" spans="1:5">
      <c r="A457" s="383" t="s">
        <v>870</v>
      </c>
      <c r="B457" s="263" t="s">
        <v>871</v>
      </c>
      <c r="C457" s="299">
        <v>0</v>
      </c>
      <c r="D457" s="299">
        <v>0</v>
      </c>
      <c r="E457" s="317"/>
    </row>
    <row r="458" ht="36" customHeight="1" spans="1:5">
      <c r="A458" s="383" t="s">
        <v>872</v>
      </c>
      <c r="B458" s="263" t="s">
        <v>873</v>
      </c>
      <c r="C458" s="299">
        <v>0</v>
      </c>
      <c r="D458" s="299">
        <v>0</v>
      </c>
      <c r="E458" s="317"/>
    </row>
    <row r="459" ht="36" customHeight="1" spans="1:5">
      <c r="A459" s="383" t="s">
        <v>874</v>
      </c>
      <c r="B459" s="263" t="s">
        <v>875</v>
      </c>
      <c r="C459" s="299">
        <v>15</v>
      </c>
      <c r="D459" s="299">
        <v>0</v>
      </c>
      <c r="E459" s="317">
        <f>(D459-C459)/C459</f>
        <v>-1</v>
      </c>
    </row>
    <row r="460" ht="36" customHeight="1" spans="1:5">
      <c r="A460" s="382" t="s">
        <v>876</v>
      </c>
      <c r="B460" s="260" t="s">
        <v>877</v>
      </c>
      <c r="C460" s="296"/>
      <c r="D460" s="296"/>
      <c r="E460" s="317"/>
    </row>
    <row r="461" ht="36" customHeight="1" spans="1:5">
      <c r="A461" s="383" t="s">
        <v>878</v>
      </c>
      <c r="B461" s="263" t="s">
        <v>879</v>
      </c>
      <c r="C461" s="299"/>
      <c r="D461" s="299"/>
      <c r="E461" s="317"/>
    </row>
    <row r="462" ht="36" customHeight="1" spans="1:5">
      <c r="A462" s="383" t="s">
        <v>880</v>
      </c>
      <c r="B462" s="263" t="s">
        <v>881</v>
      </c>
      <c r="C462" s="299"/>
      <c r="D462" s="299"/>
      <c r="E462" s="317"/>
    </row>
    <row r="463" ht="36" customHeight="1" spans="1:5">
      <c r="A463" s="383" t="s">
        <v>882</v>
      </c>
      <c r="B463" s="263" t="s">
        <v>883</v>
      </c>
      <c r="C463" s="299">
        <v>0</v>
      </c>
      <c r="D463" s="299">
        <v>0</v>
      </c>
      <c r="E463" s="317"/>
    </row>
    <row r="464" ht="36" customHeight="1" spans="1:5">
      <c r="A464" s="382" t="s">
        <v>884</v>
      </c>
      <c r="B464" s="260" t="s">
        <v>885</v>
      </c>
      <c r="C464" s="296"/>
      <c r="D464" s="296"/>
      <c r="E464" s="317"/>
    </row>
    <row r="465" ht="36" customHeight="1" spans="1:5">
      <c r="A465" s="383" t="s">
        <v>886</v>
      </c>
      <c r="B465" s="263" t="s">
        <v>887</v>
      </c>
      <c r="C465" s="299"/>
      <c r="D465" s="299"/>
      <c r="E465" s="317"/>
    </row>
    <row r="466" ht="36" customHeight="1" spans="1:5">
      <c r="A466" s="383" t="s">
        <v>888</v>
      </c>
      <c r="B466" s="263" t="s">
        <v>889</v>
      </c>
      <c r="C466" s="299"/>
      <c r="D466" s="299"/>
      <c r="E466" s="317"/>
    </row>
    <row r="467" ht="36" customHeight="1" spans="1:5">
      <c r="A467" s="383" t="s">
        <v>890</v>
      </c>
      <c r="B467" s="263" t="s">
        <v>891</v>
      </c>
      <c r="C467" s="299">
        <v>0</v>
      </c>
      <c r="D467" s="299">
        <v>0</v>
      </c>
      <c r="E467" s="317"/>
    </row>
    <row r="468" ht="36" customHeight="1" spans="1:5">
      <c r="A468" s="382" t="s">
        <v>892</v>
      </c>
      <c r="B468" s="260" t="s">
        <v>893</v>
      </c>
      <c r="C468" s="296"/>
      <c r="D468" s="296"/>
      <c r="E468" s="317"/>
    </row>
    <row r="469" ht="36" customHeight="1" spans="1:5">
      <c r="A469" s="383" t="s">
        <v>894</v>
      </c>
      <c r="B469" s="263" t="s">
        <v>895</v>
      </c>
      <c r="C469" s="299"/>
      <c r="D469" s="299"/>
      <c r="E469" s="317"/>
    </row>
    <row r="470" ht="36" customHeight="1" spans="1:5">
      <c r="A470" s="383" t="s">
        <v>896</v>
      </c>
      <c r="B470" s="263" t="s">
        <v>897</v>
      </c>
      <c r="C470" s="299">
        <v>0</v>
      </c>
      <c r="D470" s="299">
        <v>0</v>
      </c>
      <c r="E470" s="317"/>
    </row>
    <row r="471" ht="36" customHeight="1" spans="1:5">
      <c r="A471" s="383" t="s">
        <v>898</v>
      </c>
      <c r="B471" s="263" t="s">
        <v>899</v>
      </c>
      <c r="C471" s="299"/>
      <c r="D471" s="299"/>
      <c r="E471" s="317"/>
    </row>
    <row r="472" ht="36" customHeight="1" spans="1:5">
      <c r="A472" s="383" t="s">
        <v>900</v>
      </c>
      <c r="B472" s="263" t="s">
        <v>901</v>
      </c>
      <c r="C472" s="299"/>
      <c r="D472" s="299"/>
      <c r="E472" s="317"/>
    </row>
    <row r="473" ht="36" customHeight="1" spans="1:5">
      <c r="A473" s="382" t="s">
        <v>81</v>
      </c>
      <c r="B473" s="260" t="s">
        <v>82</v>
      </c>
      <c r="C473" s="296">
        <f>C474+C490+C498+C509+C518+C528</f>
        <v>1989</v>
      </c>
      <c r="D473" s="296">
        <f>D474+D490+D498+D509+D518+D528</f>
        <v>1398</v>
      </c>
      <c r="E473" s="317">
        <f>(D473-C473)/C473</f>
        <v>-0.297</v>
      </c>
    </row>
    <row r="474" ht="36" customHeight="1" spans="1:5">
      <c r="A474" s="382" t="s">
        <v>902</v>
      </c>
      <c r="B474" s="260" t="s">
        <v>903</v>
      </c>
      <c r="C474" s="296">
        <f>SUM(C475:C489)</f>
        <v>868</v>
      </c>
      <c r="D474" s="296">
        <f>SUM(D475:D489)</f>
        <v>811</v>
      </c>
      <c r="E474" s="317">
        <f>(D474-C474)/C474</f>
        <v>-0.066</v>
      </c>
    </row>
    <row r="475" ht="36" customHeight="1" spans="1:5">
      <c r="A475" s="383" t="s">
        <v>904</v>
      </c>
      <c r="B475" s="263" t="s">
        <v>138</v>
      </c>
      <c r="C475" s="299">
        <v>178</v>
      </c>
      <c r="D475" s="299">
        <v>161</v>
      </c>
      <c r="E475" s="317">
        <f>(D475-C475)/C475</f>
        <v>-0.096</v>
      </c>
    </row>
    <row r="476" ht="36" customHeight="1" spans="1:5">
      <c r="A476" s="383" t="s">
        <v>905</v>
      </c>
      <c r="B476" s="263" t="s">
        <v>140</v>
      </c>
      <c r="C476" s="299">
        <v>8</v>
      </c>
      <c r="D476" s="299">
        <v>0</v>
      </c>
      <c r="E476" s="317">
        <f>(D476-C476)/C476</f>
        <v>-1</v>
      </c>
    </row>
    <row r="477" ht="36" customHeight="1" spans="1:5">
      <c r="A477" s="383" t="s">
        <v>906</v>
      </c>
      <c r="B477" s="263" t="s">
        <v>142</v>
      </c>
      <c r="C477" s="299">
        <v>0</v>
      </c>
      <c r="D477" s="299">
        <v>0</v>
      </c>
      <c r="E477" s="317"/>
    </row>
    <row r="478" ht="36" customHeight="1" spans="1:5">
      <c r="A478" s="383" t="s">
        <v>907</v>
      </c>
      <c r="B478" s="263" t="s">
        <v>908</v>
      </c>
      <c r="C478" s="299">
        <v>101</v>
      </c>
      <c r="D478" s="299">
        <v>89</v>
      </c>
      <c r="E478" s="317">
        <f>(D478-C478)/C478</f>
        <v>-0.119</v>
      </c>
    </row>
    <row r="479" ht="36" customHeight="1" spans="1:5">
      <c r="A479" s="383" t="s">
        <v>909</v>
      </c>
      <c r="B479" s="263" t="s">
        <v>910</v>
      </c>
      <c r="C479" s="299">
        <v>0</v>
      </c>
      <c r="D479" s="299">
        <v>0</v>
      </c>
      <c r="E479" s="317"/>
    </row>
    <row r="480" ht="36" customHeight="1" spans="1:5">
      <c r="A480" s="383" t="s">
        <v>911</v>
      </c>
      <c r="B480" s="263" t="s">
        <v>912</v>
      </c>
      <c r="C480" s="299">
        <v>0</v>
      </c>
      <c r="D480" s="299">
        <v>0</v>
      </c>
      <c r="E480" s="317"/>
    </row>
    <row r="481" ht="36" customHeight="1" spans="1:5">
      <c r="A481" s="383" t="s">
        <v>913</v>
      </c>
      <c r="B481" s="263" t="s">
        <v>914</v>
      </c>
      <c r="C481" s="299">
        <v>0</v>
      </c>
      <c r="D481" s="299">
        <v>0</v>
      </c>
      <c r="E481" s="317"/>
    </row>
    <row r="482" ht="36" customHeight="1" spans="1:5">
      <c r="A482" s="383" t="s">
        <v>915</v>
      </c>
      <c r="B482" s="263" t="s">
        <v>916</v>
      </c>
      <c r="C482" s="299">
        <v>13</v>
      </c>
      <c r="D482" s="299">
        <v>0</v>
      </c>
      <c r="E482" s="317">
        <f>(D482-C482)/C482</f>
        <v>-1</v>
      </c>
    </row>
    <row r="483" ht="36" customHeight="1" spans="1:5">
      <c r="A483" s="383" t="s">
        <v>917</v>
      </c>
      <c r="B483" s="263" t="s">
        <v>918</v>
      </c>
      <c r="C483" s="299">
        <v>458</v>
      </c>
      <c r="D483" s="299">
        <v>441</v>
      </c>
      <c r="E483" s="317">
        <f>(D483-C483)/C483</f>
        <v>-0.037</v>
      </c>
    </row>
    <row r="484" ht="36" customHeight="1" spans="1:5">
      <c r="A484" s="383" t="s">
        <v>919</v>
      </c>
      <c r="B484" s="263" t="s">
        <v>920</v>
      </c>
      <c r="C484" s="299">
        <v>0</v>
      </c>
      <c r="D484" s="299">
        <v>0</v>
      </c>
      <c r="E484" s="317"/>
    </row>
    <row r="485" ht="36" customHeight="1" spans="1:5">
      <c r="A485" s="383" t="s">
        <v>921</v>
      </c>
      <c r="B485" s="263" t="s">
        <v>922</v>
      </c>
      <c r="C485" s="299">
        <v>28</v>
      </c>
      <c r="D485" s="299">
        <v>11</v>
      </c>
      <c r="E485" s="317">
        <f>(D485-C485)/C485</f>
        <v>-0.607</v>
      </c>
    </row>
    <row r="486" ht="36" customHeight="1" spans="1:5">
      <c r="A486" s="383" t="s">
        <v>923</v>
      </c>
      <c r="B486" s="263" t="s">
        <v>924</v>
      </c>
      <c r="C486" s="299">
        <v>2</v>
      </c>
      <c r="D486" s="299">
        <v>3</v>
      </c>
      <c r="E486" s="317">
        <f>(D486-C486)/C486</f>
        <v>0.5</v>
      </c>
    </row>
    <row r="487" ht="36" customHeight="1" spans="1:5">
      <c r="A487" s="383" t="s">
        <v>925</v>
      </c>
      <c r="B487" s="263" t="s">
        <v>926</v>
      </c>
      <c r="C487" s="299">
        <v>0</v>
      </c>
      <c r="D487" s="299">
        <v>3</v>
      </c>
      <c r="E487" s="317"/>
    </row>
    <row r="488" ht="36" customHeight="1" spans="1:5">
      <c r="A488" s="383" t="s">
        <v>927</v>
      </c>
      <c r="B488" s="263" t="s">
        <v>928</v>
      </c>
      <c r="C488" s="299">
        <v>0</v>
      </c>
      <c r="D488" s="299">
        <v>0</v>
      </c>
      <c r="E488" s="317"/>
    </row>
    <row r="489" ht="36" customHeight="1" spans="1:5">
      <c r="A489" s="383" t="s">
        <v>929</v>
      </c>
      <c r="B489" s="263" t="s">
        <v>930</v>
      </c>
      <c r="C489" s="299">
        <v>80</v>
      </c>
      <c r="D489" s="299">
        <v>103</v>
      </c>
      <c r="E489" s="317">
        <f>(D489-C489)/C489</f>
        <v>0.288</v>
      </c>
    </row>
    <row r="490" ht="36" customHeight="1" spans="1:5">
      <c r="A490" s="382" t="s">
        <v>931</v>
      </c>
      <c r="B490" s="260" t="s">
        <v>932</v>
      </c>
      <c r="C490" s="296">
        <f>SUM(C491:C497)</f>
        <v>710</v>
      </c>
      <c r="D490" s="296">
        <f>SUM(D491:D497)</f>
        <v>162</v>
      </c>
      <c r="E490" s="317">
        <f>(D490-C490)/C490</f>
        <v>-0.772</v>
      </c>
    </row>
    <row r="491" ht="36" customHeight="1" spans="1:5">
      <c r="A491" s="383" t="s">
        <v>933</v>
      </c>
      <c r="B491" s="263" t="s">
        <v>138</v>
      </c>
      <c r="C491" s="299">
        <v>0</v>
      </c>
      <c r="D491" s="299">
        <v>0</v>
      </c>
      <c r="E491" s="317"/>
    </row>
    <row r="492" ht="36" customHeight="1" spans="1:5">
      <c r="A492" s="383" t="s">
        <v>934</v>
      </c>
      <c r="B492" s="263" t="s">
        <v>140</v>
      </c>
      <c r="C492" s="299">
        <v>0</v>
      </c>
      <c r="D492" s="299">
        <v>0</v>
      </c>
      <c r="E492" s="317"/>
    </row>
    <row r="493" ht="36" customHeight="1" spans="1:5">
      <c r="A493" s="383" t="s">
        <v>935</v>
      </c>
      <c r="B493" s="263" t="s">
        <v>142</v>
      </c>
      <c r="C493" s="299">
        <v>0</v>
      </c>
      <c r="D493" s="299">
        <v>0</v>
      </c>
      <c r="E493" s="317"/>
    </row>
    <row r="494" ht="36" customHeight="1" spans="1:5">
      <c r="A494" s="383" t="s">
        <v>936</v>
      </c>
      <c r="B494" s="263" t="s">
        <v>937</v>
      </c>
      <c r="C494" s="299">
        <v>705</v>
      </c>
      <c r="D494" s="299">
        <v>162</v>
      </c>
      <c r="E494" s="317">
        <f>(D494-C494)/C494</f>
        <v>-0.77</v>
      </c>
    </row>
    <row r="495" ht="36" customHeight="1" spans="1:5">
      <c r="A495" s="383" t="s">
        <v>938</v>
      </c>
      <c r="B495" s="263" t="s">
        <v>939</v>
      </c>
      <c r="C495" s="299">
        <v>5</v>
      </c>
      <c r="D495" s="299">
        <v>0</v>
      </c>
      <c r="E495" s="317">
        <f>(D495-C495)/C495</f>
        <v>-1</v>
      </c>
    </row>
    <row r="496" ht="36" customHeight="1" spans="1:5">
      <c r="A496" s="383" t="s">
        <v>940</v>
      </c>
      <c r="B496" s="263" t="s">
        <v>941</v>
      </c>
      <c r="C496" s="299">
        <v>0</v>
      </c>
      <c r="D496" s="299">
        <v>0</v>
      </c>
      <c r="E496" s="317"/>
    </row>
    <row r="497" ht="36" customHeight="1" spans="1:5">
      <c r="A497" s="383" t="s">
        <v>942</v>
      </c>
      <c r="B497" s="263" t="s">
        <v>943</v>
      </c>
      <c r="C497" s="299">
        <v>0</v>
      </c>
      <c r="D497" s="299">
        <v>0</v>
      </c>
      <c r="E497" s="317"/>
    </row>
    <row r="498" ht="36" customHeight="1" spans="1:5">
      <c r="A498" s="382" t="s">
        <v>944</v>
      </c>
      <c r="B498" s="260" t="s">
        <v>945</v>
      </c>
      <c r="C498" s="296"/>
      <c r="D498" s="296"/>
      <c r="E498" s="317"/>
    </row>
    <row r="499" ht="36" customHeight="1" spans="1:5">
      <c r="A499" s="383" t="s">
        <v>946</v>
      </c>
      <c r="B499" s="263" t="s">
        <v>138</v>
      </c>
      <c r="C499" s="299"/>
      <c r="D499" s="299"/>
      <c r="E499" s="317"/>
    </row>
    <row r="500" ht="36" customHeight="1" spans="1:5">
      <c r="A500" s="383" t="s">
        <v>947</v>
      </c>
      <c r="B500" s="263" t="s">
        <v>140</v>
      </c>
      <c r="C500" s="299">
        <v>0</v>
      </c>
      <c r="D500" s="299">
        <v>0</v>
      </c>
      <c r="E500" s="317"/>
    </row>
    <row r="501" ht="36" customHeight="1" spans="1:5">
      <c r="A501" s="383" t="s">
        <v>948</v>
      </c>
      <c r="B501" s="263" t="s">
        <v>142</v>
      </c>
      <c r="C501" s="299"/>
      <c r="D501" s="299"/>
      <c r="E501" s="317"/>
    </row>
    <row r="502" ht="36" customHeight="1" spans="1:5">
      <c r="A502" s="383" t="s">
        <v>949</v>
      </c>
      <c r="B502" s="263" t="s">
        <v>950</v>
      </c>
      <c r="C502" s="299"/>
      <c r="D502" s="299"/>
      <c r="E502" s="317"/>
    </row>
    <row r="503" ht="36" customHeight="1" spans="1:5">
      <c r="A503" s="383" t="s">
        <v>951</v>
      </c>
      <c r="B503" s="263" t="s">
        <v>952</v>
      </c>
      <c r="C503" s="299">
        <v>0</v>
      </c>
      <c r="D503" s="299">
        <v>0</v>
      </c>
      <c r="E503" s="317"/>
    </row>
    <row r="504" ht="36" customHeight="1" spans="1:5">
      <c r="A504" s="383" t="s">
        <v>953</v>
      </c>
      <c r="B504" s="263" t="s">
        <v>954</v>
      </c>
      <c r="C504" s="299"/>
      <c r="D504" s="299"/>
      <c r="E504" s="317"/>
    </row>
    <row r="505" ht="36" customHeight="1" spans="1:5">
      <c r="A505" s="383" t="s">
        <v>955</v>
      </c>
      <c r="B505" s="263" t="s">
        <v>956</v>
      </c>
      <c r="C505" s="299"/>
      <c r="D505" s="299"/>
      <c r="E505" s="317"/>
    </row>
    <row r="506" ht="36" customHeight="1" spans="1:5">
      <c r="A506" s="383" t="s">
        <v>957</v>
      </c>
      <c r="B506" s="263" t="s">
        <v>958</v>
      </c>
      <c r="C506" s="299"/>
      <c r="D506" s="299"/>
      <c r="E506" s="317"/>
    </row>
    <row r="507" ht="36" customHeight="1" spans="1:5">
      <c r="A507" s="383" t="s">
        <v>959</v>
      </c>
      <c r="B507" s="263" t="s">
        <v>960</v>
      </c>
      <c r="C507" s="299"/>
      <c r="D507" s="299"/>
      <c r="E507" s="317"/>
    </row>
    <row r="508" ht="36" customHeight="1" spans="1:5">
      <c r="A508" s="383" t="s">
        <v>961</v>
      </c>
      <c r="B508" s="263" t="s">
        <v>962</v>
      </c>
      <c r="C508" s="299"/>
      <c r="D508" s="299"/>
      <c r="E508" s="317"/>
    </row>
    <row r="509" ht="36" customHeight="1" spans="1:5">
      <c r="A509" s="382" t="s">
        <v>963</v>
      </c>
      <c r="B509" s="260" t="s">
        <v>964</v>
      </c>
      <c r="C509" s="296">
        <f>SUM(C510:C517)</f>
        <v>270</v>
      </c>
      <c r="D509" s="296">
        <f>SUM(D510:D517)</f>
        <v>300</v>
      </c>
      <c r="E509" s="317">
        <f>(D509-C509)/C509</f>
        <v>0.111</v>
      </c>
    </row>
    <row r="510" ht="36" customHeight="1" spans="1:5">
      <c r="A510" s="383" t="s">
        <v>965</v>
      </c>
      <c r="B510" s="263" t="s">
        <v>138</v>
      </c>
      <c r="C510" s="299">
        <v>0</v>
      </c>
      <c r="D510" s="299">
        <v>0</v>
      </c>
      <c r="E510" s="317"/>
    </row>
    <row r="511" ht="36" customHeight="1" spans="1:5">
      <c r="A511" s="383" t="s">
        <v>966</v>
      </c>
      <c r="B511" s="263" t="s">
        <v>140</v>
      </c>
      <c r="C511" s="299">
        <v>0</v>
      </c>
      <c r="D511" s="299">
        <v>0</v>
      </c>
      <c r="E511" s="317"/>
    </row>
    <row r="512" ht="36" customHeight="1" spans="1:5">
      <c r="A512" s="383" t="s">
        <v>967</v>
      </c>
      <c r="B512" s="263" t="s">
        <v>142</v>
      </c>
      <c r="C512" s="299">
        <v>0</v>
      </c>
      <c r="D512" s="299">
        <v>0</v>
      </c>
      <c r="E512" s="317"/>
    </row>
    <row r="513" ht="36" customHeight="1" spans="1:5">
      <c r="A513" s="383" t="s">
        <v>968</v>
      </c>
      <c r="B513" s="263" t="s">
        <v>969</v>
      </c>
      <c r="C513" s="299">
        <v>268</v>
      </c>
      <c r="D513" s="299">
        <v>292</v>
      </c>
      <c r="E513" s="317">
        <f>(D513-C513)/C513</f>
        <v>0.09</v>
      </c>
    </row>
    <row r="514" ht="36" customHeight="1" spans="1:5">
      <c r="A514" s="383" t="s">
        <v>970</v>
      </c>
      <c r="B514" s="263" t="s">
        <v>971</v>
      </c>
      <c r="C514" s="299">
        <v>0</v>
      </c>
      <c r="D514" s="299">
        <v>0</v>
      </c>
      <c r="E514" s="317"/>
    </row>
    <row r="515" ht="36" customHeight="1" spans="1:5">
      <c r="A515" s="383" t="s">
        <v>972</v>
      </c>
      <c r="B515" s="263" t="s">
        <v>973</v>
      </c>
      <c r="C515" s="299">
        <v>0</v>
      </c>
      <c r="D515" s="299">
        <v>0</v>
      </c>
      <c r="E515" s="317"/>
    </row>
    <row r="516" ht="36" customHeight="1" spans="1:5">
      <c r="A516" s="383" t="s">
        <v>974</v>
      </c>
      <c r="B516" s="263" t="s">
        <v>975</v>
      </c>
      <c r="C516" s="299">
        <v>2</v>
      </c>
      <c r="D516" s="299">
        <v>3</v>
      </c>
      <c r="E516" s="317">
        <f>(D516-C516)/C516</f>
        <v>0.5</v>
      </c>
    </row>
    <row r="517" ht="36" customHeight="1" spans="1:5">
      <c r="A517" s="383" t="s">
        <v>976</v>
      </c>
      <c r="B517" s="263" t="s">
        <v>977</v>
      </c>
      <c r="C517" s="299">
        <v>0</v>
      </c>
      <c r="D517" s="299">
        <v>5</v>
      </c>
      <c r="E517" s="317"/>
    </row>
    <row r="518" ht="36" customHeight="1" spans="1:5">
      <c r="A518" s="382" t="s">
        <v>978</v>
      </c>
      <c r="B518" s="260" t="s">
        <v>979</v>
      </c>
      <c r="C518" s="296">
        <f>SUM(C519:C527)</f>
        <v>62</v>
      </c>
      <c r="D518" s="296">
        <f>SUM(D519:D527)</f>
        <v>94</v>
      </c>
      <c r="E518" s="317">
        <f>(D518-C518)/C518</f>
        <v>0.516</v>
      </c>
    </row>
    <row r="519" ht="36" customHeight="1" spans="1:5">
      <c r="A519" s="383" t="s">
        <v>980</v>
      </c>
      <c r="B519" s="263" t="s">
        <v>138</v>
      </c>
      <c r="C519" s="299">
        <v>0</v>
      </c>
      <c r="D519" s="299">
        <v>0</v>
      </c>
      <c r="E519" s="317"/>
    </row>
    <row r="520" ht="36" customHeight="1" spans="1:5">
      <c r="A520" s="383" t="s">
        <v>981</v>
      </c>
      <c r="B520" s="263" t="s">
        <v>140</v>
      </c>
      <c r="C520" s="299">
        <v>0</v>
      </c>
      <c r="D520" s="299">
        <v>0</v>
      </c>
      <c r="E520" s="317"/>
    </row>
    <row r="521" ht="36" customHeight="1" spans="1:5">
      <c r="A521" s="383" t="s">
        <v>982</v>
      </c>
      <c r="B521" s="263" t="s">
        <v>142</v>
      </c>
      <c r="C521" s="299">
        <v>0</v>
      </c>
      <c r="D521" s="299">
        <v>0</v>
      </c>
      <c r="E521" s="317"/>
    </row>
    <row r="522" ht="36" customHeight="1" spans="1:5">
      <c r="A522" s="383" t="s">
        <v>983</v>
      </c>
      <c r="B522" s="263" t="s">
        <v>984</v>
      </c>
      <c r="C522" s="299">
        <v>0</v>
      </c>
      <c r="D522" s="299">
        <v>0</v>
      </c>
      <c r="E522" s="317"/>
    </row>
    <row r="523" ht="36" customHeight="1" spans="1:5">
      <c r="A523" s="383" t="s">
        <v>985</v>
      </c>
      <c r="B523" s="263" t="s">
        <v>986</v>
      </c>
      <c r="C523" s="299">
        <v>0</v>
      </c>
      <c r="D523" s="299">
        <v>0</v>
      </c>
      <c r="E523" s="317"/>
    </row>
    <row r="524" ht="36" customHeight="1" spans="1:5">
      <c r="A524" s="383" t="s">
        <v>987</v>
      </c>
      <c r="B524" s="263" t="s">
        <v>988</v>
      </c>
      <c r="C524" s="299">
        <v>17</v>
      </c>
      <c r="D524" s="299">
        <v>55</v>
      </c>
      <c r="E524" s="317">
        <f>(D524-C524)/C524</f>
        <v>2.235</v>
      </c>
    </row>
    <row r="525" ht="36" customHeight="1" spans="1:5">
      <c r="A525" s="389" t="s">
        <v>989</v>
      </c>
      <c r="B525" s="263" t="s">
        <v>990</v>
      </c>
      <c r="C525" s="299">
        <v>45</v>
      </c>
      <c r="D525" s="299">
        <v>39</v>
      </c>
      <c r="E525" s="317">
        <f>(D525-C525)/C525</f>
        <v>-0.133</v>
      </c>
    </row>
    <row r="526" ht="36" customHeight="1" spans="1:5">
      <c r="A526" s="389" t="s">
        <v>991</v>
      </c>
      <c r="B526" s="263" t="s">
        <v>992</v>
      </c>
      <c r="C526" s="299"/>
      <c r="D526" s="299"/>
      <c r="E526" s="317"/>
    </row>
    <row r="527" ht="36" customHeight="1" spans="1:5">
      <c r="A527" s="383" t="s">
        <v>993</v>
      </c>
      <c r="B527" s="263" t="s">
        <v>994</v>
      </c>
      <c r="C527" s="299"/>
      <c r="D527" s="299"/>
      <c r="E527" s="317"/>
    </row>
    <row r="528" ht="36" customHeight="1" spans="1:5">
      <c r="A528" s="382" t="s">
        <v>995</v>
      </c>
      <c r="B528" s="260" t="s">
        <v>996</v>
      </c>
      <c r="C528" s="296">
        <f>SUM(C529:C531)</f>
        <v>79</v>
      </c>
      <c r="D528" s="296">
        <f>SUM(D529:D531)</f>
        <v>31</v>
      </c>
      <c r="E528" s="317">
        <f>(D528-C528)/C528</f>
        <v>-0.608</v>
      </c>
    </row>
    <row r="529" ht="36" customHeight="1" spans="1:5">
      <c r="A529" s="383" t="s">
        <v>997</v>
      </c>
      <c r="B529" s="263" t="s">
        <v>998</v>
      </c>
      <c r="C529" s="299">
        <v>0</v>
      </c>
      <c r="D529" s="299">
        <v>0</v>
      </c>
      <c r="E529" s="317"/>
    </row>
    <row r="530" ht="36" customHeight="1" spans="1:5">
      <c r="A530" s="383" t="s">
        <v>999</v>
      </c>
      <c r="B530" s="263" t="s">
        <v>1000</v>
      </c>
      <c r="C530" s="299">
        <v>0</v>
      </c>
      <c r="D530" s="299">
        <v>0</v>
      </c>
      <c r="E530" s="317"/>
    </row>
    <row r="531" ht="36" customHeight="1" spans="1:5">
      <c r="A531" s="383" t="s">
        <v>1001</v>
      </c>
      <c r="B531" s="263" t="s">
        <v>1002</v>
      </c>
      <c r="C531" s="299">
        <v>79</v>
      </c>
      <c r="D531" s="299">
        <v>31</v>
      </c>
      <c r="E531" s="317">
        <f>(D531-C531)/C531</f>
        <v>-0.608</v>
      </c>
    </row>
    <row r="532" ht="36" customHeight="1" spans="1:5">
      <c r="A532" s="382" t="s">
        <v>83</v>
      </c>
      <c r="B532" s="260" t="s">
        <v>84</v>
      </c>
      <c r="C532" s="296">
        <f>C533+C552+C560+C562+C571+C575+C585+C593+C600+C608+C617+C622+C625+C628+C631+C634+C637+C641+C646+C654+C657</f>
        <v>36316</v>
      </c>
      <c r="D532" s="296">
        <f>D533+D552+D560+D562+D571+D575+D585+D593+D600+D608+D617+D622+D625+D628+D631+D634+D637+D641+D646+D654+D657</f>
        <v>42811</v>
      </c>
      <c r="E532" s="317">
        <f>(D532-C532)/C532</f>
        <v>0.179</v>
      </c>
    </row>
    <row r="533" ht="36" customHeight="1" spans="1:5">
      <c r="A533" s="382" t="s">
        <v>1003</v>
      </c>
      <c r="B533" s="260" t="s">
        <v>1004</v>
      </c>
      <c r="C533" s="296">
        <f>SUM(C534:C551)</f>
        <v>1521</v>
      </c>
      <c r="D533" s="296">
        <f>SUM(D534:D551)</f>
        <v>2316</v>
      </c>
      <c r="E533" s="317">
        <f>(D533-C533)/C533</f>
        <v>0.523</v>
      </c>
    </row>
    <row r="534" ht="36" customHeight="1" spans="1:5">
      <c r="A534" s="383" t="s">
        <v>1005</v>
      </c>
      <c r="B534" s="263" t="s">
        <v>138</v>
      </c>
      <c r="C534" s="299">
        <v>555</v>
      </c>
      <c r="D534" s="299">
        <v>590</v>
      </c>
      <c r="E534" s="317">
        <f>(D534-C534)/C534</f>
        <v>0.063</v>
      </c>
    </row>
    <row r="535" ht="36" customHeight="1" spans="1:5">
      <c r="A535" s="383" t="s">
        <v>1006</v>
      </c>
      <c r="B535" s="263" t="s">
        <v>140</v>
      </c>
      <c r="C535" s="299">
        <v>0</v>
      </c>
      <c r="D535" s="299">
        <v>0</v>
      </c>
      <c r="E535" s="317"/>
    </row>
    <row r="536" ht="36" customHeight="1" spans="1:5">
      <c r="A536" s="383" t="s">
        <v>1007</v>
      </c>
      <c r="B536" s="263" t="s">
        <v>142</v>
      </c>
      <c r="C536" s="299">
        <v>0</v>
      </c>
      <c r="D536" s="299">
        <v>3</v>
      </c>
      <c r="E536" s="317"/>
    </row>
    <row r="537" ht="36" customHeight="1" spans="1:5">
      <c r="A537" s="383" t="s">
        <v>1008</v>
      </c>
      <c r="B537" s="263" t="s">
        <v>1009</v>
      </c>
      <c r="C537" s="299">
        <v>0</v>
      </c>
      <c r="D537" s="299">
        <v>1</v>
      </c>
      <c r="E537" s="317"/>
    </row>
    <row r="538" ht="36" customHeight="1" spans="1:5">
      <c r="A538" s="383" t="s">
        <v>1010</v>
      </c>
      <c r="B538" s="263" t="s">
        <v>1011</v>
      </c>
      <c r="C538" s="299">
        <v>0</v>
      </c>
      <c r="D538" s="299">
        <v>2</v>
      </c>
      <c r="E538" s="317"/>
    </row>
    <row r="539" ht="36" customHeight="1" spans="1:5">
      <c r="A539" s="383" t="s">
        <v>1012</v>
      </c>
      <c r="B539" s="263" t="s">
        <v>1013</v>
      </c>
      <c r="C539" s="299">
        <v>7</v>
      </c>
      <c r="D539" s="299">
        <v>10</v>
      </c>
      <c r="E539" s="317">
        <f>(D539-C539)/C539</f>
        <v>0.429</v>
      </c>
    </row>
    <row r="540" ht="36" customHeight="1" spans="1:5">
      <c r="A540" s="383" t="s">
        <v>1014</v>
      </c>
      <c r="B540" s="263" t="s">
        <v>1015</v>
      </c>
      <c r="C540" s="299">
        <v>2</v>
      </c>
      <c r="D540" s="299">
        <v>10</v>
      </c>
      <c r="E540" s="317">
        <f>(D540-C540)/C540</f>
        <v>4</v>
      </c>
    </row>
    <row r="541" ht="36" customHeight="1" spans="1:5">
      <c r="A541" s="383" t="s">
        <v>1016</v>
      </c>
      <c r="B541" s="263" t="s">
        <v>239</v>
      </c>
      <c r="C541" s="299">
        <v>0</v>
      </c>
      <c r="D541" s="299">
        <v>0</v>
      </c>
      <c r="E541" s="317"/>
    </row>
    <row r="542" ht="36" customHeight="1" spans="1:5">
      <c r="A542" s="383" t="s">
        <v>1017</v>
      </c>
      <c r="B542" s="263" t="s">
        <v>1018</v>
      </c>
      <c r="C542" s="299">
        <v>9</v>
      </c>
      <c r="D542" s="299">
        <v>0</v>
      </c>
      <c r="E542" s="317">
        <f>(D542-C542)/C542</f>
        <v>-1</v>
      </c>
    </row>
    <row r="543" ht="36" customHeight="1" spans="1:5">
      <c r="A543" s="383" t="s">
        <v>1019</v>
      </c>
      <c r="B543" s="263" t="s">
        <v>1020</v>
      </c>
      <c r="C543" s="299">
        <v>0</v>
      </c>
      <c r="D543" s="299">
        <v>0</v>
      </c>
      <c r="E543" s="317"/>
    </row>
    <row r="544" ht="36" customHeight="1" spans="1:5">
      <c r="A544" s="383" t="s">
        <v>1021</v>
      </c>
      <c r="B544" s="263" t="s">
        <v>1022</v>
      </c>
      <c r="C544" s="299">
        <v>70</v>
      </c>
      <c r="D544" s="299">
        <v>1000</v>
      </c>
      <c r="E544" s="317">
        <f>(D544-C544)/C544</f>
        <v>13.286</v>
      </c>
    </row>
    <row r="545" ht="36" customHeight="1" spans="1:5">
      <c r="A545" s="383" t="s">
        <v>1023</v>
      </c>
      <c r="B545" s="263" t="s">
        <v>1024</v>
      </c>
      <c r="C545" s="299">
        <v>0</v>
      </c>
      <c r="D545" s="299">
        <v>30</v>
      </c>
      <c r="E545" s="317"/>
    </row>
    <row r="546" ht="36" customHeight="1" spans="1:5">
      <c r="A546" s="385">
        <v>2080113</v>
      </c>
      <c r="B546" s="388" t="s">
        <v>305</v>
      </c>
      <c r="C546" s="299">
        <v>0</v>
      </c>
      <c r="D546" s="299">
        <v>0</v>
      </c>
      <c r="E546" s="317"/>
    </row>
    <row r="547" ht="36" customHeight="1" spans="1:5">
      <c r="A547" s="385">
        <v>2080114</v>
      </c>
      <c r="B547" s="388" t="s">
        <v>307</v>
      </c>
      <c r="C547" s="299">
        <v>0</v>
      </c>
      <c r="D547" s="299">
        <v>0</v>
      </c>
      <c r="E547" s="317"/>
    </row>
    <row r="548" ht="36" customHeight="1" spans="1:5">
      <c r="A548" s="385">
        <v>2080115</v>
      </c>
      <c r="B548" s="388" t="s">
        <v>309</v>
      </c>
      <c r="C548" s="299">
        <v>0</v>
      </c>
      <c r="D548" s="299">
        <v>0</v>
      </c>
      <c r="E548" s="317"/>
    </row>
    <row r="549" ht="36" customHeight="1" spans="1:5">
      <c r="A549" s="385">
        <v>2080116</v>
      </c>
      <c r="B549" s="388" t="s">
        <v>311</v>
      </c>
      <c r="C549" s="299">
        <v>0</v>
      </c>
      <c r="D549" s="299">
        <v>0</v>
      </c>
      <c r="E549" s="317"/>
    </row>
    <row r="550" ht="36" customHeight="1" spans="1:5">
      <c r="A550" s="385">
        <v>2080150</v>
      </c>
      <c r="B550" s="388" t="s">
        <v>156</v>
      </c>
      <c r="C550" s="299">
        <v>0</v>
      </c>
      <c r="D550" s="299">
        <v>223</v>
      </c>
      <c r="E550" s="317"/>
    </row>
    <row r="551" ht="36" customHeight="1" spans="1:5">
      <c r="A551" s="383" t="s">
        <v>1025</v>
      </c>
      <c r="B551" s="263" t="s">
        <v>1026</v>
      </c>
      <c r="C551" s="299">
        <v>878</v>
      </c>
      <c r="D551" s="299">
        <v>447</v>
      </c>
      <c r="E551" s="317">
        <f>(D551-C551)/C551</f>
        <v>-0.491</v>
      </c>
    </row>
    <row r="552" ht="36" customHeight="1" spans="1:5">
      <c r="A552" s="382" t="s">
        <v>1027</v>
      </c>
      <c r="B552" s="260" t="s">
        <v>1028</v>
      </c>
      <c r="C552" s="296">
        <f>SUM(C553:C559)</f>
        <v>852</v>
      </c>
      <c r="D552" s="296">
        <f>SUM(D553:D559)</f>
        <v>472</v>
      </c>
      <c r="E552" s="317">
        <f>(D552-C552)/C552</f>
        <v>-0.446</v>
      </c>
    </row>
    <row r="553" ht="36" customHeight="1" spans="1:5">
      <c r="A553" s="383" t="s">
        <v>1029</v>
      </c>
      <c r="B553" s="263" t="s">
        <v>138</v>
      </c>
      <c r="C553" s="299">
        <v>399</v>
      </c>
      <c r="D553" s="299">
        <v>428</v>
      </c>
      <c r="E553" s="317">
        <f>(D553-C553)/C553</f>
        <v>0.073</v>
      </c>
    </row>
    <row r="554" ht="36" customHeight="1" spans="1:5">
      <c r="A554" s="383" t="s">
        <v>1030</v>
      </c>
      <c r="B554" s="263" t="s">
        <v>140</v>
      </c>
      <c r="C554" s="299">
        <v>34</v>
      </c>
      <c r="D554" s="299">
        <v>0</v>
      </c>
      <c r="E554" s="317">
        <f>(D554-C554)/C554</f>
        <v>-1</v>
      </c>
    </row>
    <row r="555" ht="36" customHeight="1" spans="1:5">
      <c r="A555" s="383" t="s">
        <v>1031</v>
      </c>
      <c r="B555" s="263" t="s">
        <v>142</v>
      </c>
      <c r="C555" s="299">
        <v>0</v>
      </c>
      <c r="D555" s="299">
        <v>0</v>
      </c>
      <c r="E555" s="317"/>
    </row>
    <row r="556" ht="36" customHeight="1" spans="1:5">
      <c r="A556" s="383" t="s">
        <v>1032</v>
      </c>
      <c r="B556" s="263" t="s">
        <v>1033</v>
      </c>
      <c r="C556" s="299">
        <v>0</v>
      </c>
      <c r="D556" s="299">
        <v>0</v>
      </c>
      <c r="E556" s="317"/>
    </row>
    <row r="557" ht="36" customHeight="1" spans="1:5">
      <c r="A557" s="383" t="s">
        <v>1034</v>
      </c>
      <c r="B557" s="263" t="s">
        <v>1035</v>
      </c>
      <c r="C557" s="299">
        <v>0</v>
      </c>
      <c r="D557" s="299">
        <v>6</v>
      </c>
      <c r="E557" s="317"/>
    </row>
    <row r="558" ht="36" customHeight="1" spans="1:5">
      <c r="A558" s="383" t="s">
        <v>1036</v>
      </c>
      <c r="B558" s="263" t="s">
        <v>1037</v>
      </c>
      <c r="C558" s="299">
        <v>0</v>
      </c>
      <c r="D558" s="299">
        <v>0</v>
      </c>
      <c r="E558" s="317"/>
    </row>
    <row r="559" ht="36" customHeight="1" spans="1:5">
      <c r="A559" s="383" t="s">
        <v>1038</v>
      </c>
      <c r="B559" s="263" t="s">
        <v>1039</v>
      </c>
      <c r="C559" s="299">
        <v>419</v>
      </c>
      <c r="D559" s="299">
        <v>38</v>
      </c>
      <c r="E559" s="317">
        <f>(D559-C559)/C559</f>
        <v>-0.909</v>
      </c>
    </row>
    <row r="560" ht="36" customHeight="1" spans="1:5">
      <c r="A560" s="382" t="s">
        <v>1040</v>
      </c>
      <c r="B560" s="260" t="s">
        <v>1041</v>
      </c>
      <c r="C560" s="296">
        <f>SUM(C561:C561)</f>
        <v>0</v>
      </c>
      <c r="D560" s="296">
        <f>SUM(D561:D561)</f>
        <v>0</v>
      </c>
      <c r="E560" s="317"/>
    </row>
    <row r="561" ht="36" customHeight="1" spans="1:5">
      <c r="A561" s="383" t="s">
        <v>1042</v>
      </c>
      <c r="B561" s="263" t="s">
        <v>1043</v>
      </c>
      <c r="C561" s="299">
        <v>0</v>
      </c>
      <c r="D561" s="299">
        <v>0</v>
      </c>
      <c r="E561" s="317"/>
    </row>
    <row r="562" ht="36" customHeight="1" spans="1:5">
      <c r="A562" s="382" t="s">
        <v>1044</v>
      </c>
      <c r="B562" s="260" t="s">
        <v>1045</v>
      </c>
      <c r="C562" s="296">
        <f>SUM(C563:C570)</f>
        <v>18846</v>
      </c>
      <c r="D562" s="296">
        <f>SUM(D563:D570)</f>
        <v>22769</v>
      </c>
      <c r="E562" s="317">
        <f t="shared" ref="E562:E568" si="5">(D562-C562)/C562</f>
        <v>0.208</v>
      </c>
    </row>
    <row r="563" ht="36" customHeight="1" spans="1:5">
      <c r="A563" s="383" t="s">
        <v>1046</v>
      </c>
      <c r="B563" s="263" t="s">
        <v>1047</v>
      </c>
      <c r="C563" s="299">
        <v>240</v>
      </c>
      <c r="D563" s="299">
        <v>309</v>
      </c>
      <c r="E563" s="317">
        <f t="shared" si="5"/>
        <v>0.288</v>
      </c>
    </row>
    <row r="564" ht="36" customHeight="1" spans="1:5">
      <c r="A564" s="383" t="s">
        <v>1048</v>
      </c>
      <c r="B564" s="263" t="s">
        <v>1049</v>
      </c>
      <c r="C564" s="299">
        <v>25</v>
      </c>
      <c r="D564" s="299">
        <v>282</v>
      </c>
      <c r="E564" s="317">
        <f t="shared" si="5"/>
        <v>10.28</v>
      </c>
    </row>
    <row r="565" ht="36" customHeight="1" spans="1:5">
      <c r="A565" s="383" t="s">
        <v>1050</v>
      </c>
      <c r="B565" s="263" t="s">
        <v>1051</v>
      </c>
      <c r="C565" s="299">
        <v>38</v>
      </c>
      <c r="D565" s="299">
        <v>86</v>
      </c>
      <c r="E565" s="317">
        <f t="shared" si="5"/>
        <v>1.263</v>
      </c>
    </row>
    <row r="566" ht="36" customHeight="1" spans="1:5">
      <c r="A566" s="383" t="s">
        <v>1052</v>
      </c>
      <c r="B566" s="263" t="s">
        <v>1053</v>
      </c>
      <c r="C566" s="299">
        <v>12868</v>
      </c>
      <c r="D566" s="299">
        <v>12898</v>
      </c>
      <c r="E566" s="317">
        <f t="shared" si="5"/>
        <v>0.002</v>
      </c>
    </row>
    <row r="567" ht="36" customHeight="1" spans="1:5">
      <c r="A567" s="383" t="s">
        <v>1054</v>
      </c>
      <c r="B567" s="263" t="s">
        <v>1055</v>
      </c>
      <c r="C567" s="299">
        <v>22</v>
      </c>
      <c r="D567" s="299">
        <v>2556</v>
      </c>
      <c r="E567" s="317">
        <f t="shared" si="5"/>
        <v>115.182</v>
      </c>
    </row>
    <row r="568" ht="36" customHeight="1" spans="1:5">
      <c r="A568" s="383" t="s">
        <v>1056</v>
      </c>
      <c r="B568" s="263" t="s">
        <v>1057</v>
      </c>
      <c r="C568" s="299">
        <v>5560</v>
      </c>
      <c r="D568" s="299">
        <v>6536</v>
      </c>
      <c r="E568" s="317">
        <f t="shared" si="5"/>
        <v>0.176</v>
      </c>
    </row>
    <row r="569" ht="36" customHeight="1" spans="1:5">
      <c r="A569" s="385">
        <v>2080508</v>
      </c>
      <c r="B569" s="388" t="s">
        <v>1058</v>
      </c>
      <c r="C569" s="299">
        <v>0</v>
      </c>
      <c r="D569" s="299">
        <v>0</v>
      </c>
      <c r="E569" s="317"/>
    </row>
    <row r="570" ht="36" customHeight="1" spans="1:5">
      <c r="A570" s="383" t="s">
        <v>1059</v>
      </c>
      <c r="B570" s="263" t="s">
        <v>1060</v>
      </c>
      <c r="C570" s="299">
        <v>93</v>
      </c>
      <c r="D570" s="299">
        <v>102</v>
      </c>
      <c r="E570" s="317">
        <f>(D570-C570)/C570</f>
        <v>0.097</v>
      </c>
    </row>
    <row r="571" ht="36" customHeight="1" spans="1:5">
      <c r="A571" s="382" t="s">
        <v>1061</v>
      </c>
      <c r="B571" s="260" t="s">
        <v>1062</v>
      </c>
      <c r="C571" s="296">
        <f>SUM(C572:C574)</f>
        <v>0</v>
      </c>
      <c r="D571" s="296">
        <f>SUM(D572:D574)</f>
        <v>0</v>
      </c>
      <c r="E571" s="317"/>
    </row>
    <row r="572" ht="36" customHeight="1" spans="1:5">
      <c r="A572" s="383" t="s">
        <v>1063</v>
      </c>
      <c r="B572" s="263" t="s">
        <v>1064</v>
      </c>
      <c r="C572" s="299">
        <v>0</v>
      </c>
      <c r="D572" s="299">
        <v>0</v>
      </c>
      <c r="E572" s="317"/>
    </row>
    <row r="573" ht="36" customHeight="1" spans="1:5">
      <c r="A573" s="383" t="s">
        <v>1065</v>
      </c>
      <c r="B573" s="263" t="s">
        <v>1066</v>
      </c>
      <c r="C573" s="299">
        <v>0</v>
      </c>
      <c r="D573" s="299">
        <v>0</v>
      </c>
      <c r="E573" s="317"/>
    </row>
    <row r="574" ht="36" customHeight="1" spans="1:5">
      <c r="A574" s="383" t="s">
        <v>1067</v>
      </c>
      <c r="B574" s="263" t="s">
        <v>1068</v>
      </c>
      <c r="C574" s="299">
        <v>0</v>
      </c>
      <c r="D574" s="299">
        <v>0</v>
      </c>
      <c r="E574" s="317"/>
    </row>
    <row r="575" ht="36" customHeight="1" spans="1:5">
      <c r="A575" s="382" t="s">
        <v>1069</v>
      </c>
      <c r="B575" s="260" t="s">
        <v>1070</v>
      </c>
      <c r="C575" s="296">
        <f>SUM(C576:C584)</f>
        <v>1218</v>
      </c>
      <c r="D575" s="296">
        <f>SUM(D576:D584)</f>
        <v>1320</v>
      </c>
      <c r="E575" s="317">
        <f>(D575-C575)/C575</f>
        <v>0.084</v>
      </c>
    </row>
    <row r="576" ht="36" customHeight="1" spans="1:5">
      <c r="A576" s="383" t="s">
        <v>1071</v>
      </c>
      <c r="B576" s="263" t="s">
        <v>1072</v>
      </c>
      <c r="C576" s="299">
        <v>0</v>
      </c>
      <c r="D576" s="299">
        <v>51</v>
      </c>
      <c r="E576" s="317"/>
    </row>
    <row r="577" ht="36" customHeight="1" spans="1:5">
      <c r="A577" s="383" t="s">
        <v>1073</v>
      </c>
      <c r="B577" s="263" t="s">
        <v>1074</v>
      </c>
      <c r="C577" s="299">
        <v>0</v>
      </c>
      <c r="D577" s="299">
        <v>200</v>
      </c>
      <c r="E577" s="317"/>
    </row>
    <row r="578" ht="36" customHeight="1" spans="1:5">
      <c r="A578" s="383" t="s">
        <v>1075</v>
      </c>
      <c r="B578" s="263" t="s">
        <v>1076</v>
      </c>
      <c r="C578" s="299">
        <v>20</v>
      </c>
      <c r="D578" s="299">
        <v>100</v>
      </c>
      <c r="E578" s="317">
        <f>(D578-C578)/C578</f>
        <v>4</v>
      </c>
    </row>
    <row r="579" ht="36" customHeight="1" spans="1:5">
      <c r="A579" s="383" t="s">
        <v>1077</v>
      </c>
      <c r="B579" s="263" t="s">
        <v>1078</v>
      </c>
      <c r="C579" s="299">
        <v>768</v>
      </c>
      <c r="D579" s="299">
        <v>500</v>
      </c>
      <c r="E579" s="317">
        <f>(D579-C579)/C579</f>
        <v>-0.349</v>
      </c>
    </row>
    <row r="580" ht="36" customHeight="1" spans="1:5">
      <c r="A580" s="383" t="s">
        <v>1079</v>
      </c>
      <c r="B580" s="263" t="s">
        <v>1080</v>
      </c>
      <c r="C580" s="299">
        <v>0</v>
      </c>
      <c r="D580" s="299">
        <v>2</v>
      </c>
      <c r="E580" s="317"/>
    </row>
    <row r="581" ht="36" customHeight="1" spans="1:5">
      <c r="A581" s="383" t="s">
        <v>1081</v>
      </c>
      <c r="B581" s="263" t="s">
        <v>1082</v>
      </c>
      <c r="C581" s="299">
        <v>0</v>
      </c>
      <c r="D581" s="299">
        <v>10</v>
      </c>
      <c r="E581" s="317"/>
    </row>
    <row r="582" ht="36" customHeight="1" spans="1:5">
      <c r="A582" s="383" t="s">
        <v>1083</v>
      </c>
      <c r="B582" s="263" t="s">
        <v>1084</v>
      </c>
      <c r="C582" s="299">
        <v>0</v>
      </c>
      <c r="D582" s="299">
        <v>0</v>
      </c>
      <c r="E582" s="317"/>
    </row>
    <row r="583" ht="36" customHeight="1" spans="1:5">
      <c r="A583" s="383" t="s">
        <v>1085</v>
      </c>
      <c r="B583" s="263" t="s">
        <v>1086</v>
      </c>
      <c r="C583" s="299">
        <v>0</v>
      </c>
      <c r="D583" s="299">
        <v>5</v>
      </c>
      <c r="E583" s="317"/>
    </row>
    <row r="584" ht="36" customHeight="1" spans="1:5">
      <c r="A584" s="383" t="s">
        <v>1087</v>
      </c>
      <c r="B584" s="263" t="s">
        <v>1088</v>
      </c>
      <c r="C584" s="299">
        <v>430</v>
      </c>
      <c r="D584" s="299">
        <v>452</v>
      </c>
      <c r="E584" s="317">
        <f t="shared" ref="E581:E644" si="6">(D584-C584)/C584</f>
        <v>0.051</v>
      </c>
    </row>
    <row r="585" ht="36" customHeight="1" spans="1:5">
      <c r="A585" s="382" t="s">
        <v>1089</v>
      </c>
      <c r="B585" s="260" t="s">
        <v>1090</v>
      </c>
      <c r="C585" s="296">
        <f>SUM(C586:C592)</f>
        <v>2320</v>
      </c>
      <c r="D585" s="296">
        <f>SUM(D586:D592)</f>
        <v>2663</v>
      </c>
      <c r="E585" s="317">
        <f t="shared" si="6"/>
        <v>0.148</v>
      </c>
    </row>
    <row r="586" ht="36" customHeight="1" spans="1:5">
      <c r="A586" s="383" t="s">
        <v>1091</v>
      </c>
      <c r="B586" s="263" t="s">
        <v>1092</v>
      </c>
      <c r="C586" s="299">
        <v>1600</v>
      </c>
      <c r="D586" s="299">
        <v>2000</v>
      </c>
      <c r="E586" s="317">
        <f t="shared" si="6"/>
        <v>0.25</v>
      </c>
    </row>
    <row r="587" ht="36" customHeight="1" spans="1:5">
      <c r="A587" s="383" t="s">
        <v>1093</v>
      </c>
      <c r="B587" s="263" t="s">
        <v>1094</v>
      </c>
      <c r="C587" s="299">
        <v>62</v>
      </c>
      <c r="D587" s="299">
        <v>65</v>
      </c>
      <c r="E587" s="317">
        <f t="shared" si="6"/>
        <v>0.048</v>
      </c>
    </row>
    <row r="588" ht="36" customHeight="1" spans="1:5">
      <c r="A588" s="383" t="s">
        <v>1095</v>
      </c>
      <c r="B588" s="263" t="s">
        <v>1096</v>
      </c>
      <c r="C588" s="299">
        <v>142</v>
      </c>
      <c r="D588" s="299">
        <v>136</v>
      </c>
      <c r="E588" s="317">
        <f t="shared" si="6"/>
        <v>-0.042</v>
      </c>
    </row>
    <row r="589" s="287" customFormat="1" ht="36" customHeight="1" spans="1:5">
      <c r="A589" s="383" t="s">
        <v>1097</v>
      </c>
      <c r="B589" s="263" t="s">
        <v>1098</v>
      </c>
      <c r="C589" s="299"/>
      <c r="D589" s="299"/>
      <c r="E589" s="317"/>
    </row>
    <row r="590" ht="36" customHeight="1" spans="1:5">
      <c r="A590" s="383" t="s">
        <v>1099</v>
      </c>
      <c r="B590" s="263" t="s">
        <v>1100</v>
      </c>
      <c r="C590" s="299">
        <v>103</v>
      </c>
      <c r="D590" s="299">
        <v>63</v>
      </c>
      <c r="E590" s="317">
        <f t="shared" si="6"/>
        <v>-0.388</v>
      </c>
    </row>
    <row r="591" ht="36" customHeight="1" spans="1:5">
      <c r="A591" s="383" t="s">
        <v>1101</v>
      </c>
      <c r="B591" s="263" t="s">
        <v>1102</v>
      </c>
      <c r="C591" s="299">
        <v>0</v>
      </c>
      <c r="D591" s="299">
        <v>0</v>
      </c>
      <c r="E591" s="317"/>
    </row>
    <row r="592" ht="36" customHeight="1" spans="1:5">
      <c r="A592" s="383" t="s">
        <v>1103</v>
      </c>
      <c r="B592" s="263" t="s">
        <v>1104</v>
      </c>
      <c r="C592" s="299">
        <v>413</v>
      </c>
      <c r="D592" s="299">
        <v>399</v>
      </c>
      <c r="E592" s="317">
        <f t="shared" si="6"/>
        <v>-0.034</v>
      </c>
    </row>
    <row r="593" ht="36" customHeight="1" spans="1:5">
      <c r="A593" s="382" t="s">
        <v>1105</v>
      </c>
      <c r="B593" s="260" t="s">
        <v>1106</v>
      </c>
      <c r="C593" s="296">
        <f>SUM(C594:C599)</f>
        <v>84</v>
      </c>
      <c r="D593" s="296">
        <f>SUM(D594:D599)</f>
        <v>115</v>
      </c>
      <c r="E593" s="317">
        <f t="shared" si="6"/>
        <v>0.369</v>
      </c>
    </row>
    <row r="594" s="287" customFormat="1" ht="36" customHeight="1" spans="1:5">
      <c r="A594" s="383" t="s">
        <v>1107</v>
      </c>
      <c r="B594" s="263" t="s">
        <v>1108</v>
      </c>
      <c r="C594" s="299">
        <v>9</v>
      </c>
      <c r="D594" s="299">
        <v>0</v>
      </c>
      <c r="E594" s="317">
        <f t="shared" si="6"/>
        <v>-1</v>
      </c>
    </row>
    <row r="595" ht="36" customHeight="1" spans="1:5">
      <c r="A595" s="383" t="s">
        <v>1109</v>
      </c>
      <c r="B595" s="263" t="s">
        <v>1110</v>
      </c>
      <c r="C595" s="299">
        <v>4</v>
      </c>
      <c r="D595" s="299">
        <v>0</v>
      </c>
      <c r="E595" s="317">
        <f t="shared" si="6"/>
        <v>-1</v>
      </c>
    </row>
    <row r="596" ht="36" customHeight="1" spans="1:5">
      <c r="A596" s="383" t="s">
        <v>1111</v>
      </c>
      <c r="B596" s="263" t="s">
        <v>1112</v>
      </c>
      <c r="C596" s="299">
        <v>19</v>
      </c>
      <c r="D596" s="299">
        <v>19</v>
      </c>
      <c r="E596" s="317">
        <f t="shared" si="6"/>
        <v>0</v>
      </c>
    </row>
    <row r="597" ht="36" customHeight="1" spans="1:5">
      <c r="A597" s="383" t="s">
        <v>1113</v>
      </c>
      <c r="B597" s="263" t="s">
        <v>1114</v>
      </c>
      <c r="C597" s="299">
        <v>10</v>
      </c>
      <c r="D597" s="299">
        <v>6</v>
      </c>
      <c r="E597" s="317">
        <f t="shared" si="6"/>
        <v>-0.4</v>
      </c>
    </row>
    <row r="598" ht="36" customHeight="1" spans="1:5">
      <c r="A598" s="383" t="s">
        <v>1115</v>
      </c>
      <c r="B598" s="263" t="s">
        <v>1116</v>
      </c>
      <c r="C598" s="299">
        <v>7</v>
      </c>
      <c r="D598" s="299">
        <v>0</v>
      </c>
      <c r="E598" s="317">
        <f t="shared" si="6"/>
        <v>-1</v>
      </c>
    </row>
    <row r="599" ht="36" customHeight="1" spans="1:5">
      <c r="A599" s="383" t="s">
        <v>1117</v>
      </c>
      <c r="B599" s="263" t="s">
        <v>1118</v>
      </c>
      <c r="C599" s="299">
        <v>35</v>
      </c>
      <c r="D599" s="299">
        <v>90</v>
      </c>
      <c r="E599" s="317">
        <f t="shared" si="6"/>
        <v>1.571</v>
      </c>
    </row>
    <row r="600" ht="36" customHeight="1" spans="1:5">
      <c r="A600" s="382" t="s">
        <v>1119</v>
      </c>
      <c r="B600" s="260" t="s">
        <v>1120</v>
      </c>
      <c r="C600" s="296">
        <f>SUM(C601:C607)</f>
        <v>1452</v>
      </c>
      <c r="D600" s="296">
        <f>SUM(D601:D607)</f>
        <v>551</v>
      </c>
      <c r="E600" s="317">
        <f t="shared" si="6"/>
        <v>-0.621</v>
      </c>
    </row>
    <row r="601" ht="36" customHeight="1" spans="1:5">
      <c r="A601" s="383" t="s">
        <v>1121</v>
      </c>
      <c r="B601" s="263" t="s">
        <v>1122</v>
      </c>
      <c r="C601" s="299">
        <v>79</v>
      </c>
      <c r="D601" s="299">
        <v>83</v>
      </c>
      <c r="E601" s="317">
        <f t="shared" si="6"/>
        <v>0.051</v>
      </c>
    </row>
    <row r="602" ht="36" customHeight="1" spans="1:5">
      <c r="A602" s="383" t="s">
        <v>1123</v>
      </c>
      <c r="B602" s="263" t="s">
        <v>1124</v>
      </c>
      <c r="C602" s="299">
        <v>493</v>
      </c>
      <c r="D602" s="299">
        <v>268</v>
      </c>
      <c r="E602" s="317">
        <f t="shared" si="6"/>
        <v>-0.456</v>
      </c>
    </row>
    <row r="603" ht="36" customHeight="1" spans="1:5">
      <c r="A603" s="383" t="s">
        <v>1125</v>
      </c>
      <c r="B603" s="263" t="s">
        <v>1126</v>
      </c>
      <c r="C603" s="299">
        <v>0</v>
      </c>
      <c r="D603" s="299">
        <v>0</v>
      </c>
      <c r="E603" s="317"/>
    </row>
    <row r="604" ht="36" customHeight="1" spans="1:5">
      <c r="A604" s="383" t="s">
        <v>1127</v>
      </c>
      <c r="B604" s="263" t="s">
        <v>1128</v>
      </c>
      <c r="C604" s="299">
        <v>880</v>
      </c>
      <c r="D604" s="299">
        <v>200</v>
      </c>
      <c r="E604" s="317">
        <f t="shared" si="6"/>
        <v>-0.773</v>
      </c>
    </row>
    <row r="605" ht="36" customHeight="1" spans="1:5">
      <c r="A605" s="383" t="s">
        <v>1129</v>
      </c>
      <c r="B605" s="263" t="s">
        <v>1130</v>
      </c>
      <c r="C605" s="299">
        <v>0</v>
      </c>
      <c r="D605" s="299">
        <v>0</v>
      </c>
      <c r="E605" s="317"/>
    </row>
    <row r="606" ht="36" customHeight="1" spans="1:5">
      <c r="A606" s="383" t="s">
        <v>1131</v>
      </c>
      <c r="B606" s="263" t="s">
        <v>1132</v>
      </c>
      <c r="C606" s="299">
        <v>0</v>
      </c>
      <c r="D606" s="299">
        <v>0</v>
      </c>
      <c r="E606" s="317"/>
    </row>
    <row r="607" ht="36" customHeight="1" spans="1:5">
      <c r="A607" s="383" t="s">
        <v>1133</v>
      </c>
      <c r="B607" s="263" t="s">
        <v>1134</v>
      </c>
      <c r="C607" s="299">
        <v>0</v>
      </c>
      <c r="D607" s="299">
        <v>0</v>
      </c>
      <c r="E607" s="317"/>
    </row>
    <row r="608" ht="36" customHeight="1" spans="1:5">
      <c r="A608" s="382" t="s">
        <v>1135</v>
      </c>
      <c r="B608" s="260" t="s">
        <v>1136</v>
      </c>
      <c r="C608" s="296">
        <f>SUM(C609:C616)</f>
        <v>640</v>
      </c>
      <c r="D608" s="296">
        <f>SUM(D609:D616)</f>
        <v>584</v>
      </c>
      <c r="E608" s="317">
        <f t="shared" si="6"/>
        <v>-0.088</v>
      </c>
    </row>
    <row r="609" ht="36" customHeight="1" spans="1:5">
      <c r="A609" s="383" t="s">
        <v>1137</v>
      </c>
      <c r="B609" s="263" t="s">
        <v>138</v>
      </c>
      <c r="C609" s="299">
        <v>98</v>
      </c>
      <c r="D609" s="299">
        <v>99</v>
      </c>
      <c r="E609" s="317">
        <f t="shared" si="6"/>
        <v>0.01</v>
      </c>
    </row>
    <row r="610" ht="36" customHeight="1" spans="1:5">
      <c r="A610" s="383" t="s">
        <v>1138</v>
      </c>
      <c r="B610" s="263" t="s">
        <v>140</v>
      </c>
      <c r="C610" s="299">
        <v>0</v>
      </c>
      <c r="D610" s="299">
        <v>0</v>
      </c>
      <c r="E610" s="317"/>
    </row>
    <row r="611" ht="36" customHeight="1" spans="1:5">
      <c r="A611" s="383" t="s">
        <v>1139</v>
      </c>
      <c r="B611" s="263" t="s">
        <v>142</v>
      </c>
      <c r="C611" s="299">
        <v>0</v>
      </c>
      <c r="D611" s="299">
        <v>0</v>
      </c>
      <c r="E611" s="317"/>
    </row>
    <row r="612" ht="36" customHeight="1" spans="1:5">
      <c r="A612" s="383" t="s">
        <v>1140</v>
      </c>
      <c r="B612" s="263" t="s">
        <v>1141</v>
      </c>
      <c r="C612" s="299">
        <v>28</v>
      </c>
      <c r="D612" s="299">
        <v>0</v>
      </c>
      <c r="E612" s="317">
        <f t="shared" si="6"/>
        <v>-1</v>
      </c>
    </row>
    <row r="613" ht="36" customHeight="1" spans="1:5">
      <c r="A613" s="383" t="s">
        <v>1142</v>
      </c>
      <c r="B613" s="263" t="s">
        <v>1143</v>
      </c>
      <c r="C613" s="299">
        <v>98</v>
      </c>
      <c r="D613" s="299">
        <v>0</v>
      </c>
      <c r="E613" s="317">
        <f t="shared" si="6"/>
        <v>-1</v>
      </c>
    </row>
    <row r="614" ht="36" customHeight="1" spans="1:5">
      <c r="A614" s="383" t="s">
        <v>1144</v>
      </c>
      <c r="B614" s="263" t="s">
        <v>1145</v>
      </c>
      <c r="C614" s="299">
        <v>0</v>
      </c>
      <c r="D614" s="299">
        <v>0</v>
      </c>
      <c r="E614" s="317"/>
    </row>
    <row r="615" ht="36" customHeight="1" spans="1:5">
      <c r="A615" s="383" t="s">
        <v>1146</v>
      </c>
      <c r="B615" s="263" t="s">
        <v>1147</v>
      </c>
      <c r="C615" s="299">
        <v>324</v>
      </c>
      <c r="D615" s="299">
        <v>330</v>
      </c>
      <c r="E615" s="317">
        <f t="shared" si="6"/>
        <v>0.019</v>
      </c>
    </row>
    <row r="616" ht="36" customHeight="1" spans="1:5">
      <c r="A616" s="383" t="s">
        <v>1148</v>
      </c>
      <c r="B616" s="263" t="s">
        <v>1149</v>
      </c>
      <c r="C616" s="299">
        <v>92</v>
      </c>
      <c r="D616" s="299">
        <v>155</v>
      </c>
      <c r="E616" s="317">
        <f t="shared" si="6"/>
        <v>0.685</v>
      </c>
    </row>
    <row r="617" ht="36" customHeight="1" spans="1:5">
      <c r="A617" s="382" t="s">
        <v>1150</v>
      </c>
      <c r="B617" s="260" t="s">
        <v>1151</v>
      </c>
      <c r="C617" s="296">
        <f>SUM(C618:C621)</f>
        <v>80</v>
      </c>
      <c r="D617" s="296">
        <f>SUM(D618:D621)</f>
        <v>309</v>
      </c>
      <c r="E617" s="317">
        <f t="shared" si="6"/>
        <v>2.863</v>
      </c>
    </row>
    <row r="618" ht="36" customHeight="1" spans="1:5">
      <c r="A618" s="383" t="s">
        <v>1152</v>
      </c>
      <c r="B618" s="263" t="s">
        <v>138</v>
      </c>
      <c r="C618" s="299">
        <v>67</v>
      </c>
      <c r="D618" s="299">
        <v>74</v>
      </c>
      <c r="E618" s="317">
        <f t="shared" si="6"/>
        <v>0.104</v>
      </c>
    </row>
    <row r="619" ht="36" customHeight="1" spans="1:5">
      <c r="A619" s="383" t="s">
        <v>1153</v>
      </c>
      <c r="B619" s="263" t="s">
        <v>140</v>
      </c>
      <c r="C619" s="299">
        <v>10</v>
      </c>
      <c r="D619" s="299">
        <v>11</v>
      </c>
      <c r="E619" s="317">
        <f t="shared" si="6"/>
        <v>0.1</v>
      </c>
    </row>
    <row r="620" ht="36" customHeight="1" spans="1:5">
      <c r="A620" s="383" t="s">
        <v>1154</v>
      </c>
      <c r="B620" s="263" t="s">
        <v>142</v>
      </c>
      <c r="C620" s="299">
        <v>0</v>
      </c>
      <c r="D620" s="299">
        <v>0</v>
      </c>
      <c r="E620" s="317"/>
    </row>
    <row r="621" ht="36" customHeight="1" spans="1:5">
      <c r="A621" s="383" t="s">
        <v>1155</v>
      </c>
      <c r="B621" s="263" t="s">
        <v>1156</v>
      </c>
      <c r="C621" s="299">
        <v>3</v>
      </c>
      <c r="D621" s="299">
        <v>224</v>
      </c>
      <c r="E621" s="317">
        <f t="shared" si="6"/>
        <v>73.667</v>
      </c>
    </row>
    <row r="622" ht="36" customHeight="1" spans="1:5">
      <c r="A622" s="382" t="s">
        <v>1157</v>
      </c>
      <c r="B622" s="260" t="s">
        <v>1158</v>
      </c>
      <c r="C622" s="296">
        <f>SUM(C623:C624)</f>
        <v>4078</v>
      </c>
      <c r="D622" s="296">
        <f>SUM(D623:D624)</f>
        <v>3572</v>
      </c>
      <c r="E622" s="317">
        <f t="shared" si="6"/>
        <v>-0.124</v>
      </c>
    </row>
    <row r="623" ht="36" customHeight="1" spans="1:5">
      <c r="A623" s="383" t="s">
        <v>1159</v>
      </c>
      <c r="B623" s="263" t="s">
        <v>1160</v>
      </c>
      <c r="C623" s="299">
        <v>380</v>
      </c>
      <c r="D623" s="299">
        <v>346</v>
      </c>
      <c r="E623" s="317">
        <f t="shared" si="6"/>
        <v>-0.089</v>
      </c>
    </row>
    <row r="624" ht="36" customHeight="1" spans="1:5">
      <c r="A624" s="383" t="s">
        <v>1161</v>
      </c>
      <c r="B624" s="263" t="s">
        <v>1162</v>
      </c>
      <c r="C624" s="299">
        <v>3698</v>
      </c>
      <c r="D624" s="299">
        <v>3226</v>
      </c>
      <c r="E624" s="317">
        <f t="shared" si="6"/>
        <v>-0.128</v>
      </c>
    </row>
    <row r="625" ht="36" customHeight="1" spans="1:5">
      <c r="A625" s="382" t="s">
        <v>1163</v>
      </c>
      <c r="B625" s="260" t="s">
        <v>1164</v>
      </c>
      <c r="C625" s="296">
        <f>SUM(C626:C627)</f>
        <v>525</v>
      </c>
      <c r="D625" s="296">
        <f>SUM(D626:D627)</f>
        <v>440</v>
      </c>
      <c r="E625" s="317">
        <f t="shared" si="6"/>
        <v>-0.162</v>
      </c>
    </row>
    <row r="626" ht="36" customHeight="1" spans="1:5">
      <c r="A626" s="383" t="s">
        <v>1165</v>
      </c>
      <c r="B626" s="263" t="s">
        <v>1166</v>
      </c>
      <c r="C626" s="299">
        <v>498</v>
      </c>
      <c r="D626" s="299">
        <v>410</v>
      </c>
      <c r="E626" s="317">
        <f t="shared" si="6"/>
        <v>-0.177</v>
      </c>
    </row>
    <row r="627" ht="36" customHeight="1" spans="1:5">
      <c r="A627" s="383" t="s">
        <v>1167</v>
      </c>
      <c r="B627" s="263" t="s">
        <v>1168</v>
      </c>
      <c r="C627" s="299">
        <v>27</v>
      </c>
      <c r="D627" s="299">
        <v>30</v>
      </c>
      <c r="E627" s="317">
        <f t="shared" si="6"/>
        <v>0.111</v>
      </c>
    </row>
    <row r="628" ht="36" customHeight="1" spans="1:5">
      <c r="A628" s="382" t="s">
        <v>1169</v>
      </c>
      <c r="B628" s="260" t="s">
        <v>1170</v>
      </c>
      <c r="C628" s="296">
        <f>SUM(C629:C630)</f>
        <v>658</v>
      </c>
      <c r="D628" s="296">
        <f>SUM(D629:D630)</f>
        <v>699</v>
      </c>
      <c r="E628" s="317">
        <f t="shared" si="6"/>
        <v>0.062</v>
      </c>
    </row>
    <row r="629" ht="36" customHeight="1" spans="1:5">
      <c r="A629" s="383" t="s">
        <v>1171</v>
      </c>
      <c r="B629" s="263" t="s">
        <v>1172</v>
      </c>
      <c r="C629" s="299">
        <v>0</v>
      </c>
      <c r="D629" s="299">
        <v>0</v>
      </c>
      <c r="E629" s="317"/>
    </row>
    <row r="630" ht="36" customHeight="1" spans="1:5">
      <c r="A630" s="383" t="s">
        <v>1173</v>
      </c>
      <c r="B630" s="263" t="s">
        <v>1174</v>
      </c>
      <c r="C630" s="299">
        <v>658</v>
      </c>
      <c r="D630" s="299">
        <v>699</v>
      </c>
      <c r="E630" s="317">
        <f t="shared" si="6"/>
        <v>0.062</v>
      </c>
    </row>
    <row r="631" ht="36" customHeight="1" spans="1:5">
      <c r="A631" s="382" t="s">
        <v>1175</v>
      </c>
      <c r="B631" s="260" t="s">
        <v>1176</v>
      </c>
      <c r="C631" s="296">
        <f>SUM(C632:C633)</f>
        <v>0</v>
      </c>
      <c r="D631" s="296">
        <f>SUM(D632:D633)</f>
        <v>0</v>
      </c>
      <c r="E631" s="317"/>
    </row>
    <row r="632" ht="36" customHeight="1" spans="1:5">
      <c r="A632" s="383" t="s">
        <v>1177</v>
      </c>
      <c r="B632" s="263" t="s">
        <v>1178</v>
      </c>
      <c r="C632" s="299">
        <v>0</v>
      </c>
      <c r="D632" s="299">
        <v>0</v>
      </c>
      <c r="E632" s="317"/>
    </row>
    <row r="633" ht="36" customHeight="1" spans="1:5">
      <c r="A633" s="383" t="s">
        <v>1179</v>
      </c>
      <c r="B633" s="263" t="s">
        <v>1180</v>
      </c>
      <c r="C633" s="299">
        <v>0</v>
      </c>
      <c r="D633" s="299">
        <v>0</v>
      </c>
      <c r="E633" s="317"/>
    </row>
    <row r="634" ht="36" customHeight="1" spans="1:5">
      <c r="A634" s="382" t="s">
        <v>1181</v>
      </c>
      <c r="B634" s="260" t="s">
        <v>1182</v>
      </c>
      <c r="C634" s="296">
        <f>SUM(C635:C636)</f>
        <v>151</v>
      </c>
      <c r="D634" s="296">
        <f>SUM(D635:D636)</f>
        <v>145</v>
      </c>
      <c r="E634" s="317">
        <f t="shared" si="6"/>
        <v>-0.04</v>
      </c>
    </row>
    <row r="635" ht="36" customHeight="1" spans="1:5">
      <c r="A635" s="383" t="s">
        <v>1183</v>
      </c>
      <c r="B635" s="263" t="s">
        <v>1184</v>
      </c>
      <c r="C635" s="299">
        <v>0</v>
      </c>
      <c r="D635" s="299">
        <v>0</v>
      </c>
      <c r="E635" s="317"/>
    </row>
    <row r="636" ht="36" customHeight="1" spans="1:5">
      <c r="A636" s="383" t="s">
        <v>1185</v>
      </c>
      <c r="B636" s="263" t="s">
        <v>1186</v>
      </c>
      <c r="C636" s="299">
        <v>151</v>
      </c>
      <c r="D636" s="299">
        <v>145</v>
      </c>
      <c r="E636" s="317">
        <f t="shared" si="6"/>
        <v>-0.04</v>
      </c>
    </row>
    <row r="637" ht="36" customHeight="1" spans="1:5">
      <c r="A637" s="382" t="s">
        <v>1187</v>
      </c>
      <c r="B637" s="260" t="s">
        <v>1188</v>
      </c>
      <c r="C637" s="296">
        <f>SUM(C638:C640)</f>
        <v>3125</v>
      </c>
      <c r="D637" s="296">
        <f>SUM(D638:D640)</f>
        <v>6372</v>
      </c>
      <c r="E637" s="317">
        <f t="shared" si="6"/>
        <v>1.039</v>
      </c>
    </row>
    <row r="638" ht="36" customHeight="1" spans="1:5">
      <c r="A638" s="383" t="s">
        <v>1189</v>
      </c>
      <c r="B638" s="263" t="s">
        <v>1190</v>
      </c>
      <c r="C638" s="299">
        <v>0</v>
      </c>
      <c r="D638" s="299">
        <v>0</v>
      </c>
      <c r="E638" s="317"/>
    </row>
    <row r="639" ht="36" customHeight="1" spans="1:5">
      <c r="A639" s="383" t="s">
        <v>1191</v>
      </c>
      <c r="B639" s="263" t="s">
        <v>1192</v>
      </c>
      <c r="C639" s="299">
        <v>3125</v>
      </c>
      <c r="D639" s="299">
        <v>6372</v>
      </c>
      <c r="E639" s="317">
        <f t="shared" si="6"/>
        <v>1.039</v>
      </c>
    </row>
    <row r="640" ht="36" customHeight="1" spans="1:5">
      <c r="A640" s="383" t="s">
        <v>1193</v>
      </c>
      <c r="B640" s="263" t="s">
        <v>1194</v>
      </c>
      <c r="C640" s="299">
        <v>0</v>
      </c>
      <c r="D640" s="299">
        <v>0</v>
      </c>
      <c r="E640" s="317"/>
    </row>
    <row r="641" ht="36" customHeight="1" spans="1:5">
      <c r="A641" s="382" t="s">
        <v>1195</v>
      </c>
      <c r="B641" s="260" t="s">
        <v>1196</v>
      </c>
      <c r="C641" s="296">
        <f>SUM(C642:C645)</f>
        <v>0</v>
      </c>
      <c r="D641" s="296">
        <f>SUM(D642:D645)</f>
        <v>0</v>
      </c>
      <c r="E641" s="317"/>
    </row>
    <row r="642" ht="36" customHeight="1" spans="1:5">
      <c r="A642" s="383" t="s">
        <v>1197</v>
      </c>
      <c r="B642" s="263" t="s">
        <v>1198</v>
      </c>
      <c r="C642" s="299">
        <v>0</v>
      </c>
      <c r="D642" s="299">
        <v>0</v>
      </c>
      <c r="E642" s="317"/>
    </row>
    <row r="643" ht="36" customHeight="1" spans="1:5">
      <c r="A643" s="383" t="s">
        <v>1199</v>
      </c>
      <c r="B643" s="263" t="s">
        <v>1200</v>
      </c>
      <c r="C643" s="299">
        <v>0</v>
      </c>
      <c r="D643" s="299">
        <v>0</v>
      </c>
      <c r="E643" s="317"/>
    </row>
    <row r="644" ht="36" customHeight="1" spans="1:5">
      <c r="A644" s="383" t="s">
        <v>1201</v>
      </c>
      <c r="B644" s="263" t="s">
        <v>1202</v>
      </c>
      <c r="C644" s="299">
        <v>0</v>
      </c>
      <c r="D644" s="299">
        <v>0</v>
      </c>
      <c r="E644" s="317"/>
    </row>
    <row r="645" ht="36" customHeight="1" spans="1:5">
      <c r="A645" s="383" t="s">
        <v>1203</v>
      </c>
      <c r="B645" s="263" t="s">
        <v>1204</v>
      </c>
      <c r="C645" s="299">
        <v>0</v>
      </c>
      <c r="D645" s="299">
        <v>0</v>
      </c>
      <c r="E645" s="317"/>
    </row>
    <row r="646" ht="36" customHeight="1" spans="1:5">
      <c r="A646" s="382" t="s">
        <v>1205</v>
      </c>
      <c r="B646" s="260" t="s">
        <v>1206</v>
      </c>
      <c r="C646" s="296">
        <f>SUM(C647:C653)</f>
        <v>171</v>
      </c>
      <c r="D646" s="296">
        <f>SUM(D647:D653)</f>
        <v>223</v>
      </c>
      <c r="E646" s="317">
        <f t="shared" ref="E645:E712" si="7">(D646-C646)/C646</f>
        <v>0.304</v>
      </c>
    </row>
    <row r="647" ht="36" customHeight="1" spans="1:5">
      <c r="A647" s="383" t="s">
        <v>1207</v>
      </c>
      <c r="B647" s="263" t="s">
        <v>138</v>
      </c>
      <c r="C647" s="299">
        <v>83</v>
      </c>
      <c r="D647" s="299">
        <v>152</v>
      </c>
      <c r="E647" s="317">
        <f t="shared" si="7"/>
        <v>0.831</v>
      </c>
    </row>
    <row r="648" ht="36" customHeight="1" spans="1:5">
      <c r="A648" s="383" t="s">
        <v>1208</v>
      </c>
      <c r="B648" s="263" t="s">
        <v>140</v>
      </c>
      <c r="C648" s="299">
        <v>0</v>
      </c>
      <c r="D648" s="299">
        <v>2</v>
      </c>
      <c r="E648" s="317"/>
    </row>
    <row r="649" ht="36" customHeight="1" spans="1:5">
      <c r="A649" s="383" t="s">
        <v>1209</v>
      </c>
      <c r="B649" s="263" t="s">
        <v>142</v>
      </c>
      <c r="C649" s="299">
        <v>0</v>
      </c>
      <c r="D649" s="299">
        <v>0</v>
      </c>
      <c r="E649" s="317"/>
    </row>
    <row r="650" ht="36" customHeight="1" spans="1:5">
      <c r="A650" s="383" t="s">
        <v>1210</v>
      </c>
      <c r="B650" s="263" t="s">
        <v>1211</v>
      </c>
      <c r="C650" s="299">
        <v>0</v>
      </c>
      <c r="D650" s="299">
        <v>0</v>
      </c>
      <c r="E650" s="317"/>
    </row>
    <row r="651" ht="36" customHeight="1" spans="1:5">
      <c r="A651" s="383" t="s">
        <v>1212</v>
      </c>
      <c r="B651" s="263" t="s">
        <v>1213</v>
      </c>
      <c r="C651" s="299">
        <v>0</v>
      </c>
      <c r="D651" s="299">
        <v>0</v>
      </c>
      <c r="E651" s="317"/>
    </row>
    <row r="652" ht="36" customHeight="1" spans="1:5">
      <c r="A652" s="383" t="s">
        <v>1214</v>
      </c>
      <c r="B652" s="263" t="s">
        <v>156</v>
      </c>
      <c r="C652" s="299">
        <v>88</v>
      </c>
      <c r="D652" s="299">
        <v>32</v>
      </c>
      <c r="E652" s="317">
        <f t="shared" si="7"/>
        <v>-0.636</v>
      </c>
    </row>
    <row r="653" ht="36" customHeight="1" spans="1:5">
      <c r="A653" s="383" t="s">
        <v>1215</v>
      </c>
      <c r="B653" s="263" t="s">
        <v>1216</v>
      </c>
      <c r="C653" s="299">
        <v>0</v>
      </c>
      <c r="D653" s="299">
        <v>37</v>
      </c>
      <c r="E653" s="317"/>
    </row>
    <row r="654" ht="36" customHeight="1" spans="1:5">
      <c r="A654" s="382" t="s">
        <v>1217</v>
      </c>
      <c r="B654" s="260" t="s">
        <v>1218</v>
      </c>
      <c r="C654" s="296">
        <f>SUM(C655:C656)</f>
        <v>55</v>
      </c>
      <c r="D654" s="296">
        <f>SUM(D655:D656)</f>
        <v>24</v>
      </c>
      <c r="E654" s="317">
        <f t="shared" si="7"/>
        <v>-0.564</v>
      </c>
    </row>
    <row r="655" ht="36" customHeight="1" spans="1:5">
      <c r="A655" s="383" t="s">
        <v>1219</v>
      </c>
      <c r="B655" s="263" t="s">
        <v>1220</v>
      </c>
      <c r="C655" s="299">
        <v>55</v>
      </c>
      <c r="D655" s="299">
        <v>24</v>
      </c>
      <c r="E655" s="317">
        <f t="shared" si="7"/>
        <v>-0.564</v>
      </c>
    </row>
    <row r="656" ht="36" customHeight="1" spans="1:5">
      <c r="A656" s="383" t="s">
        <v>1221</v>
      </c>
      <c r="B656" s="263" t="s">
        <v>1222</v>
      </c>
      <c r="C656" s="299">
        <v>0</v>
      </c>
      <c r="D656" s="299">
        <v>0</v>
      </c>
      <c r="E656" s="317"/>
    </row>
    <row r="657" ht="36" customHeight="1" spans="1:5">
      <c r="A657" s="382" t="s">
        <v>1223</v>
      </c>
      <c r="B657" s="260" t="s">
        <v>1224</v>
      </c>
      <c r="C657" s="296">
        <f>SUM(C658)</f>
        <v>540</v>
      </c>
      <c r="D657" s="296">
        <f>SUM(D658)</f>
        <v>237</v>
      </c>
      <c r="E657" s="317">
        <f t="shared" si="7"/>
        <v>-0.561</v>
      </c>
    </row>
    <row r="658" ht="36" customHeight="1" spans="1:5">
      <c r="A658" s="265">
        <v>2089999</v>
      </c>
      <c r="B658" s="263" t="s">
        <v>1225</v>
      </c>
      <c r="C658" s="299">
        <v>540</v>
      </c>
      <c r="D658" s="299">
        <v>237</v>
      </c>
      <c r="E658" s="317">
        <f t="shared" si="7"/>
        <v>-0.561</v>
      </c>
    </row>
    <row r="659" ht="36" customHeight="1" spans="1:5">
      <c r="A659" s="382" t="s">
        <v>85</v>
      </c>
      <c r="B659" s="260" t="s">
        <v>86</v>
      </c>
      <c r="C659" s="296">
        <f>C660+C665+C679+C683+C695+C698+C702+C707+C711+C715+C718+C727+C729</f>
        <v>22761</v>
      </c>
      <c r="D659" s="296">
        <f>D660+D665+D679+D683+D695+D698+D702+D707+D711+D715+D718+D727+D729</f>
        <v>15760</v>
      </c>
      <c r="E659" s="317">
        <f t="shared" si="7"/>
        <v>-0.308</v>
      </c>
    </row>
    <row r="660" ht="36" customHeight="1" spans="1:5">
      <c r="A660" s="382" t="s">
        <v>1226</v>
      </c>
      <c r="B660" s="260" t="s">
        <v>1227</v>
      </c>
      <c r="C660" s="296">
        <f>SUM(C661:C664)</f>
        <v>400</v>
      </c>
      <c r="D660" s="296">
        <f>SUM(D661:D664)</f>
        <v>517</v>
      </c>
      <c r="E660" s="317">
        <f t="shared" si="7"/>
        <v>0.293</v>
      </c>
    </row>
    <row r="661" ht="36" customHeight="1" spans="1:5">
      <c r="A661" s="383" t="s">
        <v>1228</v>
      </c>
      <c r="B661" s="263" t="s">
        <v>138</v>
      </c>
      <c r="C661" s="299">
        <v>378</v>
      </c>
      <c r="D661" s="299">
        <v>398</v>
      </c>
      <c r="E661" s="317">
        <f t="shared" si="7"/>
        <v>0.053</v>
      </c>
    </row>
    <row r="662" ht="36" customHeight="1" spans="1:5">
      <c r="A662" s="383" t="s">
        <v>1229</v>
      </c>
      <c r="B662" s="263" t="s">
        <v>140</v>
      </c>
      <c r="C662" s="299">
        <v>0</v>
      </c>
      <c r="D662" s="299">
        <v>16</v>
      </c>
      <c r="E662" s="317"/>
    </row>
    <row r="663" ht="36" customHeight="1" spans="1:5">
      <c r="A663" s="383" t="s">
        <v>1230</v>
      </c>
      <c r="B663" s="263" t="s">
        <v>142</v>
      </c>
      <c r="C663" s="299">
        <v>0</v>
      </c>
      <c r="D663" s="299">
        <v>0</v>
      </c>
      <c r="E663" s="317"/>
    </row>
    <row r="664" ht="36" customHeight="1" spans="1:5">
      <c r="A664" s="383" t="s">
        <v>1231</v>
      </c>
      <c r="B664" s="263" t="s">
        <v>1232</v>
      </c>
      <c r="C664" s="299">
        <v>22</v>
      </c>
      <c r="D664" s="299">
        <v>103</v>
      </c>
      <c r="E664" s="317">
        <f t="shared" si="7"/>
        <v>3.682</v>
      </c>
    </row>
    <row r="665" ht="36" customHeight="1" spans="1:5">
      <c r="A665" s="382" t="s">
        <v>1233</v>
      </c>
      <c r="B665" s="260" t="s">
        <v>1234</v>
      </c>
      <c r="C665" s="296">
        <f>SUM(C666:C678)</f>
        <v>3442</v>
      </c>
      <c r="D665" s="296">
        <f>SUM(D666:D678)</f>
        <v>1862</v>
      </c>
      <c r="E665" s="317">
        <f t="shared" si="7"/>
        <v>-0.459</v>
      </c>
    </row>
    <row r="666" ht="36" customHeight="1" spans="1:5">
      <c r="A666" s="383" t="s">
        <v>1235</v>
      </c>
      <c r="B666" s="263" t="s">
        <v>1236</v>
      </c>
      <c r="C666" s="299">
        <v>2920</v>
      </c>
      <c r="D666" s="299">
        <v>1622</v>
      </c>
      <c r="E666" s="317">
        <f t="shared" si="7"/>
        <v>-0.445</v>
      </c>
    </row>
    <row r="667" ht="36" customHeight="1" spans="1:5">
      <c r="A667" s="383" t="s">
        <v>1237</v>
      </c>
      <c r="B667" s="263" t="s">
        <v>1238</v>
      </c>
      <c r="C667" s="299">
        <v>206</v>
      </c>
      <c r="D667" s="299">
        <v>233</v>
      </c>
      <c r="E667" s="317">
        <f t="shared" si="7"/>
        <v>0.131</v>
      </c>
    </row>
    <row r="668" ht="36" customHeight="1" spans="1:5">
      <c r="A668" s="383" t="s">
        <v>1239</v>
      </c>
      <c r="B668" s="263" t="s">
        <v>1240</v>
      </c>
      <c r="C668" s="299">
        <v>0</v>
      </c>
      <c r="D668" s="299">
        <v>0</v>
      </c>
      <c r="E668" s="317"/>
    </row>
    <row r="669" ht="36" customHeight="1" spans="1:5">
      <c r="A669" s="383" t="s">
        <v>1241</v>
      </c>
      <c r="B669" s="263" t="s">
        <v>1242</v>
      </c>
      <c r="C669" s="299">
        <v>0</v>
      </c>
      <c r="D669" s="299">
        <v>0</v>
      </c>
      <c r="E669" s="317"/>
    </row>
    <row r="670" ht="36" customHeight="1" spans="1:5">
      <c r="A670" s="383" t="s">
        <v>1243</v>
      </c>
      <c r="B670" s="263" t="s">
        <v>1244</v>
      </c>
      <c r="C670" s="299">
        <v>0</v>
      </c>
      <c r="D670" s="299">
        <v>0</v>
      </c>
      <c r="E670" s="317"/>
    </row>
    <row r="671" ht="36" customHeight="1" spans="1:5">
      <c r="A671" s="383" t="s">
        <v>1245</v>
      </c>
      <c r="B671" s="263" t="s">
        <v>1246</v>
      </c>
      <c r="C671" s="299">
        <v>0</v>
      </c>
      <c r="D671" s="299">
        <v>0</v>
      </c>
      <c r="E671" s="317"/>
    </row>
    <row r="672" ht="36" customHeight="1" spans="1:5">
      <c r="A672" s="383" t="s">
        <v>1247</v>
      </c>
      <c r="B672" s="263" t="s">
        <v>1248</v>
      </c>
      <c r="C672" s="299">
        <v>0</v>
      </c>
      <c r="D672" s="299">
        <v>0</v>
      </c>
      <c r="E672" s="317"/>
    </row>
    <row r="673" ht="36" customHeight="1" spans="1:5">
      <c r="A673" s="383" t="s">
        <v>1249</v>
      </c>
      <c r="B673" s="263" t="s">
        <v>1250</v>
      </c>
      <c r="C673" s="299">
        <v>0</v>
      </c>
      <c r="D673" s="299">
        <v>0</v>
      </c>
      <c r="E673" s="317"/>
    </row>
    <row r="674" ht="36" customHeight="1" spans="1:5">
      <c r="A674" s="383" t="s">
        <v>1251</v>
      </c>
      <c r="B674" s="263" t="s">
        <v>1252</v>
      </c>
      <c r="C674" s="299">
        <v>0</v>
      </c>
      <c r="D674" s="299">
        <v>0</v>
      </c>
      <c r="E674" s="317"/>
    </row>
    <row r="675" ht="36" customHeight="1" spans="1:5">
      <c r="A675" s="383" t="s">
        <v>1253</v>
      </c>
      <c r="B675" s="263" t="s">
        <v>1254</v>
      </c>
      <c r="C675" s="299">
        <v>0</v>
      </c>
      <c r="D675" s="299">
        <v>0</v>
      </c>
      <c r="E675" s="317"/>
    </row>
    <row r="676" ht="36" customHeight="1" spans="1:5">
      <c r="A676" s="383" t="s">
        <v>1255</v>
      </c>
      <c r="B676" s="263" t="s">
        <v>1256</v>
      </c>
      <c r="C676" s="299">
        <v>0</v>
      </c>
      <c r="D676" s="299">
        <v>0</v>
      </c>
      <c r="E676" s="317"/>
    </row>
    <row r="677" ht="36" customHeight="1" spans="1:5">
      <c r="A677" s="383" t="s">
        <v>1257</v>
      </c>
      <c r="B677" s="263" t="s">
        <v>1258</v>
      </c>
      <c r="C677" s="299">
        <v>0</v>
      </c>
      <c r="D677" s="299">
        <v>0</v>
      </c>
      <c r="E677" s="317"/>
    </row>
    <row r="678" ht="36" customHeight="1" spans="1:5">
      <c r="A678" s="383" t="s">
        <v>1259</v>
      </c>
      <c r="B678" s="263" t="s">
        <v>1260</v>
      </c>
      <c r="C678" s="299">
        <v>316</v>
      </c>
      <c r="D678" s="299">
        <v>7</v>
      </c>
      <c r="E678" s="317">
        <f t="shared" si="7"/>
        <v>-0.978</v>
      </c>
    </row>
    <row r="679" ht="36" customHeight="1" spans="1:5">
      <c r="A679" s="382" t="s">
        <v>1261</v>
      </c>
      <c r="B679" s="260" t="s">
        <v>1262</v>
      </c>
      <c r="C679" s="296">
        <f>SUM(C680:C682)</f>
        <v>2851</v>
      </c>
      <c r="D679" s="296">
        <f>SUM(D680:D682)</f>
        <v>2832</v>
      </c>
      <c r="E679" s="317">
        <f t="shared" si="7"/>
        <v>-0.007</v>
      </c>
    </row>
    <row r="680" ht="36" customHeight="1" spans="1:5">
      <c r="A680" s="383" t="s">
        <v>1263</v>
      </c>
      <c r="B680" s="263" t="s">
        <v>1264</v>
      </c>
      <c r="C680" s="299">
        <v>0</v>
      </c>
      <c r="D680" s="299">
        <v>0</v>
      </c>
      <c r="E680" s="317"/>
    </row>
    <row r="681" ht="36" customHeight="1" spans="1:5">
      <c r="A681" s="383" t="s">
        <v>1265</v>
      </c>
      <c r="B681" s="263" t="s">
        <v>1266</v>
      </c>
      <c r="C681" s="299">
        <v>2538</v>
      </c>
      <c r="D681" s="299">
        <v>2741</v>
      </c>
      <c r="E681" s="317">
        <f t="shared" si="7"/>
        <v>0.08</v>
      </c>
    </row>
    <row r="682" ht="36" customHeight="1" spans="1:5">
      <c r="A682" s="383" t="s">
        <v>1267</v>
      </c>
      <c r="B682" s="263" t="s">
        <v>1268</v>
      </c>
      <c r="C682" s="299">
        <v>313</v>
      </c>
      <c r="D682" s="299">
        <v>91</v>
      </c>
      <c r="E682" s="317">
        <f t="shared" si="7"/>
        <v>-0.709</v>
      </c>
    </row>
    <row r="683" ht="36" customHeight="1" spans="1:5">
      <c r="A683" s="382" t="s">
        <v>1269</v>
      </c>
      <c r="B683" s="260" t="s">
        <v>1270</v>
      </c>
      <c r="C683" s="296">
        <f>SUM(C684:C694)</f>
        <v>6821</v>
      </c>
      <c r="D683" s="296">
        <f>SUM(D684:D694)</f>
        <v>7283</v>
      </c>
      <c r="E683" s="317">
        <f t="shared" si="7"/>
        <v>0.068</v>
      </c>
    </row>
    <row r="684" ht="36" customHeight="1" spans="1:5">
      <c r="A684" s="383" t="s">
        <v>1271</v>
      </c>
      <c r="B684" s="263" t="s">
        <v>1272</v>
      </c>
      <c r="C684" s="299">
        <v>579</v>
      </c>
      <c r="D684" s="299">
        <v>556</v>
      </c>
      <c r="E684" s="317">
        <f t="shared" si="7"/>
        <v>-0.04</v>
      </c>
    </row>
    <row r="685" ht="36" customHeight="1" spans="1:5">
      <c r="A685" s="383" t="s">
        <v>1273</v>
      </c>
      <c r="B685" s="263" t="s">
        <v>1274</v>
      </c>
      <c r="C685" s="299">
        <v>106</v>
      </c>
      <c r="D685" s="299">
        <v>101</v>
      </c>
      <c r="E685" s="317">
        <f t="shared" si="7"/>
        <v>-0.047</v>
      </c>
    </row>
    <row r="686" ht="36" customHeight="1" spans="1:5">
      <c r="A686" s="383" t="s">
        <v>1275</v>
      </c>
      <c r="B686" s="263" t="s">
        <v>1276</v>
      </c>
      <c r="C686" s="299">
        <v>457</v>
      </c>
      <c r="D686" s="299">
        <v>479</v>
      </c>
      <c r="E686" s="317">
        <f t="shared" si="7"/>
        <v>0.048</v>
      </c>
    </row>
    <row r="687" ht="36" customHeight="1" spans="1:5">
      <c r="A687" s="383" t="s">
        <v>1277</v>
      </c>
      <c r="B687" s="263" t="s">
        <v>1278</v>
      </c>
      <c r="C687" s="299">
        <v>0</v>
      </c>
      <c r="D687" s="299">
        <v>0</v>
      </c>
      <c r="E687" s="317"/>
    </row>
    <row r="688" ht="36" customHeight="1" spans="1:5">
      <c r="A688" s="383" t="s">
        <v>1279</v>
      </c>
      <c r="B688" s="263" t="s">
        <v>1280</v>
      </c>
      <c r="C688" s="299">
        <v>0</v>
      </c>
      <c r="D688" s="299">
        <v>0</v>
      </c>
      <c r="E688" s="317"/>
    </row>
    <row r="689" ht="36" customHeight="1" spans="1:5">
      <c r="A689" s="383" t="s">
        <v>1281</v>
      </c>
      <c r="B689" s="263" t="s">
        <v>1282</v>
      </c>
      <c r="C689" s="299">
        <v>0</v>
      </c>
      <c r="D689" s="299">
        <v>0</v>
      </c>
      <c r="E689" s="317"/>
    </row>
    <row r="690" ht="36" customHeight="1" spans="1:5">
      <c r="A690" s="383" t="s">
        <v>1283</v>
      </c>
      <c r="B690" s="263" t="s">
        <v>1284</v>
      </c>
      <c r="C690" s="299">
        <v>0</v>
      </c>
      <c r="D690" s="299">
        <v>0</v>
      </c>
      <c r="E690" s="317"/>
    </row>
    <row r="691" ht="36" customHeight="1" spans="1:5">
      <c r="A691" s="383" t="s">
        <v>1285</v>
      </c>
      <c r="B691" s="263" t="s">
        <v>1286</v>
      </c>
      <c r="C691" s="299">
        <v>1491</v>
      </c>
      <c r="D691" s="299">
        <v>3019</v>
      </c>
      <c r="E691" s="317">
        <f t="shared" si="7"/>
        <v>1.025</v>
      </c>
    </row>
    <row r="692" ht="36" customHeight="1" spans="1:5">
      <c r="A692" s="383" t="s">
        <v>1287</v>
      </c>
      <c r="B692" s="263" t="s">
        <v>1288</v>
      </c>
      <c r="C692" s="299">
        <v>1606</v>
      </c>
      <c r="D692" s="299">
        <v>77</v>
      </c>
      <c r="E692" s="317">
        <f t="shared" si="7"/>
        <v>-0.952</v>
      </c>
    </row>
    <row r="693" ht="36" customHeight="1" spans="1:5">
      <c r="A693" s="383" t="s">
        <v>1289</v>
      </c>
      <c r="B693" s="263" t="s">
        <v>1290</v>
      </c>
      <c r="C693" s="299">
        <v>2580</v>
      </c>
      <c r="D693" s="299">
        <v>3049</v>
      </c>
      <c r="E693" s="317">
        <f t="shared" si="7"/>
        <v>0.182</v>
      </c>
    </row>
    <row r="694" ht="36" customHeight="1" spans="1:5">
      <c r="A694" s="383" t="s">
        <v>1291</v>
      </c>
      <c r="B694" s="263" t="s">
        <v>1292</v>
      </c>
      <c r="C694" s="299">
        <v>2</v>
      </c>
      <c r="D694" s="299">
        <v>2</v>
      </c>
      <c r="E694" s="317">
        <f t="shared" si="7"/>
        <v>0</v>
      </c>
    </row>
    <row r="695" ht="36" customHeight="1" spans="1:5">
      <c r="A695" s="382" t="s">
        <v>1293</v>
      </c>
      <c r="B695" s="260" t="s">
        <v>1294</v>
      </c>
      <c r="C695" s="296">
        <f>SUM(C696:C697)</f>
        <v>1</v>
      </c>
      <c r="D695" s="296">
        <f>SUM(D696:D697)</f>
        <v>2</v>
      </c>
      <c r="E695" s="317">
        <f t="shared" si="7"/>
        <v>1</v>
      </c>
    </row>
    <row r="696" ht="36" customHeight="1" spans="1:5">
      <c r="A696" s="383" t="s">
        <v>1295</v>
      </c>
      <c r="B696" s="263" t="s">
        <v>1296</v>
      </c>
      <c r="C696" s="299">
        <v>0</v>
      </c>
      <c r="D696" s="299">
        <v>0</v>
      </c>
      <c r="E696" s="317"/>
    </row>
    <row r="697" ht="36" customHeight="1" spans="1:5">
      <c r="A697" s="383" t="s">
        <v>1297</v>
      </c>
      <c r="B697" s="263" t="s">
        <v>1298</v>
      </c>
      <c r="C697" s="299">
        <v>1</v>
      </c>
      <c r="D697" s="299">
        <v>2</v>
      </c>
      <c r="E697" s="317">
        <f t="shared" si="7"/>
        <v>1</v>
      </c>
    </row>
    <row r="698" ht="36" customHeight="1" spans="1:5">
      <c r="A698" s="382" t="s">
        <v>1299</v>
      </c>
      <c r="B698" s="260" t="s">
        <v>1300</v>
      </c>
      <c r="C698" s="296">
        <f>SUM(C699:C701)</f>
        <v>367</v>
      </c>
      <c r="D698" s="296">
        <f>SUM(D699:D701)</f>
        <v>208</v>
      </c>
      <c r="E698" s="317">
        <f t="shared" si="7"/>
        <v>-0.433</v>
      </c>
    </row>
    <row r="699" ht="36" customHeight="1" spans="1:5">
      <c r="A699" s="383" t="s">
        <v>1301</v>
      </c>
      <c r="B699" s="263" t="s">
        <v>1302</v>
      </c>
      <c r="C699" s="299">
        <v>115</v>
      </c>
      <c r="D699" s="299">
        <v>179</v>
      </c>
      <c r="E699" s="317">
        <f t="shared" si="7"/>
        <v>0.557</v>
      </c>
    </row>
    <row r="700" ht="36" customHeight="1" spans="1:5">
      <c r="A700" s="383" t="s">
        <v>1303</v>
      </c>
      <c r="B700" s="263" t="s">
        <v>1304</v>
      </c>
      <c r="C700" s="299">
        <v>11</v>
      </c>
      <c r="D700" s="299">
        <v>0</v>
      </c>
      <c r="E700" s="317">
        <f t="shared" si="7"/>
        <v>-1</v>
      </c>
    </row>
    <row r="701" ht="36" customHeight="1" spans="1:5">
      <c r="A701" s="383" t="s">
        <v>1305</v>
      </c>
      <c r="B701" s="263" t="s">
        <v>1306</v>
      </c>
      <c r="C701" s="299">
        <v>241</v>
      </c>
      <c r="D701" s="299">
        <v>29</v>
      </c>
      <c r="E701" s="317">
        <f t="shared" si="7"/>
        <v>-0.88</v>
      </c>
    </row>
    <row r="702" ht="36" customHeight="1" spans="1:5">
      <c r="A702" s="382" t="s">
        <v>1307</v>
      </c>
      <c r="B702" s="260" t="s">
        <v>1308</v>
      </c>
      <c r="C702" s="296">
        <f>SUM(C703:C705)</f>
        <v>6374</v>
      </c>
      <c r="D702" s="296">
        <f>SUM(D703:D706)</f>
        <v>2596</v>
      </c>
      <c r="E702" s="317">
        <f t="shared" si="7"/>
        <v>-0.593</v>
      </c>
    </row>
    <row r="703" ht="36" customHeight="1" spans="1:5">
      <c r="A703" s="383" t="s">
        <v>1309</v>
      </c>
      <c r="B703" s="263" t="s">
        <v>1310</v>
      </c>
      <c r="C703" s="299">
        <v>6366</v>
      </c>
      <c r="D703" s="299">
        <v>785</v>
      </c>
      <c r="E703" s="317">
        <f t="shared" si="7"/>
        <v>-0.877</v>
      </c>
    </row>
    <row r="704" ht="36" customHeight="1" spans="1:5">
      <c r="A704" s="383" t="s">
        <v>1311</v>
      </c>
      <c r="B704" s="263" t="s">
        <v>1312</v>
      </c>
      <c r="C704" s="299">
        <v>8</v>
      </c>
      <c r="D704" s="299">
        <v>1524</v>
      </c>
      <c r="E704" s="317">
        <f t="shared" si="7"/>
        <v>189.5</v>
      </c>
    </row>
    <row r="705" ht="36" customHeight="1" spans="1:5">
      <c r="A705" s="383" t="s">
        <v>1313</v>
      </c>
      <c r="B705" s="263" t="s">
        <v>1314</v>
      </c>
      <c r="C705" s="299">
        <v>0</v>
      </c>
      <c r="D705" s="299">
        <v>0</v>
      </c>
      <c r="E705" s="317"/>
    </row>
    <row r="706" ht="36" customHeight="1" spans="1:5">
      <c r="A706" s="383" t="s">
        <v>1315</v>
      </c>
      <c r="B706" s="263" t="s">
        <v>1316</v>
      </c>
      <c r="C706" s="299">
        <v>0</v>
      </c>
      <c r="D706" s="299">
        <v>287</v>
      </c>
      <c r="E706" s="317"/>
    </row>
    <row r="707" ht="36" customHeight="1" spans="1:5">
      <c r="A707" s="382" t="s">
        <v>1317</v>
      </c>
      <c r="B707" s="260" t="s">
        <v>1318</v>
      </c>
      <c r="C707" s="296">
        <f>SUM(C708:C710)</f>
        <v>273</v>
      </c>
      <c r="D707" s="296">
        <f>SUM(D708:D710)</f>
        <v>151</v>
      </c>
      <c r="E707" s="317">
        <f t="shared" si="7"/>
        <v>-0.447</v>
      </c>
    </row>
    <row r="708" ht="36" customHeight="1" spans="1:5">
      <c r="A708" s="383" t="s">
        <v>1319</v>
      </c>
      <c r="B708" s="263" t="s">
        <v>1320</v>
      </c>
      <c r="C708" s="299">
        <v>4</v>
      </c>
      <c r="D708" s="299">
        <v>0</v>
      </c>
      <c r="E708" s="317">
        <f t="shared" si="7"/>
        <v>-1</v>
      </c>
    </row>
    <row r="709" ht="36" customHeight="1" spans="1:5">
      <c r="A709" s="383" t="s">
        <v>1321</v>
      </c>
      <c r="B709" s="263" t="s">
        <v>1322</v>
      </c>
      <c r="C709" s="299">
        <v>234</v>
      </c>
      <c r="D709" s="299">
        <v>147</v>
      </c>
      <c r="E709" s="317">
        <f t="shared" si="7"/>
        <v>-0.372</v>
      </c>
    </row>
    <row r="710" ht="36" customHeight="1" spans="1:5">
      <c r="A710" s="383" t="s">
        <v>1323</v>
      </c>
      <c r="B710" s="263" t="s">
        <v>1324</v>
      </c>
      <c r="C710" s="299">
        <v>35</v>
      </c>
      <c r="D710" s="299">
        <v>4</v>
      </c>
      <c r="E710" s="317">
        <f t="shared" si="7"/>
        <v>-0.886</v>
      </c>
    </row>
    <row r="711" ht="36" customHeight="1" spans="1:5">
      <c r="A711" s="382" t="s">
        <v>1325</v>
      </c>
      <c r="B711" s="260" t="s">
        <v>1326</v>
      </c>
      <c r="C711" s="296">
        <f>SUM(C712:C714)</f>
        <v>1862</v>
      </c>
      <c r="D711" s="296">
        <f>SUM(D712:D714)</f>
        <v>229</v>
      </c>
      <c r="E711" s="317">
        <f t="shared" si="7"/>
        <v>-0.877</v>
      </c>
    </row>
    <row r="712" ht="36" customHeight="1" spans="1:5">
      <c r="A712" s="383" t="s">
        <v>1327</v>
      </c>
      <c r="B712" s="263" t="s">
        <v>1328</v>
      </c>
      <c r="C712" s="299">
        <v>1688</v>
      </c>
      <c r="D712" s="299">
        <v>222</v>
      </c>
      <c r="E712" s="317">
        <f t="shared" si="7"/>
        <v>-0.868</v>
      </c>
    </row>
    <row r="713" ht="36" customHeight="1" spans="1:5">
      <c r="A713" s="383" t="s">
        <v>1329</v>
      </c>
      <c r="B713" s="263" t="s">
        <v>1330</v>
      </c>
      <c r="C713" s="299">
        <v>0</v>
      </c>
      <c r="D713" s="299">
        <v>0</v>
      </c>
      <c r="E713" s="317"/>
    </row>
    <row r="714" ht="36" customHeight="1" spans="1:5">
      <c r="A714" s="383" t="s">
        <v>1331</v>
      </c>
      <c r="B714" s="263" t="s">
        <v>1332</v>
      </c>
      <c r="C714" s="299">
        <v>174</v>
      </c>
      <c r="D714" s="299">
        <v>7</v>
      </c>
      <c r="E714" s="317">
        <f>(D714-C714)/C714</f>
        <v>-0.96</v>
      </c>
    </row>
    <row r="715" ht="36" customHeight="1" spans="1:5">
      <c r="A715" s="382" t="s">
        <v>1333</v>
      </c>
      <c r="B715" s="260" t="s">
        <v>1334</v>
      </c>
      <c r="C715" s="296">
        <f>SUM(C716:C717)</f>
        <v>29</v>
      </c>
      <c r="D715" s="296">
        <f>SUM(D716:D717)</f>
        <v>56</v>
      </c>
      <c r="E715" s="317">
        <f>(D715-C715)/C715</f>
        <v>0.931</v>
      </c>
    </row>
    <row r="716" ht="36" customHeight="1" spans="1:5">
      <c r="A716" s="383" t="s">
        <v>1335</v>
      </c>
      <c r="B716" s="263" t="s">
        <v>1336</v>
      </c>
      <c r="C716" s="299">
        <v>29</v>
      </c>
      <c r="D716" s="299">
        <v>56</v>
      </c>
      <c r="E716" s="317">
        <f>(D716-C716)/C716</f>
        <v>0.931</v>
      </c>
    </row>
    <row r="717" ht="36" customHeight="1" spans="1:5">
      <c r="A717" s="383" t="s">
        <v>1337</v>
      </c>
      <c r="B717" s="263" t="s">
        <v>1338</v>
      </c>
      <c r="C717" s="299">
        <v>0</v>
      </c>
      <c r="D717" s="299">
        <v>0</v>
      </c>
      <c r="E717" s="317"/>
    </row>
    <row r="718" ht="36" customHeight="1" spans="1:5">
      <c r="A718" s="382" t="s">
        <v>1339</v>
      </c>
      <c r="B718" s="260" t="s">
        <v>1340</v>
      </c>
      <c r="C718" s="296">
        <f>SUM(C719:C726)</f>
        <v>176</v>
      </c>
      <c r="D718" s="296">
        <f>SUM(D719:D726)</f>
        <v>1</v>
      </c>
      <c r="E718" s="317">
        <f>(D718-C718)/C718</f>
        <v>-0.994</v>
      </c>
    </row>
    <row r="719" ht="36" customHeight="1" spans="1:5">
      <c r="A719" s="383" t="s">
        <v>1341</v>
      </c>
      <c r="B719" s="263" t="s">
        <v>138</v>
      </c>
      <c r="C719" s="299">
        <v>6</v>
      </c>
      <c r="D719" s="299">
        <v>0</v>
      </c>
      <c r="E719" s="317">
        <f>(D719-C719)/C719</f>
        <v>-1</v>
      </c>
    </row>
    <row r="720" ht="36" customHeight="1" spans="1:5">
      <c r="A720" s="383" t="s">
        <v>1342</v>
      </c>
      <c r="B720" s="263" t="s">
        <v>140</v>
      </c>
      <c r="C720" s="299">
        <v>5</v>
      </c>
      <c r="D720" s="299">
        <v>0</v>
      </c>
      <c r="E720" s="317">
        <f>(D720-C720)/C720</f>
        <v>-1</v>
      </c>
    </row>
    <row r="721" ht="36" customHeight="1" spans="1:5">
      <c r="A721" s="383" t="s">
        <v>1343</v>
      </c>
      <c r="B721" s="263" t="s">
        <v>142</v>
      </c>
      <c r="C721" s="299">
        <v>0</v>
      </c>
      <c r="D721" s="299">
        <v>0</v>
      </c>
      <c r="E721" s="317"/>
    </row>
    <row r="722" ht="36" customHeight="1" spans="1:5">
      <c r="A722" s="383" t="s">
        <v>1344</v>
      </c>
      <c r="B722" s="263" t="s">
        <v>239</v>
      </c>
      <c r="C722" s="299">
        <v>0</v>
      </c>
      <c r="D722" s="299">
        <v>0</v>
      </c>
      <c r="E722" s="317"/>
    </row>
    <row r="723" ht="36" customHeight="1" spans="1:5">
      <c r="A723" s="383" t="s">
        <v>1345</v>
      </c>
      <c r="B723" s="263" t="s">
        <v>1346</v>
      </c>
      <c r="C723" s="299">
        <v>0</v>
      </c>
      <c r="D723" s="299">
        <v>0</v>
      </c>
      <c r="E723" s="317"/>
    </row>
    <row r="724" ht="36" customHeight="1" spans="1:5">
      <c r="A724" s="383" t="s">
        <v>1347</v>
      </c>
      <c r="B724" s="263" t="s">
        <v>1348</v>
      </c>
      <c r="C724" s="299">
        <v>0</v>
      </c>
      <c r="D724" s="299">
        <v>0</v>
      </c>
      <c r="E724" s="317"/>
    </row>
    <row r="725" ht="36" customHeight="1" spans="1:5">
      <c r="A725" s="383" t="s">
        <v>1349</v>
      </c>
      <c r="B725" s="263" t="s">
        <v>156</v>
      </c>
      <c r="C725" s="299">
        <v>0</v>
      </c>
      <c r="D725" s="299">
        <v>0</v>
      </c>
      <c r="E725" s="317"/>
    </row>
    <row r="726" ht="36" customHeight="1" spans="1:5">
      <c r="A726" s="383" t="s">
        <v>1350</v>
      </c>
      <c r="B726" s="263" t="s">
        <v>1351</v>
      </c>
      <c r="C726" s="299">
        <v>165</v>
      </c>
      <c r="D726" s="299">
        <v>1</v>
      </c>
      <c r="E726" s="317">
        <f>(D726-C726)/C726</f>
        <v>-0.994</v>
      </c>
    </row>
    <row r="727" ht="36" customHeight="1" spans="1:5">
      <c r="A727" s="382" t="s">
        <v>1352</v>
      </c>
      <c r="B727" s="260" t="s">
        <v>1353</v>
      </c>
      <c r="C727" s="296">
        <f>SUM(C728)</f>
        <v>0</v>
      </c>
      <c r="D727" s="296">
        <f>SUM(D728)</f>
        <v>0</v>
      </c>
      <c r="E727" s="317"/>
    </row>
    <row r="728" ht="36" customHeight="1" spans="1:5">
      <c r="A728" s="383" t="s">
        <v>1354</v>
      </c>
      <c r="B728" s="263" t="s">
        <v>1355</v>
      </c>
      <c r="C728" s="299">
        <v>0</v>
      </c>
      <c r="D728" s="299">
        <v>0</v>
      </c>
      <c r="E728" s="317"/>
    </row>
    <row r="729" ht="36" customHeight="1" spans="1:5">
      <c r="A729" s="382" t="s">
        <v>1356</v>
      </c>
      <c r="B729" s="260" t="s">
        <v>1357</v>
      </c>
      <c r="C729" s="296">
        <f>SUM(C730)</f>
        <v>165</v>
      </c>
      <c r="D729" s="296">
        <f>SUM(D730)</f>
        <v>23</v>
      </c>
      <c r="E729" s="317">
        <f>(D729-C729)/C729</f>
        <v>-0.861</v>
      </c>
    </row>
    <row r="730" ht="36" customHeight="1" spans="1:5">
      <c r="A730" s="383">
        <v>2109999</v>
      </c>
      <c r="B730" s="263" t="s">
        <v>1358</v>
      </c>
      <c r="C730" s="299">
        <v>165</v>
      </c>
      <c r="D730" s="299">
        <v>23</v>
      </c>
      <c r="E730" s="317">
        <f>(D730-C730)/C730</f>
        <v>-0.861</v>
      </c>
    </row>
    <row r="731" ht="36" customHeight="1" spans="1:5">
      <c r="A731" s="382" t="s">
        <v>87</v>
      </c>
      <c r="B731" s="260" t="s">
        <v>88</v>
      </c>
      <c r="C731" s="296">
        <f>C732+C742+C746+C755+C760+C767+C773+C776+C779+C781+C783+C789+C791+C793+C808</f>
        <v>1731</v>
      </c>
      <c r="D731" s="296">
        <f>D732+D742+D746+D755+D760+D767+D773+D776+D779+D781+D783+D789+D791+D793+D808</f>
        <v>427</v>
      </c>
      <c r="E731" s="317">
        <f>(D731-C731)/C731</f>
        <v>-0.753</v>
      </c>
    </row>
    <row r="732" ht="36" customHeight="1" spans="1:5">
      <c r="A732" s="382" t="s">
        <v>1359</v>
      </c>
      <c r="B732" s="260" t="s">
        <v>1360</v>
      </c>
      <c r="C732" s="296">
        <f>SUM(C733:C741)</f>
        <v>11</v>
      </c>
      <c r="D732" s="296">
        <f>SUM(D733:D741)</f>
        <v>0</v>
      </c>
      <c r="E732" s="317">
        <f>(D732-C732)/C732</f>
        <v>-1</v>
      </c>
    </row>
    <row r="733" ht="36" customHeight="1" spans="1:5">
      <c r="A733" s="383" t="s">
        <v>1361</v>
      </c>
      <c r="B733" s="263" t="s">
        <v>138</v>
      </c>
      <c r="C733" s="387">
        <v>0</v>
      </c>
      <c r="D733" s="308">
        <v>0</v>
      </c>
      <c r="E733" s="317"/>
    </row>
    <row r="734" ht="36" customHeight="1" spans="1:5">
      <c r="A734" s="383" t="s">
        <v>1362</v>
      </c>
      <c r="B734" s="263" t="s">
        <v>140</v>
      </c>
      <c r="C734" s="387">
        <v>6</v>
      </c>
      <c r="D734" s="308">
        <v>0</v>
      </c>
      <c r="E734" s="317">
        <f>(D734-C734)/C734</f>
        <v>-1</v>
      </c>
    </row>
    <row r="735" ht="36" customHeight="1" spans="1:5">
      <c r="A735" s="383" t="s">
        <v>1363</v>
      </c>
      <c r="B735" s="263" t="s">
        <v>142</v>
      </c>
      <c r="C735" s="387">
        <v>0</v>
      </c>
      <c r="D735" s="308">
        <v>0</v>
      </c>
      <c r="E735" s="317"/>
    </row>
    <row r="736" ht="36" customHeight="1" spans="1:5">
      <c r="A736" s="383" t="s">
        <v>1364</v>
      </c>
      <c r="B736" s="263" t="s">
        <v>1365</v>
      </c>
      <c r="C736" s="387">
        <v>5</v>
      </c>
      <c r="D736" s="308">
        <v>0</v>
      </c>
      <c r="E736" s="317">
        <f>(D736-C736)/C736</f>
        <v>-1</v>
      </c>
    </row>
    <row r="737" ht="36" customHeight="1" spans="1:5">
      <c r="A737" s="383" t="s">
        <v>1366</v>
      </c>
      <c r="B737" s="263" t="s">
        <v>1367</v>
      </c>
      <c r="C737" s="387">
        <v>0</v>
      </c>
      <c r="D737" s="308">
        <v>0</v>
      </c>
      <c r="E737" s="317"/>
    </row>
    <row r="738" ht="36" customHeight="1" spans="1:5">
      <c r="A738" s="383" t="s">
        <v>1368</v>
      </c>
      <c r="B738" s="263" t="s">
        <v>1369</v>
      </c>
      <c r="C738" s="387">
        <v>0</v>
      </c>
      <c r="D738" s="308">
        <v>0</v>
      </c>
      <c r="E738" s="317"/>
    </row>
    <row r="739" ht="36" customHeight="1" spans="1:5">
      <c r="A739" s="383" t="s">
        <v>1370</v>
      </c>
      <c r="B739" s="263" t="s">
        <v>1371</v>
      </c>
      <c r="C739" s="387">
        <v>0</v>
      </c>
      <c r="D739" s="308">
        <v>0</v>
      </c>
      <c r="E739" s="317"/>
    </row>
    <row r="740" ht="36" customHeight="1" spans="1:5">
      <c r="A740" s="383" t="s">
        <v>1372</v>
      </c>
      <c r="B740" s="263" t="s">
        <v>1373</v>
      </c>
      <c r="C740" s="387">
        <v>0</v>
      </c>
      <c r="D740" s="308">
        <v>0</v>
      </c>
      <c r="E740" s="317"/>
    </row>
    <row r="741" ht="36" customHeight="1" spans="1:5">
      <c r="A741" s="383" t="s">
        <v>1374</v>
      </c>
      <c r="B741" s="263" t="s">
        <v>1375</v>
      </c>
      <c r="C741" s="387">
        <v>0</v>
      </c>
      <c r="D741" s="308">
        <v>0</v>
      </c>
      <c r="E741" s="317"/>
    </row>
    <row r="742" ht="36" customHeight="1" spans="1:5">
      <c r="A742" s="382" t="s">
        <v>1376</v>
      </c>
      <c r="B742" s="260" t="s">
        <v>1377</v>
      </c>
      <c r="C742" s="296">
        <f>SUM(C743:C745)</f>
        <v>0</v>
      </c>
      <c r="D742" s="296">
        <f>SUM(D743:D745)</f>
        <v>41</v>
      </c>
      <c r="E742" s="317"/>
    </row>
    <row r="743" ht="36" customHeight="1" spans="1:5">
      <c r="A743" s="383" t="s">
        <v>1378</v>
      </c>
      <c r="B743" s="263" t="s">
        <v>1379</v>
      </c>
      <c r="C743" s="299">
        <v>0</v>
      </c>
      <c r="D743" s="299">
        <v>0</v>
      </c>
      <c r="E743" s="317"/>
    </row>
    <row r="744" ht="36" customHeight="1" spans="1:5">
      <c r="A744" s="383" t="s">
        <v>1380</v>
      </c>
      <c r="B744" s="263" t="s">
        <v>1381</v>
      </c>
      <c r="C744" s="299">
        <v>0</v>
      </c>
      <c r="D744" s="299">
        <v>0</v>
      </c>
      <c r="E744" s="317"/>
    </row>
    <row r="745" ht="36" customHeight="1" spans="1:5">
      <c r="A745" s="383" t="s">
        <v>1382</v>
      </c>
      <c r="B745" s="263" t="s">
        <v>1383</v>
      </c>
      <c r="C745" s="299">
        <v>0</v>
      </c>
      <c r="D745" s="299">
        <v>41</v>
      </c>
      <c r="E745" s="317"/>
    </row>
    <row r="746" ht="36" customHeight="1" spans="1:5">
      <c r="A746" s="382" t="s">
        <v>1384</v>
      </c>
      <c r="B746" s="260" t="s">
        <v>1385</v>
      </c>
      <c r="C746" s="296">
        <f>SUM(C747:C754)</f>
        <v>956</v>
      </c>
      <c r="D746" s="296">
        <f>SUM(D747:D754)</f>
        <v>327</v>
      </c>
      <c r="E746" s="317">
        <f>(D746-C746)/C746</f>
        <v>-0.658</v>
      </c>
    </row>
    <row r="747" ht="36" customHeight="1" spans="1:5">
      <c r="A747" s="383" t="s">
        <v>1386</v>
      </c>
      <c r="B747" s="263" t="s">
        <v>1387</v>
      </c>
      <c r="C747" s="299">
        <v>0</v>
      </c>
      <c r="D747" s="299">
        <v>0</v>
      </c>
      <c r="E747" s="317"/>
    </row>
    <row r="748" ht="36" customHeight="1" spans="1:5">
      <c r="A748" s="383" t="s">
        <v>1388</v>
      </c>
      <c r="B748" s="263" t="s">
        <v>1389</v>
      </c>
      <c r="C748" s="299">
        <v>720</v>
      </c>
      <c r="D748" s="299">
        <v>317</v>
      </c>
      <c r="E748" s="317">
        <f>(D748-C748)/C748</f>
        <v>-0.56</v>
      </c>
    </row>
    <row r="749" ht="36" customHeight="1" spans="1:5">
      <c r="A749" s="383" t="s">
        <v>1390</v>
      </c>
      <c r="B749" s="263" t="s">
        <v>1391</v>
      </c>
      <c r="C749" s="299">
        <v>0</v>
      </c>
      <c r="D749" s="299">
        <v>0</v>
      </c>
      <c r="E749" s="317"/>
    </row>
    <row r="750" ht="36" customHeight="1" spans="1:5">
      <c r="A750" s="383" t="s">
        <v>1392</v>
      </c>
      <c r="B750" s="263" t="s">
        <v>1393</v>
      </c>
      <c r="C750" s="299">
        <v>181</v>
      </c>
      <c r="D750" s="299">
        <v>0</v>
      </c>
      <c r="E750" s="317">
        <f>(D750-C750)/C750</f>
        <v>-1</v>
      </c>
    </row>
    <row r="751" ht="36" customHeight="1" spans="1:5">
      <c r="A751" s="383" t="s">
        <v>1394</v>
      </c>
      <c r="B751" s="263" t="s">
        <v>1395</v>
      </c>
      <c r="C751" s="299">
        <v>0</v>
      </c>
      <c r="D751" s="299">
        <v>0</v>
      </c>
      <c r="E751" s="317"/>
    </row>
    <row r="752" ht="36" customHeight="1" spans="1:5">
      <c r="A752" s="383" t="s">
        <v>1396</v>
      </c>
      <c r="B752" s="263" t="s">
        <v>1397</v>
      </c>
      <c r="C752" s="299">
        <v>0</v>
      </c>
      <c r="D752" s="299">
        <v>0</v>
      </c>
      <c r="E752" s="317"/>
    </row>
    <row r="753" ht="36" customHeight="1" spans="1:5">
      <c r="A753" s="265" t="s">
        <v>1398</v>
      </c>
      <c r="B753" s="263" t="s">
        <v>1399</v>
      </c>
      <c r="C753" s="299">
        <v>0</v>
      </c>
      <c r="D753" s="299">
        <v>0</v>
      </c>
      <c r="E753" s="317"/>
    </row>
    <row r="754" ht="36" customHeight="1" spans="1:5">
      <c r="A754" s="383" t="s">
        <v>1400</v>
      </c>
      <c r="B754" s="263" t="s">
        <v>1401</v>
      </c>
      <c r="C754" s="299">
        <v>55</v>
      </c>
      <c r="D754" s="299">
        <v>10</v>
      </c>
      <c r="E754" s="317">
        <f>(D754-C754)/C754</f>
        <v>-0.818</v>
      </c>
    </row>
    <row r="755" ht="36" customHeight="1" spans="1:5">
      <c r="A755" s="382" t="s">
        <v>1402</v>
      </c>
      <c r="B755" s="260" t="s">
        <v>1403</v>
      </c>
      <c r="C755" s="296">
        <f>SUM(C756:C759)</f>
        <v>657</v>
      </c>
      <c r="D755" s="296">
        <f>SUM(D756:D759)</f>
        <v>58</v>
      </c>
      <c r="E755" s="317">
        <f>(D755-C755)/C755</f>
        <v>-0.912</v>
      </c>
    </row>
    <row r="756" ht="36" customHeight="1" spans="1:5">
      <c r="A756" s="383" t="s">
        <v>1404</v>
      </c>
      <c r="B756" s="263" t="s">
        <v>1405</v>
      </c>
      <c r="C756" s="299">
        <v>17</v>
      </c>
      <c r="D756" s="299">
        <v>0</v>
      </c>
      <c r="E756" s="317">
        <f>(D756-C756)/C756</f>
        <v>-1</v>
      </c>
    </row>
    <row r="757" ht="36" customHeight="1" spans="1:5">
      <c r="A757" s="383" t="s">
        <v>1406</v>
      </c>
      <c r="B757" s="263" t="s">
        <v>1407</v>
      </c>
      <c r="C757" s="299">
        <v>110</v>
      </c>
      <c r="D757" s="299">
        <v>58</v>
      </c>
      <c r="E757" s="317">
        <f>(D757-C757)/C757</f>
        <v>-0.473</v>
      </c>
    </row>
    <row r="758" ht="36" customHeight="1" spans="1:5">
      <c r="A758" s="383" t="s">
        <v>1408</v>
      </c>
      <c r="B758" s="263" t="s">
        <v>1409</v>
      </c>
      <c r="C758" s="299">
        <v>0</v>
      </c>
      <c r="D758" s="299">
        <v>0</v>
      </c>
      <c r="E758" s="317"/>
    </row>
    <row r="759" ht="36" customHeight="1" spans="1:5">
      <c r="A759" s="383" t="s">
        <v>1410</v>
      </c>
      <c r="B759" s="263" t="s">
        <v>1411</v>
      </c>
      <c r="C759" s="299">
        <v>530</v>
      </c>
      <c r="D759" s="299">
        <v>0</v>
      </c>
      <c r="E759" s="317">
        <f>(D759-C759)/C759</f>
        <v>-1</v>
      </c>
    </row>
    <row r="760" ht="36" customHeight="1" spans="1:5">
      <c r="A760" s="382" t="s">
        <v>1412</v>
      </c>
      <c r="B760" s="260" t="s">
        <v>1413</v>
      </c>
      <c r="C760" s="296">
        <f>SUM(C761:C766)</f>
        <v>27</v>
      </c>
      <c r="D760" s="296">
        <f>SUM(D761:D766)</f>
        <v>0</v>
      </c>
      <c r="E760" s="317">
        <f>(D760-C760)/C760</f>
        <v>-1</v>
      </c>
    </row>
    <row r="761" ht="36" customHeight="1" spans="1:5">
      <c r="A761" s="383" t="s">
        <v>1414</v>
      </c>
      <c r="B761" s="263" t="s">
        <v>1415</v>
      </c>
      <c r="C761" s="299">
        <v>10</v>
      </c>
      <c r="D761" s="299">
        <v>0</v>
      </c>
      <c r="E761" s="317">
        <f>(D761-C761)/C761</f>
        <v>-1</v>
      </c>
    </row>
    <row r="762" ht="36" customHeight="1" spans="1:5">
      <c r="A762" s="383" t="s">
        <v>1416</v>
      </c>
      <c r="B762" s="263" t="s">
        <v>1417</v>
      </c>
      <c r="C762" s="299">
        <v>0</v>
      </c>
      <c r="D762" s="299">
        <v>0</v>
      </c>
      <c r="E762" s="317"/>
    </row>
    <row r="763" ht="36" customHeight="1" spans="1:5">
      <c r="A763" s="383" t="s">
        <v>1418</v>
      </c>
      <c r="B763" s="263" t="s">
        <v>1419</v>
      </c>
      <c r="C763" s="299">
        <v>17</v>
      </c>
      <c r="D763" s="299">
        <v>0</v>
      </c>
      <c r="E763" s="317">
        <f>(D763-C763)/C763</f>
        <v>-1</v>
      </c>
    </row>
    <row r="764" ht="36" customHeight="1" spans="1:5">
      <c r="A764" s="383" t="s">
        <v>1420</v>
      </c>
      <c r="B764" s="263" t="s">
        <v>1421</v>
      </c>
      <c r="C764" s="299">
        <v>0</v>
      </c>
      <c r="D764" s="299">
        <v>0</v>
      </c>
      <c r="E764" s="317"/>
    </row>
    <row r="765" ht="36" customHeight="1" spans="1:5">
      <c r="A765" s="383" t="s">
        <v>1422</v>
      </c>
      <c r="B765" s="263" t="s">
        <v>1423</v>
      </c>
      <c r="C765" s="299">
        <v>0</v>
      </c>
      <c r="D765" s="299">
        <v>0</v>
      </c>
      <c r="E765" s="317"/>
    </row>
    <row r="766" ht="36" customHeight="1" spans="1:5">
      <c r="A766" s="383" t="s">
        <v>1424</v>
      </c>
      <c r="B766" s="263" t="s">
        <v>1425</v>
      </c>
      <c r="C766" s="299">
        <v>0</v>
      </c>
      <c r="D766" s="299">
        <v>0</v>
      </c>
      <c r="E766" s="317"/>
    </row>
    <row r="767" ht="36" customHeight="1" spans="1:5">
      <c r="A767" s="382" t="s">
        <v>1426</v>
      </c>
      <c r="B767" s="260" t="s">
        <v>1427</v>
      </c>
      <c r="C767" s="296">
        <f>SUM(C768:C772)</f>
        <v>61</v>
      </c>
      <c r="D767" s="296">
        <f>SUM(D768:D772)</f>
        <v>1</v>
      </c>
      <c r="E767" s="317">
        <f>(D767-C767)/C767</f>
        <v>-0.984</v>
      </c>
    </row>
    <row r="768" ht="36" customHeight="1" spans="1:5">
      <c r="A768" s="383" t="s">
        <v>1428</v>
      </c>
      <c r="B768" s="263" t="s">
        <v>1429</v>
      </c>
      <c r="C768" s="299">
        <v>55</v>
      </c>
      <c r="D768" s="299">
        <v>0</v>
      </c>
      <c r="E768" s="317">
        <f>(D768-C768)/C768</f>
        <v>-1</v>
      </c>
    </row>
    <row r="769" ht="36" customHeight="1" spans="1:5">
      <c r="A769" s="383" t="s">
        <v>1430</v>
      </c>
      <c r="B769" s="263" t="s">
        <v>1431</v>
      </c>
      <c r="C769" s="299">
        <v>0</v>
      </c>
      <c r="D769" s="299">
        <v>0</v>
      </c>
      <c r="E769" s="317"/>
    </row>
    <row r="770" ht="36" customHeight="1" spans="1:5">
      <c r="A770" s="383" t="s">
        <v>1432</v>
      </c>
      <c r="B770" s="263" t="s">
        <v>1433</v>
      </c>
      <c r="C770" s="299">
        <v>0</v>
      </c>
      <c r="D770" s="299">
        <v>0</v>
      </c>
      <c r="E770" s="317"/>
    </row>
    <row r="771" ht="36" customHeight="1" spans="1:5">
      <c r="A771" s="383" t="s">
        <v>1434</v>
      </c>
      <c r="B771" s="263" t="s">
        <v>1435</v>
      </c>
      <c r="C771" s="299">
        <v>0</v>
      </c>
      <c r="D771" s="299">
        <v>0</v>
      </c>
      <c r="E771" s="317"/>
    </row>
    <row r="772" ht="36" customHeight="1" spans="1:5">
      <c r="A772" s="383" t="s">
        <v>1436</v>
      </c>
      <c r="B772" s="263" t="s">
        <v>1437</v>
      </c>
      <c r="C772" s="299">
        <v>6</v>
      </c>
      <c r="D772" s="299">
        <v>1</v>
      </c>
      <c r="E772" s="317">
        <f>(D772-C772)/C772</f>
        <v>-0.833</v>
      </c>
    </row>
    <row r="773" ht="36" customHeight="1" spans="1:5">
      <c r="A773" s="382" t="s">
        <v>1438</v>
      </c>
      <c r="B773" s="260" t="s">
        <v>1439</v>
      </c>
      <c r="C773" s="296">
        <f>SUM(C774:C775)</f>
        <v>0</v>
      </c>
      <c r="D773" s="296">
        <f>SUM(D774:D775)</f>
        <v>0</v>
      </c>
      <c r="E773" s="317"/>
    </row>
    <row r="774" ht="36" customHeight="1" spans="1:5">
      <c r="A774" s="383" t="s">
        <v>1440</v>
      </c>
      <c r="B774" s="263" t="s">
        <v>1441</v>
      </c>
      <c r="C774" s="299">
        <v>0</v>
      </c>
      <c r="D774" s="299">
        <v>0</v>
      </c>
      <c r="E774" s="317"/>
    </row>
    <row r="775" ht="36" customHeight="1" spans="1:5">
      <c r="A775" s="383" t="s">
        <v>1442</v>
      </c>
      <c r="B775" s="263" t="s">
        <v>1443</v>
      </c>
      <c r="C775" s="299">
        <v>0</v>
      </c>
      <c r="D775" s="299">
        <v>0</v>
      </c>
      <c r="E775" s="317"/>
    </row>
    <row r="776" ht="36" customHeight="1" spans="1:5">
      <c r="A776" s="382" t="s">
        <v>1444</v>
      </c>
      <c r="B776" s="260" t="s">
        <v>1445</v>
      </c>
      <c r="C776" s="296">
        <f>SUM(C777:C778)</f>
        <v>0</v>
      </c>
      <c r="D776" s="296">
        <f>SUM(D777:D778)</f>
        <v>0</v>
      </c>
      <c r="E776" s="317"/>
    </row>
    <row r="777" ht="36" customHeight="1" spans="1:5">
      <c r="A777" s="383" t="s">
        <v>1446</v>
      </c>
      <c r="B777" s="263" t="s">
        <v>1447</v>
      </c>
      <c r="C777" s="299">
        <v>0</v>
      </c>
      <c r="D777" s="299">
        <v>0</v>
      </c>
      <c r="E777" s="317"/>
    </row>
    <row r="778" ht="36" customHeight="1" spans="1:5">
      <c r="A778" s="383" t="s">
        <v>1448</v>
      </c>
      <c r="B778" s="263" t="s">
        <v>1449</v>
      </c>
      <c r="C778" s="299">
        <v>0</v>
      </c>
      <c r="D778" s="299">
        <v>0</v>
      </c>
      <c r="E778" s="317"/>
    </row>
    <row r="779" ht="36" customHeight="1" spans="1:5">
      <c r="A779" s="382" t="s">
        <v>1450</v>
      </c>
      <c r="B779" s="260" t="s">
        <v>1451</v>
      </c>
      <c r="C779" s="296">
        <f>C780</f>
        <v>0</v>
      </c>
      <c r="D779" s="296">
        <f>D780</f>
        <v>0</v>
      </c>
      <c r="E779" s="317"/>
    </row>
    <row r="780" ht="36" customHeight="1" spans="1:5">
      <c r="A780" s="383">
        <v>2110901</v>
      </c>
      <c r="B780" s="388" t="s">
        <v>1452</v>
      </c>
      <c r="C780" s="299">
        <v>0</v>
      </c>
      <c r="D780" s="299">
        <v>0</v>
      </c>
      <c r="E780" s="317"/>
    </row>
    <row r="781" ht="36" customHeight="1" spans="1:5">
      <c r="A781" s="382" t="s">
        <v>1453</v>
      </c>
      <c r="B781" s="260" t="s">
        <v>1454</v>
      </c>
      <c r="C781" s="296"/>
      <c r="D781" s="296"/>
      <c r="E781" s="317"/>
    </row>
    <row r="782" ht="36" customHeight="1" spans="1:5">
      <c r="A782" s="383">
        <v>2111001</v>
      </c>
      <c r="B782" s="388" t="s">
        <v>1455</v>
      </c>
      <c r="C782" s="299"/>
      <c r="D782" s="299"/>
      <c r="E782" s="317"/>
    </row>
    <row r="783" ht="36" customHeight="1" spans="1:5">
      <c r="A783" s="382" t="s">
        <v>1456</v>
      </c>
      <c r="B783" s="260" t="s">
        <v>1457</v>
      </c>
      <c r="C783" s="296">
        <f>SUM(C784:C788)</f>
        <v>19</v>
      </c>
      <c r="D783" s="296">
        <f>SUM(D784:D788)</f>
        <v>0</v>
      </c>
      <c r="E783" s="317">
        <f>(D783-C783)/C783</f>
        <v>-1</v>
      </c>
    </row>
    <row r="784" ht="36" customHeight="1" spans="1:5">
      <c r="A784" s="383" t="s">
        <v>1458</v>
      </c>
      <c r="B784" s="263" t="s">
        <v>1459</v>
      </c>
      <c r="C784" s="299">
        <v>0</v>
      </c>
      <c r="D784" s="299">
        <v>0</v>
      </c>
      <c r="E784" s="317"/>
    </row>
    <row r="785" ht="36" customHeight="1" spans="1:5">
      <c r="A785" s="383" t="s">
        <v>1460</v>
      </c>
      <c r="B785" s="263" t="s">
        <v>1461</v>
      </c>
      <c r="C785" s="299">
        <v>0</v>
      </c>
      <c r="D785" s="299">
        <v>0</v>
      </c>
      <c r="E785" s="317"/>
    </row>
    <row r="786" ht="36" customHeight="1" spans="1:5">
      <c r="A786" s="383" t="s">
        <v>1462</v>
      </c>
      <c r="B786" s="263" t="s">
        <v>1463</v>
      </c>
      <c r="C786" s="299">
        <v>0</v>
      </c>
      <c r="D786" s="299">
        <v>0</v>
      </c>
      <c r="E786" s="317"/>
    </row>
    <row r="787" ht="36" customHeight="1" spans="1:5">
      <c r="A787" s="383" t="s">
        <v>1464</v>
      </c>
      <c r="B787" s="263" t="s">
        <v>1465</v>
      </c>
      <c r="C787" s="299">
        <v>0</v>
      </c>
      <c r="D787" s="299">
        <v>0</v>
      </c>
      <c r="E787" s="317"/>
    </row>
    <row r="788" ht="36" customHeight="1" spans="1:5">
      <c r="A788" s="383" t="s">
        <v>1466</v>
      </c>
      <c r="B788" s="263" t="s">
        <v>1467</v>
      </c>
      <c r="C788" s="299">
        <v>19</v>
      </c>
      <c r="D788" s="299">
        <v>0</v>
      </c>
      <c r="E788" s="317">
        <f>(D788-C788)/C788</f>
        <v>-1</v>
      </c>
    </row>
    <row r="789" ht="36" customHeight="1" spans="1:5">
      <c r="A789" s="382" t="s">
        <v>1468</v>
      </c>
      <c r="B789" s="260" t="s">
        <v>1469</v>
      </c>
      <c r="C789" s="296">
        <f>C790</f>
        <v>0</v>
      </c>
      <c r="D789" s="296">
        <f>D790</f>
        <v>0</v>
      </c>
      <c r="E789" s="317"/>
    </row>
    <row r="790" ht="36" customHeight="1" spans="1:5">
      <c r="A790" s="265" t="s">
        <v>1470</v>
      </c>
      <c r="B790" s="263" t="s">
        <v>1471</v>
      </c>
      <c r="C790" s="299">
        <v>0</v>
      </c>
      <c r="D790" s="299">
        <v>0</v>
      </c>
      <c r="E790" s="317"/>
    </row>
    <row r="791" ht="36" customHeight="1" spans="1:5">
      <c r="A791" s="382" t="s">
        <v>1472</v>
      </c>
      <c r="B791" s="260" t="s">
        <v>1473</v>
      </c>
      <c r="C791" s="296">
        <f>C792</f>
        <v>0</v>
      </c>
      <c r="D791" s="296">
        <f>D792</f>
        <v>0</v>
      </c>
      <c r="E791" s="317"/>
    </row>
    <row r="792" ht="36" customHeight="1" spans="1:5">
      <c r="A792" s="265" t="s">
        <v>1474</v>
      </c>
      <c r="B792" s="263" t="s">
        <v>1475</v>
      </c>
      <c r="C792" s="299">
        <v>0</v>
      </c>
      <c r="D792" s="299">
        <v>0</v>
      </c>
      <c r="E792" s="317"/>
    </row>
    <row r="793" ht="36" customHeight="1" spans="1:5">
      <c r="A793" s="382" t="s">
        <v>1476</v>
      </c>
      <c r="B793" s="260" t="s">
        <v>1477</v>
      </c>
      <c r="C793" s="296"/>
      <c r="D793" s="296"/>
      <c r="E793" s="317"/>
    </row>
    <row r="794" ht="36" customHeight="1" spans="1:5">
      <c r="A794" s="383" t="s">
        <v>1478</v>
      </c>
      <c r="B794" s="263" t="s">
        <v>138</v>
      </c>
      <c r="C794" s="299">
        <v>0</v>
      </c>
      <c r="D794" s="299">
        <v>0</v>
      </c>
      <c r="E794" s="317"/>
    </row>
    <row r="795" ht="36" customHeight="1" spans="1:5">
      <c r="A795" s="383" t="s">
        <v>1479</v>
      </c>
      <c r="B795" s="263" t="s">
        <v>140</v>
      </c>
      <c r="C795" s="299">
        <v>0</v>
      </c>
      <c r="D795" s="299">
        <v>0</v>
      </c>
      <c r="E795" s="317"/>
    </row>
    <row r="796" ht="36" customHeight="1" spans="1:5">
      <c r="A796" s="383" t="s">
        <v>1480</v>
      </c>
      <c r="B796" s="263" t="s">
        <v>142</v>
      </c>
      <c r="C796" s="299">
        <v>0</v>
      </c>
      <c r="D796" s="299">
        <v>0</v>
      </c>
      <c r="E796" s="317"/>
    </row>
    <row r="797" ht="36" customHeight="1" spans="1:5">
      <c r="A797" s="383" t="s">
        <v>1481</v>
      </c>
      <c r="B797" s="263" t="s">
        <v>1482</v>
      </c>
      <c r="C797" s="299">
        <v>0</v>
      </c>
      <c r="D797" s="299">
        <v>0</v>
      </c>
      <c r="E797" s="317"/>
    </row>
    <row r="798" ht="36" customHeight="1" spans="1:5">
      <c r="A798" s="383" t="s">
        <v>1483</v>
      </c>
      <c r="B798" s="263" t="s">
        <v>1484</v>
      </c>
      <c r="C798" s="299">
        <v>0</v>
      </c>
      <c r="D798" s="299">
        <v>0</v>
      </c>
      <c r="E798" s="317"/>
    </row>
    <row r="799" ht="36" customHeight="1" spans="1:5">
      <c r="A799" s="383" t="s">
        <v>1485</v>
      </c>
      <c r="B799" s="263" t="s">
        <v>1486</v>
      </c>
      <c r="C799" s="299">
        <v>0</v>
      </c>
      <c r="D799" s="299">
        <v>0</v>
      </c>
      <c r="E799" s="317"/>
    </row>
    <row r="800" ht="36" customHeight="1" spans="1:5">
      <c r="A800" s="383" t="s">
        <v>1487</v>
      </c>
      <c r="B800" s="263" t="s">
        <v>1488</v>
      </c>
      <c r="C800" s="299">
        <v>0</v>
      </c>
      <c r="D800" s="299">
        <v>0</v>
      </c>
      <c r="E800" s="317"/>
    </row>
    <row r="801" ht="36" customHeight="1" spans="1:5">
      <c r="A801" s="383" t="s">
        <v>1489</v>
      </c>
      <c r="B801" s="263" t="s">
        <v>1490</v>
      </c>
      <c r="C801" s="299">
        <v>0</v>
      </c>
      <c r="D801" s="299">
        <v>0</v>
      </c>
      <c r="E801" s="317"/>
    </row>
    <row r="802" ht="36" customHeight="1" spans="1:5">
      <c r="A802" s="383" t="s">
        <v>1491</v>
      </c>
      <c r="B802" s="263" t="s">
        <v>1492</v>
      </c>
      <c r="C802" s="299">
        <v>0</v>
      </c>
      <c r="D802" s="299">
        <v>0</v>
      </c>
      <c r="E802" s="317"/>
    </row>
    <row r="803" ht="36" customHeight="1" spans="1:5">
      <c r="A803" s="383" t="s">
        <v>1493</v>
      </c>
      <c r="B803" s="263" t="s">
        <v>1494</v>
      </c>
      <c r="C803" s="299">
        <v>0</v>
      </c>
      <c r="D803" s="299">
        <v>0</v>
      </c>
      <c r="E803" s="317"/>
    </row>
    <row r="804" ht="36" customHeight="1" spans="1:5">
      <c r="A804" s="383" t="s">
        <v>1495</v>
      </c>
      <c r="B804" s="263" t="s">
        <v>239</v>
      </c>
      <c r="C804" s="299"/>
      <c r="D804" s="299"/>
      <c r="E804" s="317"/>
    </row>
    <row r="805" ht="36" customHeight="1" spans="1:5">
      <c r="A805" s="383" t="s">
        <v>1496</v>
      </c>
      <c r="B805" s="263" t="s">
        <v>1497</v>
      </c>
      <c r="C805" s="299">
        <v>0</v>
      </c>
      <c r="D805" s="299">
        <v>0</v>
      </c>
      <c r="E805" s="317"/>
    </row>
    <row r="806" ht="36" customHeight="1" spans="1:5">
      <c r="A806" s="383" t="s">
        <v>1498</v>
      </c>
      <c r="B806" s="263" t="s">
        <v>156</v>
      </c>
      <c r="C806" s="299">
        <v>0</v>
      </c>
      <c r="D806" s="299">
        <v>0</v>
      </c>
      <c r="E806" s="317"/>
    </row>
    <row r="807" ht="36" customHeight="1" spans="1:5">
      <c r="A807" s="383" t="s">
        <v>1499</v>
      </c>
      <c r="B807" s="263" t="s">
        <v>1500</v>
      </c>
      <c r="C807" s="299">
        <v>0</v>
      </c>
      <c r="D807" s="299">
        <v>0</v>
      </c>
      <c r="E807" s="317"/>
    </row>
    <row r="808" ht="36" customHeight="1" spans="1:5">
      <c r="A808" s="382" t="s">
        <v>1501</v>
      </c>
      <c r="B808" s="260" t="s">
        <v>1502</v>
      </c>
      <c r="C808" s="296"/>
      <c r="D808" s="296"/>
      <c r="E808" s="317"/>
    </row>
    <row r="809" ht="36" customHeight="1" spans="1:5">
      <c r="A809" s="386" t="s">
        <v>1503</v>
      </c>
      <c r="B809" s="390" t="s">
        <v>1504</v>
      </c>
      <c r="C809" s="299"/>
      <c r="D809" s="299"/>
      <c r="E809" s="317"/>
    </row>
    <row r="810" ht="36" customHeight="1" spans="1:5">
      <c r="A810" s="382" t="s">
        <v>89</v>
      </c>
      <c r="B810" s="260" t="s">
        <v>90</v>
      </c>
      <c r="C810" s="296">
        <f>C811+C822+C824+C827+C829+C831</f>
        <v>3674</v>
      </c>
      <c r="D810" s="296">
        <f>D811+D822+D824+D827+D829+D831</f>
        <v>1589</v>
      </c>
      <c r="E810" s="317">
        <f>(D810-C810)/C810</f>
        <v>-0.568</v>
      </c>
    </row>
    <row r="811" ht="36" customHeight="1" spans="1:5">
      <c r="A811" s="382" t="s">
        <v>1505</v>
      </c>
      <c r="B811" s="260" t="s">
        <v>1506</v>
      </c>
      <c r="C811" s="296">
        <f>SUM(C812:C821)</f>
        <v>341</v>
      </c>
      <c r="D811" s="296">
        <f>SUM(D812:D821)</f>
        <v>332</v>
      </c>
      <c r="E811" s="317">
        <f>(D811-C811)/C811</f>
        <v>-0.026</v>
      </c>
    </row>
    <row r="812" ht="36" customHeight="1" spans="1:5">
      <c r="A812" s="383" t="s">
        <v>1507</v>
      </c>
      <c r="B812" s="263" t="s">
        <v>138</v>
      </c>
      <c r="C812" s="299">
        <v>336</v>
      </c>
      <c r="D812" s="299">
        <v>260</v>
      </c>
      <c r="E812" s="317">
        <f>(D812-C812)/C812</f>
        <v>-0.226</v>
      </c>
    </row>
    <row r="813" ht="36" customHeight="1" spans="1:5">
      <c r="A813" s="383" t="s">
        <v>1508</v>
      </c>
      <c r="B813" s="263" t="s">
        <v>140</v>
      </c>
      <c r="C813" s="299">
        <v>5</v>
      </c>
      <c r="D813" s="299">
        <v>0</v>
      </c>
      <c r="E813" s="317">
        <f>(D813-C813)/C813</f>
        <v>-1</v>
      </c>
    </row>
    <row r="814" ht="36" customHeight="1" spans="1:5">
      <c r="A814" s="383" t="s">
        <v>1509</v>
      </c>
      <c r="B814" s="263" t="s">
        <v>142</v>
      </c>
      <c r="C814" s="299">
        <v>0</v>
      </c>
      <c r="D814" s="299">
        <v>0</v>
      </c>
      <c r="E814" s="317"/>
    </row>
    <row r="815" ht="36" customHeight="1" spans="1:5">
      <c r="A815" s="383" t="s">
        <v>1510</v>
      </c>
      <c r="B815" s="263" t="s">
        <v>1511</v>
      </c>
      <c r="C815" s="299">
        <v>0</v>
      </c>
      <c r="D815" s="299">
        <v>72</v>
      </c>
      <c r="E815" s="317"/>
    </row>
    <row r="816" ht="36" customHeight="1" spans="1:5">
      <c r="A816" s="383" t="s">
        <v>1512</v>
      </c>
      <c r="B816" s="263" t="s">
        <v>1513</v>
      </c>
      <c r="C816" s="299">
        <v>0</v>
      </c>
      <c r="D816" s="299">
        <v>0</v>
      </c>
      <c r="E816" s="317"/>
    </row>
    <row r="817" ht="36" customHeight="1" spans="1:5">
      <c r="A817" s="383" t="s">
        <v>1514</v>
      </c>
      <c r="B817" s="263" t="s">
        <v>1515</v>
      </c>
      <c r="C817" s="299">
        <v>0</v>
      </c>
      <c r="D817" s="299">
        <v>0</v>
      </c>
      <c r="E817" s="317"/>
    </row>
    <row r="818" ht="36" customHeight="1" spans="1:5">
      <c r="A818" s="383" t="s">
        <v>1516</v>
      </c>
      <c r="B818" s="263" t="s">
        <v>1517</v>
      </c>
      <c r="C818" s="299">
        <v>0</v>
      </c>
      <c r="D818" s="299">
        <v>0</v>
      </c>
      <c r="E818" s="317"/>
    </row>
    <row r="819" ht="36" customHeight="1" spans="1:5">
      <c r="A819" s="383" t="s">
        <v>1518</v>
      </c>
      <c r="B819" s="263" t="s">
        <v>1519</v>
      </c>
      <c r="C819" s="299">
        <v>0</v>
      </c>
      <c r="D819" s="299">
        <v>0</v>
      </c>
      <c r="E819" s="317"/>
    </row>
    <row r="820" ht="36" customHeight="1" spans="1:5">
      <c r="A820" s="383" t="s">
        <v>1520</v>
      </c>
      <c r="B820" s="263" t="s">
        <v>1521</v>
      </c>
      <c r="C820" s="299">
        <v>0</v>
      </c>
      <c r="D820" s="299">
        <v>0</v>
      </c>
      <c r="E820" s="317"/>
    </row>
    <row r="821" ht="36" customHeight="1" spans="1:5">
      <c r="A821" s="383" t="s">
        <v>1522</v>
      </c>
      <c r="B821" s="263" t="s">
        <v>1523</v>
      </c>
      <c r="C821" s="299">
        <v>0</v>
      </c>
      <c r="D821" s="299">
        <v>0</v>
      </c>
      <c r="E821" s="317"/>
    </row>
    <row r="822" ht="36" customHeight="1" spans="1:5">
      <c r="A822" s="382" t="s">
        <v>1524</v>
      </c>
      <c r="B822" s="260" t="s">
        <v>1525</v>
      </c>
      <c r="C822" s="296">
        <f>SUM(C823)</f>
        <v>15</v>
      </c>
      <c r="D822" s="296">
        <f>SUM(D823)</f>
        <v>0</v>
      </c>
      <c r="E822" s="317">
        <f t="shared" ref="E822:E828" si="8">(D822-C822)/C822</f>
        <v>-1</v>
      </c>
    </row>
    <row r="823" ht="36" customHeight="1" spans="1:5">
      <c r="A823" s="383">
        <v>2120201</v>
      </c>
      <c r="B823" s="388" t="s">
        <v>1526</v>
      </c>
      <c r="C823" s="299">
        <v>15</v>
      </c>
      <c r="D823" s="299">
        <v>0</v>
      </c>
      <c r="E823" s="317">
        <f t="shared" si="8"/>
        <v>-1</v>
      </c>
    </row>
    <row r="824" ht="36" customHeight="1" spans="1:5">
      <c r="A824" s="382" t="s">
        <v>1527</v>
      </c>
      <c r="B824" s="260" t="s">
        <v>1528</v>
      </c>
      <c r="C824" s="296">
        <f>SUM(C825:C826)</f>
        <v>2802</v>
      </c>
      <c r="D824" s="296">
        <f>SUM(D825:D826)</f>
        <v>647</v>
      </c>
      <c r="E824" s="317">
        <f t="shared" si="8"/>
        <v>-0.769</v>
      </c>
    </row>
    <row r="825" ht="36" customHeight="1" spans="1:5">
      <c r="A825" s="383" t="s">
        <v>1529</v>
      </c>
      <c r="B825" s="263" t="s">
        <v>1530</v>
      </c>
      <c r="C825" s="299">
        <v>590</v>
      </c>
      <c r="D825" s="299">
        <v>0</v>
      </c>
      <c r="E825" s="317">
        <f t="shared" si="8"/>
        <v>-1</v>
      </c>
    </row>
    <row r="826" ht="36" customHeight="1" spans="1:5">
      <c r="A826" s="383" t="s">
        <v>1531</v>
      </c>
      <c r="B826" s="263" t="s">
        <v>1532</v>
      </c>
      <c r="C826" s="299">
        <v>2212</v>
      </c>
      <c r="D826" s="299">
        <v>647</v>
      </c>
      <c r="E826" s="317">
        <f t="shared" si="8"/>
        <v>-0.708</v>
      </c>
    </row>
    <row r="827" ht="36" customHeight="1" spans="1:5">
      <c r="A827" s="382" t="s">
        <v>1533</v>
      </c>
      <c r="B827" s="260" t="s">
        <v>1534</v>
      </c>
      <c r="C827" s="296">
        <f>SUM(C828)</f>
        <v>516</v>
      </c>
      <c r="D827" s="296">
        <f>SUM(D828)</f>
        <v>610</v>
      </c>
      <c r="E827" s="317">
        <f t="shared" si="8"/>
        <v>0.182</v>
      </c>
    </row>
    <row r="828" ht="36" customHeight="1" spans="1:5">
      <c r="A828" s="383">
        <v>2120501</v>
      </c>
      <c r="B828" s="388" t="s">
        <v>1535</v>
      </c>
      <c r="C828" s="299">
        <v>516</v>
      </c>
      <c r="D828" s="299">
        <v>610</v>
      </c>
      <c r="E828" s="317">
        <f t="shared" si="8"/>
        <v>0.182</v>
      </c>
    </row>
    <row r="829" ht="36" customHeight="1" spans="1:5">
      <c r="A829" s="382" t="s">
        <v>1536</v>
      </c>
      <c r="B829" s="260" t="s">
        <v>1537</v>
      </c>
      <c r="C829" s="296"/>
      <c r="D829" s="296"/>
      <c r="E829" s="317"/>
    </row>
    <row r="830" ht="36" customHeight="1" spans="1:5">
      <c r="A830" s="383">
        <v>2120601</v>
      </c>
      <c r="B830" s="388" t="s">
        <v>1538</v>
      </c>
      <c r="C830" s="299"/>
      <c r="D830" s="299"/>
      <c r="E830" s="317"/>
    </row>
    <row r="831" ht="36" customHeight="1" spans="1:5">
      <c r="A831" s="382" t="s">
        <v>1539</v>
      </c>
      <c r="B831" s="260" t="s">
        <v>1540</v>
      </c>
      <c r="C831" s="296"/>
      <c r="D831" s="296"/>
      <c r="E831" s="317"/>
    </row>
    <row r="832" ht="36" customHeight="1" spans="1:5">
      <c r="A832" s="383">
        <v>2129999</v>
      </c>
      <c r="B832" s="388" t="s">
        <v>1541</v>
      </c>
      <c r="C832" s="299"/>
      <c r="D832" s="299"/>
      <c r="E832" s="317"/>
    </row>
    <row r="833" ht="36" customHeight="1" spans="1:5">
      <c r="A833" s="382" t="s">
        <v>91</v>
      </c>
      <c r="B833" s="260" t="s">
        <v>92</v>
      </c>
      <c r="C833" s="296">
        <f>C834+C860+C885+C913+C924+C931+C938+C941</f>
        <v>40255</v>
      </c>
      <c r="D833" s="296">
        <f>D834+D860+D885+D913+D924+D931+D938+D941</f>
        <v>35597</v>
      </c>
      <c r="E833" s="317">
        <f>(D833-C833)/C833</f>
        <v>-0.116</v>
      </c>
    </row>
    <row r="834" ht="36" customHeight="1" spans="1:5">
      <c r="A834" s="382" t="s">
        <v>1542</v>
      </c>
      <c r="B834" s="260" t="s">
        <v>1543</v>
      </c>
      <c r="C834" s="296">
        <f>SUM(C835:C859)</f>
        <v>11716</v>
      </c>
      <c r="D834" s="296">
        <f>SUM(D835:D859)</f>
        <v>9186</v>
      </c>
      <c r="E834" s="317">
        <f>(D834-C834)/C834</f>
        <v>-0.216</v>
      </c>
    </row>
    <row r="835" ht="36" customHeight="1" spans="1:5">
      <c r="A835" s="383" t="s">
        <v>1544</v>
      </c>
      <c r="B835" s="263" t="s">
        <v>138</v>
      </c>
      <c r="C835" s="299">
        <v>538</v>
      </c>
      <c r="D835" s="299">
        <v>341</v>
      </c>
      <c r="E835" s="317">
        <f>(D835-C835)/C835</f>
        <v>-0.366</v>
      </c>
    </row>
    <row r="836" ht="36" customHeight="1" spans="1:5">
      <c r="A836" s="383" t="s">
        <v>1545</v>
      </c>
      <c r="B836" s="263" t="s">
        <v>140</v>
      </c>
      <c r="C836" s="299">
        <v>189</v>
      </c>
      <c r="D836" s="299">
        <v>5</v>
      </c>
      <c r="E836" s="317">
        <f>(D836-C836)/C836</f>
        <v>-0.974</v>
      </c>
    </row>
    <row r="837" ht="36" customHeight="1" spans="1:5">
      <c r="A837" s="383" t="s">
        <v>1546</v>
      </c>
      <c r="B837" s="263" t="s">
        <v>142</v>
      </c>
      <c r="C837" s="299">
        <v>0</v>
      </c>
      <c r="D837" s="299">
        <v>0</v>
      </c>
      <c r="E837" s="317"/>
    </row>
    <row r="838" ht="36" customHeight="1" spans="1:5">
      <c r="A838" s="383" t="s">
        <v>1547</v>
      </c>
      <c r="B838" s="263" t="s">
        <v>156</v>
      </c>
      <c r="C838" s="299">
        <v>4254</v>
      </c>
      <c r="D838" s="299">
        <v>4540</v>
      </c>
      <c r="E838" s="317">
        <f t="shared" ref="E837:E900" si="9">(D838-C838)/C838</f>
        <v>0.067</v>
      </c>
    </row>
    <row r="839" ht="36" customHeight="1" spans="1:5">
      <c r="A839" s="383" t="s">
        <v>1548</v>
      </c>
      <c r="B839" s="263" t="s">
        <v>1549</v>
      </c>
      <c r="C839" s="299">
        <v>0</v>
      </c>
      <c r="D839" s="299">
        <v>0</v>
      </c>
      <c r="E839" s="317"/>
    </row>
    <row r="840" ht="36" customHeight="1" spans="1:5">
      <c r="A840" s="383" t="s">
        <v>1550</v>
      </c>
      <c r="B840" s="263" t="s">
        <v>1551</v>
      </c>
      <c r="C840" s="299">
        <v>393</v>
      </c>
      <c r="D840" s="299">
        <v>4</v>
      </c>
      <c r="E840" s="317">
        <f t="shared" si="9"/>
        <v>-0.99</v>
      </c>
    </row>
    <row r="841" ht="36" customHeight="1" spans="1:5">
      <c r="A841" s="383" t="s">
        <v>1552</v>
      </c>
      <c r="B841" s="263" t="s">
        <v>1553</v>
      </c>
      <c r="C841" s="299">
        <v>86</v>
      </c>
      <c r="D841" s="299">
        <v>543</v>
      </c>
      <c r="E841" s="317">
        <f t="shared" si="9"/>
        <v>5.314</v>
      </c>
    </row>
    <row r="842" ht="36" customHeight="1" spans="1:5">
      <c r="A842" s="383" t="s">
        <v>1554</v>
      </c>
      <c r="B842" s="263" t="s">
        <v>1555</v>
      </c>
      <c r="C842" s="299">
        <v>17</v>
      </c>
      <c r="D842" s="299">
        <v>20</v>
      </c>
      <c r="E842" s="317">
        <f t="shared" si="9"/>
        <v>0.176</v>
      </c>
    </row>
    <row r="843" ht="36" customHeight="1" spans="1:5">
      <c r="A843" s="383" t="s">
        <v>1556</v>
      </c>
      <c r="B843" s="263" t="s">
        <v>1557</v>
      </c>
      <c r="C843" s="299">
        <v>13</v>
      </c>
      <c r="D843" s="299">
        <v>7</v>
      </c>
      <c r="E843" s="317">
        <f t="shared" si="9"/>
        <v>-0.462</v>
      </c>
    </row>
    <row r="844" ht="36" customHeight="1" spans="1:5">
      <c r="A844" s="383" t="s">
        <v>1558</v>
      </c>
      <c r="B844" s="263" t="s">
        <v>1559</v>
      </c>
      <c r="C844" s="299">
        <v>0</v>
      </c>
      <c r="D844" s="299">
        <v>0</v>
      </c>
      <c r="E844" s="317"/>
    </row>
    <row r="845" ht="36" customHeight="1" spans="1:5">
      <c r="A845" s="383" t="s">
        <v>1560</v>
      </c>
      <c r="B845" s="263" t="s">
        <v>1561</v>
      </c>
      <c r="C845" s="299">
        <v>0</v>
      </c>
      <c r="D845" s="299">
        <v>18</v>
      </c>
      <c r="E845" s="317"/>
    </row>
    <row r="846" ht="36" customHeight="1" spans="1:5">
      <c r="A846" s="383" t="s">
        <v>1562</v>
      </c>
      <c r="B846" s="263" t="s">
        <v>1563</v>
      </c>
      <c r="C846" s="299">
        <v>0</v>
      </c>
      <c r="D846" s="299">
        <v>0</v>
      </c>
      <c r="E846" s="317"/>
    </row>
    <row r="847" ht="36" customHeight="1" spans="1:5">
      <c r="A847" s="383" t="s">
        <v>1564</v>
      </c>
      <c r="B847" s="263" t="s">
        <v>1565</v>
      </c>
      <c r="C847" s="299">
        <v>54</v>
      </c>
      <c r="D847" s="299">
        <v>1</v>
      </c>
      <c r="E847" s="317">
        <f t="shared" si="9"/>
        <v>-0.981</v>
      </c>
    </row>
    <row r="848" ht="36" customHeight="1" spans="1:5">
      <c r="A848" s="383" t="s">
        <v>1566</v>
      </c>
      <c r="B848" s="263" t="s">
        <v>1567</v>
      </c>
      <c r="C848" s="299">
        <v>0</v>
      </c>
      <c r="D848" s="299">
        <v>0</v>
      </c>
      <c r="E848" s="317"/>
    </row>
    <row r="849" ht="36" customHeight="1" spans="1:5">
      <c r="A849" s="383" t="s">
        <v>1568</v>
      </c>
      <c r="B849" s="263" t="s">
        <v>1569</v>
      </c>
      <c r="C849" s="299">
        <v>0</v>
      </c>
      <c r="D849" s="299">
        <v>0</v>
      </c>
      <c r="E849" s="317"/>
    </row>
    <row r="850" ht="36" customHeight="1" spans="1:5">
      <c r="A850" s="383" t="s">
        <v>1570</v>
      </c>
      <c r="B850" s="263" t="s">
        <v>1571</v>
      </c>
      <c r="C850" s="299">
        <v>855</v>
      </c>
      <c r="D850" s="299">
        <v>2022</v>
      </c>
      <c r="E850" s="317">
        <f t="shared" si="9"/>
        <v>1.365</v>
      </c>
    </row>
    <row r="851" ht="36" customHeight="1" spans="1:5">
      <c r="A851" s="383" t="s">
        <v>1572</v>
      </c>
      <c r="B851" s="263" t="s">
        <v>1573</v>
      </c>
      <c r="C851" s="299">
        <v>402</v>
      </c>
      <c r="D851" s="299">
        <v>4</v>
      </c>
      <c r="E851" s="317">
        <f t="shared" si="9"/>
        <v>-0.99</v>
      </c>
    </row>
    <row r="852" ht="36" customHeight="1" spans="1:5">
      <c r="A852" s="383" t="s">
        <v>1574</v>
      </c>
      <c r="B852" s="263" t="s">
        <v>1575</v>
      </c>
      <c r="C852" s="299">
        <v>6</v>
      </c>
      <c r="D852" s="299">
        <v>0</v>
      </c>
      <c r="E852" s="317">
        <f t="shared" si="9"/>
        <v>-1</v>
      </c>
    </row>
    <row r="853" ht="36" customHeight="1" spans="1:5">
      <c r="A853" s="383" t="s">
        <v>1576</v>
      </c>
      <c r="B853" s="263" t="s">
        <v>1577</v>
      </c>
      <c r="C853" s="299">
        <v>360</v>
      </c>
      <c r="D853" s="299">
        <v>379</v>
      </c>
      <c r="E853" s="317">
        <f t="shared" si="9"/>
        <v>0.053</v>
      </c>
    </row>
    <row r="854" ht="36" customHeight="1" spans="1:5">
      <c r="A854" s="383" t="s">
        <v>1578</v>
      </c>
      <c r="B854" s="263" t="s">
        <v>1579</v>
      </c>
      <c r="C854" s="299">
        <v>18</v>
      </c>
      <c r="D854" s="299">
        <v>0</v>
      </c>
      <c r="E854" s="317">
        <f t="shared" si="9"/>
        <v>-1</v>
      </c>
    </row>
    <row r="855" ht="36" customHeight="1" spans="1:5">
      <c r="A855" s="383" t="s">
        <v>1580</v>
      </c>
      <c r="B855" s="263" t="s">
        <v>1581</v>
      </c>
      <c r="C855" s="299">
        <v>2518</v>
      </c>
      <c r="D855" s="299">
        <v>0</v>
      </c>
      <c r="E855" s="317">
        <f t="shared" si="9"/>
        <v>-1</v>
      </c>
    </row>
    <row r="856" ht="36" customHeight="1" spans="1:5">
      <c r="A856" s="383" t="s">
        <v>1582</v>
      </c>
      <c r="B856" s="263" t="s">
        <v>1583</v>
      </c>
      <c r="C856" s="299">
        <v>0</v>
      </c>
      <c r="D856" s="299">
        <v>0</v>
      </c>
      <c r="E856" s="317"/>
    </row>
    <row r="857" ht="36" customHeight="1" spans="1:5">
      <c r="A857" s="383" t="s">
        <v>1584</v>
      </c>
      <c r="B857" s="263" t="s">
        <v>1585</v>
      </c>
      <c r="C857" s="299">
        <v>9</v>
      </c>
      <c r="D857" s="299">
        <v>0</v>
      </c>
      <c r="E857" s="317">
        <f t="shared" si="9"/>
        <v>-1</v>
      </c>
    </row>
    <row r="858" ht="36" customHeight="1" spans="1:5">
      <c r="A858" s="383" t="s">
        <v>1586</v>
      </c>
      <c r="B858" s="263" t="s">
        <v>1587</v>
      </c>
      <c r="C858" s="299">
        <v>1808</v>
      </c>
      <c r="D858" s="299">
        <v>1159</v>
      </c>
      <c r="E858" s="317">
        <f t="shared" si="9"/>
        <v>-0.359</v>
      </c>
    </row>
    <row r="859" ht="36" customHeight="1" spans="1:5">
      <c r="A859" s="383" t="s">
        <v>1588</v>
      </c>
      <c r="B859" s="263" t="s">
        <v>1589</v>
      </c>
      <c r="C859" s="299">
        <v>196</v>
      </c>
      <c r="D859" s="299">
        <v>143</v>
      </c>
      <c r="E859" s="317">
        <f t="shared" si="9"/>
        <v>-0.27</v>
      </c>
    </row>
    <row r="860" ht="36" customHeight="1" spans="1:5">
      <c r="A860" s="382" t="s">
        <v>1590</v>
      </c>
      <c r="B860" s="260" t="s">
        <v>1591</v>
      </c>
      <c r="C860" s="296">
        <f>SUM(C861:C884)</f>
        <v>2516</v>
      </c>
      <c r="D860" s="296">
        <f>SUM(D861:D884)</f>
        <v>1296</v>
      </c>
      <c r="E860" s="317">
        <f t="shared" si="9"/>
        <v>-0.485</v>
      </c>
    </row>
    <row r="861" ht="36" customHeight="1" spans="1:5">
      <c r="A861" s="383" t="s">
        <v>1592</v>
      </c>
      <c r="B861" s="263" t="s">
        <v>138</v>
      </c>
      <c r="C861" s="299">
        <v>228</v>
      </c>
      <c r="D861" s="299">
        <v>247</v>
      </c>
      <c r="E861" s="317">
        <f t="shared" si="9"/>
        <v>0.083</v>
      </c>
    </row>
    <row r="862" ht="36" customHeight="1" spans="1:5">
      <c r="A862" s="383" t="s">
        <v>1593</v>
      </c>
      <c r="B862" s="263" t="s">
        <v>140</v>
      </c>
      <c r="C862" s="299">
        <v>0</v>
      </c>
      <c r="D862" s="299">
        <v>2</v>
      </c>
      <c r="E862" s="317"/>
    </row>
    <row r="863" ht="36" customHeight="1" spans="1:5">
      <c r="A863" s="383" t="s">
        <v>1594</v>
      </c>
      <c r="B863" s="263" t="s">
        <v>142</v>
      </c>
      <c r="C863" s="299">
        <v>0</v>
      </c>
      <c r="D863" s="299">
        <v>0</v>
      </c>
      <c r="E863" s="317"/>
    </row>
    <row r="864" ht="36" customHeight="1" spans="1:5">
      <c r="A864" s="383" t="s">
        <v>1595</v>
      </c>
      <c r="B864" s="263" t="s">
        <v>1596</v>
      </c>
      <c r="C864" s="299">
        <v>506</v>
      </c>
      <c r="D864" s="299">
        <v>421</v>
      </c>
      <c r="E864" s="317">
        <f t="shared" si="9"/>
        <v>-0.168</v>
      </c>
    </row>
    <row r="865" ht="36" customHeight="1" spans="1:5">
      <c r="A865" s="383" t="s">
        <v>1597</v>
      </c>
      <c r="B865" s="263" t="s">
        <v>1598</v>
      </c>
      <c r="C865" s="299">
        <v>32</v>
      </c>
      <c r="D865" s="299">
        <v>45</v>
      </c>
      <c r="E865" s="317">
        <f t="shared" si="9"/>
        <v>0.406</v>
      </c>
    </row>
    <row r="866" ht="36" customHeight="1" spans="1:5">
      <c r="A866" s="383" t="s">
        <v>1599</v>
      </c>
      <c r="B866" s="263" t="s">
        <v>1600</v>
      </c>
      <c r="C866" s="299">
        <v>12</v>
      </c>
      <c r="D866" s="299">
        <v>0</v>
      </c>
      <c r="E866" s="317">
        <f t="shared" si="9"/>
        <v>-1</v>
      </c>
    </row>
    <row r="867" ht="36" customHeight="1" spans="1:5">
      <c r="A867" s="383" t="s">
        <v>1601</v>
      </c>
      <c r="B867" s="263" t="s">
        <v>1602</v>
      </c>
      <c r="C867" s="299">
        <v>0</v>
      </c>
      <c r="D867" s="299">
        <v>33</v>
      </c>
      <c r="E867" s="317"/>
    </row>
    <row r="868" ht="36" customHeight="1" spans="1:5">
      <c r="A868" s="383" t="s">
        <v>1603</v>
      </c>
      <c r="B868" s="263" t="s">
        <v>1604</v>
      </c>
      <c r="C868" s="299">
        <v>746</v>
      </c>
      <c r="D868" s="299">
        <v>1</v>
      </c>
      <c r="E868" s="317">
        <f t="shared" si="9"/>
        <v>-0.999</v>
      </c>
    </row>
    <row r="869" ht="36" customHeight="1" spans="1:5">
      <c r="A869" s="383" t="s">
        <v>1605</v>
      </c>
      <c r="B869" s="263" t="s">
        <v>1606</v>
      </c>
      <c r="C869" s="299"/>
      <c r="D869" s="299"/>
      <c r="E869" s="317"/>
    </row>
    <row r="870" ht="36" customHeight="1" spans="1:5">
      <c r="A870" s="383" t="s">
        <v>1607</v>
      </c>
      <c r="B870" s="263" t="s">
        <v>1608</v>
      </c>
      <c r="C870" s="299">
        <v>0</v>
      </c>
      <c r="D870" s="299">
        <v>3</v>
      </c>
      <c r="E870" s="317"/>
    </row>
    <row r="871" ht="36" customHeight="1" spans="1:5">
      <c r="A871" s="383" t="s">
        <v>1609</v>
      </c>
      <c r="B871" s="263" t="s">
        <v>1610</v>
      </c>
      <c r="C871" s="299">
        <v>48</v>
      </c>
      <c r="D871" s="299">
        <v>5</v>
      </c>
      <c r="E871" s="317">
        <f t="shared" si="9"/>
        <v>-0.896</v>
      </c>
    </row>
    <row r="872" ht="36" customHeight="1" spans="1:5">
      <c r="A872" s="383" t="s">
        <v>1611</v>
      </c>
      <c r="B872" s="263" t="s">
        <v>1612</v>
      </c>
      <c r="C872" s="299">
        <v>430</v>
      </c>
      <c r="D872" s="299">
        <v>412</v>
      </c>
      <c r="E872" s="317">
        <f t="shared" si="9"/>
        <v>-0.042</v>
      </c>
    </row>
    <row r="873" ht="36" customHeight="1" spans="1:5">
      <c r="A873" s="383" t="s">
        <v>1613</v>
      </c>
      <c r="B873" s="263" t="s">
        <v>1614</v>
      </c>
      <c r="C873" s="299">
        <v>0</v>
      </c>
      <c r="D873" s="299">
        <v>0</v>
      </c>
      <c r="E873" s="317"/>
    </row>
    <row r="874" ht="36" customHeight="1" spans="1:5">
      <c r="A874" s="383" t="s">
        <v>1615</v>
      </c>
      <c r="B874" s="263" t="s">
        <v>1616</v>
      </c>
      <c r="C874" s="299">
        <v>0</v>
      </c>
      <c r="D874" s="299">
        <v>0</v>
      </c>
      <c r="E874" s="317"/>
    </row>
    <row r="875" ht="36" customHeight="1" spans="1:5">
      <c r="A875" s="383" t="s">
        <v>1617</v>
      </c>
      <c r="B875" s="263" t="s">
        <v>1618</v>
      </c>
      <c r="C875" s="299">
        <v>0</v>
      </c>
      <c r="D875" s="299">
        <v>0</v>
      </c>
      <c r="E875" s="317"/>
    </row>
    <row r="876" ht="36" customHeight="1" spans="1:5">
      <c r="A876" s="383" t="s">
        <v>1619</v>
      </c>
      <c r="B876" s="263" t="s">
        <v>1620</v>
      </c>
      <c r="C876" s="299">
        <v>0</v>
      </c>
      <c r="D876" s="299">
        <v>0</v>
      </c>
      <c r="E876" s="317"/>
    </row>
    <row r="877" ht="36" customHeight="1" spans="1:5">
      <c r="A877" s="383" t="s">
        <v>1621</v>
      </c>
      <c r="B877" s="263" t="s">
        <v>1622</v>
      </c>
      <c r="C877" s="299">
        <v>0</v>
      </c>
      <c r="D877" s="299">
        <v>0</v>
      </c>
      <c r="E877" s="317"/>
    </row>
    <row r="878" ht="36" customHeight="1" spans="1:5">
      <c r="A878" s="383" t="s">
        <v>1623</v>
      </c>
      <c r="B878" s="263" t="s">
        <v>1624</v>
      </c>
      <c r="C878" s="299">
        <v>0</v>
      </c>
      <c r="D878" s="299">
        <v>0</v>
      </c>
      <c r="E878" s="317"/>
    </row>
    <row r="879" ht="36" customHeight="1" spans="1:5">
      <c r="A879" s="383" t="s">
        <v>1625</v>
      </c>
      <c r="B879" s="263" t="s">
        <v>1626</v>
      </c>
      <c r="C879" s="299">
        <v>0</v>
      </c>
      <c r="D879" s="299">
        <v>0</v>
      </c>
      <c r="E879" s="317"/>
    </row>
    <row r="880" ht="36" customHeight="1" spans="1:5">
      <c r="A880" s="383" t="s">
        <v>1627</v>
      </c>
      <c r="B880" s="263" t="s">
        <v>1628</v>
      </c>
      <c r="C880" s="299">
        <v>40</v>
      </c>
      <c r="D880" s="299">
        <v>18</v>
      </c>
      <c r="E880" s="317">
        <f t="shared" si="9"/>
        <v>-0.55</v>
      </c>
    </row>
    <row r="881" ht="36" customHeight="1" spans="1:5">
      <c r="A881" s="383" t="s">
        <v>1629</v>
      </c>
      <c r="B881" s="263" t="s">
        <v>1630</v>
      </c>
      <c r="C881" s="299">
        <v>0</v>
      </c>
      <c r="D881" s="299">
        <v>0</v>
      </c>
      <c r="E881" s="317"/>
    </row>
    <row r="882" ht="36" customHeight="1" spans="1:5">
      <c r="A882" s="383" t="s">
        <v>1631</v>
      </c>
      <c r="B882" s="263" t="s">
        <v>1632</v>
      </c>
      <c r="C882" s="299"/>
      <c r="D882" s="299"/>
      <c r="E882" s="317"/>
    </row>
    <row r="883" ht="36" customHeight="1" spans="1:5">
      <c r="A883" s="383" t="s">
        <v>1633</v>
      </c>
      <c r="B883" s="263" t="s">
        <v>1561</v>
      </c>
      <c r="C883" s="299"/>
      <c r="D883" s="299"/>
      <c r="E883" s="317"/>
    </row>
    <row r="884" ht="36" customHeight="1" spans="1:5">
      <c r="A884" s="383" t="s">
        <v>1634</v>
      </c>
      <c r="B884" s="263" t="s">
        <v>1635</v>
      </c>
      <c r="C884" s="299">
        <v>474</v>
      </c>
      <c r="D884" s="299">
        <v>109</v>
      </c>
      <c r="E884" s="317">
        <f t="shared" si="9"/>
        <v>-0.77</v>
      </c>
    </row>
    <row r="885" ht="36" customHeight="1" spans="1:5">
      <c r="A885" s="382" t="s">
        <v>1636</v>
      </c>
      <c r="B885" s="260" t="s">
        <v>1637</v>
      </c>
      <c r="C885" s="296">
        <f>SUM(C886:C912)</f>
        <v>5460</v>
      </c>
      <c r="D885" s="296">
        <f>SUM(D886:D912)</f>
        <v>8823</v>
      </c>
      <c r="E885" s="317">
        <f t="shared" si="9"/>
        <v>0.616</v>
      </c>
    </row>
    <row r="886" ht="36" customHeight="1" spans="1:5">
      <c r="A886" s="383" t="s">
        <v>1638</v>
      </c>
      <c r="B886" s="263" t="s">
        <v>138</v>
      </c>
      <c r="C886" s="299">
        <v>603</v>
      </c>
      <c r="D886" s="299">
        <v>628</v>
      </c>
      <c r="E886" s="317">
        <f t="shared" si="9"/>
        <v>0.041</v>
      </c>
    </row>
    <row r="887" ht="36" customHeight="1" spans="1:5">
      <c r="A887" s="383" t="s">
        <v>1639</v>
      </c>
      <c r="B887" s="263" t="s">
        <v>140</v>
      </c>
      <c r="C887" s="299">
        <v>0</v>
      </c>
      <c r="D887" s="299">
        <v>0</v>
      </c>
      <c r="E887" s="317"/>
    </row>
    <row r="888" ht="36" customHeight="1" spans="1:5">
      <c r="A888" s="383" t="s">
        <v>1640</v>
      </c>
      <c r="B888" s="263" t="s">
        <v>142</v>
      </c>
      <c r="C888" s="299">
        <v>0</v>
      </c>
      <c r="D888" s="299">
        <v>0</v>
      </c>
      <c r="E888" s="317"/>
    </row>
    <row r="889" ht="36" customHeight="1" spans="1:5">
      <c r="A889" s="383" t="s">
        <v>1641</v>
      </c>
      <c r="B889" s="263" t="s">
        <v>1642</v>
      </c>
      <c r="C889" s="299">
        <v>0</v>
      </c>
      <c r="D889" s="299">
        <v>0</v>
      </c>
      <c r="E889" s="317"/>
    </row>
    <row r="890" ht="36" customHeight="1" spans="1:5">
      <c r="A890" s="383" t="s">
        <v>1643</v>
      </c>
      <c r="B890" s="263" t="s">
        <v>1644</v>
      </c>
      <c r="C890" s="299">
        <v>3200</v>
      </c>
      <c r="D890" s="299">
        <v>5000</v>
      </c>
      <c r="E890" s="317">
        <f t="shared" si="9"/>
        <v>0.563</v>
      </c>
    </row>
    <row r="891" ht="36" customHeight="1" spans="1:5">
      <c r="A891" s="383" t="s">
        <v>1645</v>
      </c>
      <c r="B891" s="263" t="s">
        <v>1646</v>
      </c>
      <c r="C891" s="299">
        <v>0</v>
      </c>
      <c r="D891" s="299">
        <v>0</v>
      </c>
      <c r="E891" s="317"/>
    </row>
    <row r="892" ht="36" customHeight="1" spans="1:5">
      <c r="A892" s="383" t="s">
        <v>1647</v>
      </c>
      <c r="B892" s="263" t="s">
        <v>1648</v>
      </c>
      <c r="C892" s="299">
        <v>0</v>
      </c>
      <c r="D892" s="299">
        <v>0</v>
      </c>
      <c r="E892" s="317"/>
    </row>
    <row r="893" ht="36" customHeight="1" spans="1:5">
      <c r="A893" s="383" t="s">
        <v>1649</v>
      </c>
      <c r="B893" s="263" t="s">
        <v>1650</v>
      </c>
      <c r="C893" s="299">
        <v>33</v>
      </c>
      <c r="D893" s="299">
        <v>0</v>
      </c>
      <c r="E893" s="317">
        <f t="shared" si="9"/>
        <v>-1</v>
      </c>
    </row>
    <row r="894" ht="36" customHeight="1" spans="1:5">
      <c r="A894" s="383" t="s">
        <v>1651</v>
      </c>
      <c r="B894" s="263" t="s">
        <v>1652</v>
      </c>
      <c r="C894" s="299">
        <v>0</v>
      </c>
      <c r="D894" s="299">
        <v>0</v>
      </c>
      <c r="E894" s="317"/>
    </row>
    <row r="895" ht="36" customHeight="1" spans="1:5">
      <c r="A895" s="383" t="s">
        <v>1653</v>
      </c>
      <c r="B895" s="263" t="s">
        <v>1654</v>
      </c>
      <c r="C895" s="299">
        <v>300</v>
      </c>
      <c r="D895" s="299">
        <v>1084</v>
      </c>
      <c r="E895" s="317">
        <f t="shared" si="9"/>
        <v>2.613</v>
      </c>
    </row>
    <row r="896" ht="36" customHeight="1" spans="1:5">
      <c r="A896" s="383" t="s">
        <v>1655</v>
      </c>
      <c r="B896" s="263" t="s">
        <v>1656</v>
      </c>
      <c r="C896" s="299">
        <v>330</v>
      </c>
      <c r="D896" s="299">
        <v>0</v>
      </c>
      <c r="E896" s="317">
        <f t="shared" si="9"/>
        <v>-1</v>
      </c>
    </row>
    <row r="897" ht="36" customHeight="1" spans="1:5">
      <c r="A897" s="383" t="s">
        <v>1657</v>
      </c>
      <c r="B897" s="263" t="s">
        <v>1658</v>
      </c>
      <c r="C897" s="299">
        <v>0</v>
      </c>
      <c r="D897" s="299">
        <v>0</v>
      </c>
      <c r="E897" s="317"/>
    </row>
    <row r="898" ht="36" customHeight="1" spans="1:5">
      <c r="A898" s="383" t="s">
        <v>1659</v>
      </c>
      <c r="B898" s="263" t="s">
        <v>1660</v>
      </c>
      <c r="C898" s="299">
        <v>0</v>
      </c>
      <c r="D898" s="299">
        <v>0</v>
      </c>
      <c r="E898" s="317"/>
    </row>
    <row r="899" ht="36" customHeight="1" spans="1:5">
      <c r="A899" s="383" t="s">
        <v>1661</v>
      </c>
      <c r="B899" s="263" t="s">
        <v>1662</v>
      </c>
      <c r="C899" s="299">
        <v>140</v>
      </c>
      <c r="D899" s="299">
        <v>2</v>
      </c>
      <c r="E899" s="317">
        <f t="shared" si="9"/>
        <v>-0.986</v>
      </c>
    </row>
    <row r="900" ht="36" customHeight="1" spans="1:5">
      <c r="A900" s="383" t="s">
        <v>1663</v>
      </c>
      <c r="B900" s="263" t="s">
        <v>1664</v>
      </c>
      <c r="C900" s="299">
        <v>10</v>
      </c>
      <c r="D900" s="299">
        <v>2</v>
      </c>
      <c r="E900" s="317">
        <f t="shared" si="9"/>
        <v>-0.8</v>
      </c>
    </row>
    <row r="901" ht="36" customHeight="1" spans="1:5">
      <c r="A901" s="383" t="s">
        <v>1665</v>
      </c>
      <c r="B901" s="263" t="s">
        <v>1666</v>
      </c>
      <c r="C901" s="299">
        <v>0</v>
      </c>
      <c r="D901" s="299">
        <v>42</v>
      </c>
      <c r="E901" s="317"/>
    </row>
    <row r="902" ht="36" customHeight="1" spans="1:5">
      <c r="A902" s="383" t="s">
        <v>1667</v>
      </c>
      <c r="B902" s="263" t="s">
        <v>1668</v>
      </c>
      <c r="C902" s="299">
        <v>0</v>
      </c>
      <c r="D902" s="299">
        <v>0</v>
      </c>
      <c r="E902" s="317"/>
    </row>
    <row r="903" ht="36" customHeight="1" spans="1:5">
      <c r="A903" s="383" t="s">
        <v>1669</v>
      </c>
      <c r="B903" s="263" t="s">
        <v>1670</v>
      </c>
      <c r="C903" s="299">
        <v>0</v>
      </c>
      <c r="D903" s="299">
        <v>0</v>
      </c>
      <c r="E903" s="317"/>
    </row>
    <row r="904" ht="36" customHeight="1" spans="1:5">
      <c r="A904" s="383" t="s">
        <v>1671</v>
      </c>
      <c r="B904" s="263" t="s">
        <v>1672</v>
      </c>
      <c r="C904" s="299">
        <v>305</v>
      </c>
      <c r="D904" s="299">
        <v>0</v>
      </c>
      <c r="E904" s="317">
        <f>(D904-C904)/C904</f>
        <v>-1</v>
      </c>
    </row>
    <row r="905" ht="36" customHeight="1" spans="1:5">
      <c r="A905" s="383" t="s">
        <v>1673</v>
      </c>
      <c r="B905" s="263" t="s">
        <v>1674</v>
      </c>
      <c r="C905" s="299">
        <v>0</v>
      </c>
      <c r="D905" s="299">
        <v>0</v>
      </c>
      <c r="E905" s="317"/>
    </row>
    <row r="906" ht="36" customHeight="1" spans="1:5">
      <c r="A906" s="383" t="s">
        <v>1675</v>
      </c>
      <c r="B906" s="263" t="s">
        <v>1676</v>
      </c>
      <c r="C906" s="299">
        <v>0</v>
      </c>
      <c r="D906" s="299">
        <v>0</v>
      </c>
      <c r="E906" s="317"/>
    </row>
    <row r="907" ht="36" customHeight="1" spans="1:5">
      <c r="A907" s="383" t="s">
        <v>1677</v>
      </c>
      <c r="B907" s="263" t="s">
        <v>1620</v>
      </c>
      <c r="C907" s="299">
        <v>0</v>
      </c>
      <c r="D907" s="299">
        <v>0</v>
      </c>
      <c r="E907" s="317"/>
    </row>
    <row r="908" ht="36" customHeight="1" spans="1:5">
      <c r="A908" s="383" t="s">
        <v>1678</v>
      </c>
      <c r="B908" s="263" t="s">
        <v>1679</v>
      </c>
      <c r="C908" s="299">
        <v>0</v>
      </c>
      <c r="D908" s="299">
        <v>0</v>
      </c>
      <c r="E908" s="317"/>
    </row>
    <row r="909" ht="36" customHeight="1" spans="1:5">
      <c r="A909" s="383" t="s">
        <v>1680</v>
      </c>
      <c r="B909" s="263" t="s">
        <v>1681</v>
      </c>
      <c r="C909" s="299">
        <v>111</v>
      </c>
      <c r="D909" s="299">
        <v>0</v>
      </c>
      <c r="E909" s="317">
        <f>(D909-C909)/C909</f>
        <v>-1</v>
      </c>
    </row>
    <row r="910" ht="36" customHeight="1" spans="1:5">
      <c r="A910" s="383" t="s">
        <v>1682</v>
      </c>
      <c r="B910" s="263" t="s">
        <v>1683</v>
      </c>
      <c r="C910" s="299">
        <v>0</v>
      </c>
      <c r="D910" s="299">
        <v>0</v>
      </c>
      <c r="E910" s="317"/>
    </row>
    <row r="911" ht="36" customHeight="1" spans="1:5">
      <c r="A911" s="383" t="s">
        <v>1684</v>
      </c>
      <c r="B911" s="263" t="s">
        <v>1685</v>
      </c>
      <c r="C911" s="299">
        <v>0</v>
      </c>
      <c r="D911" s="299">
        <v>0</v>
      </c>
      <c r="E911" s="317"/>
    </row>
    <row r="912" ht="36" customHeight="1" spans="1:5">
      <c r="A912" s="383" t="s">
        <v>1686</v>
      </c>
      <c r="B912" s="263" t="s">
        <v>1687</v>
      </c>
      <c r="C912" s="299">
        <v>428</v>
      </c>
      <c r="D912" s="299">
        <v>2065</v>
      </c>
      <c r="E912" s="317">
        <f>(D912-C912)/C912</f>
        <v>3.825</v>
      </c>
    </row>
    <row r="913" ht="36" customHeight="1" spans="1:5">
      <c r="A913" s="382" t="s">
        <v>1688</v>
      </c>
      <c r="B913" s="260" t="s">
        <v>1689</v>
      </c>
      <c r="C913" s="296">
        <f>SUM(C914:C923)</f>
        <v>18797</v>
      </c>
      <c r="D913" s="296">
        <f>SUM(D914:D923)</f>
        <v>15617</v>
      </c>
      <c r="E913" s="317">
        <f>(D913-C913)/C913</f>
        <v>-0.169</v>
      </c>
    </row>
    <row r="914" ht="36" customHeight="1" spans="1:5">
      <c r="A914" s="383" t="s">
        <v>1690</v>
      </c>
      <c r="B914" s="263" t="s">
        <v>138</v>
      </c>
      <c r="C914" s="299">
        <v>134</v>
      </c>
      <c r="D914" s="299">
        <v>163</v>
      </c>
      <c r="E914" s="317">
        <f>(D914-C914)/C914</f>
        <v>0.216</v>
      </c>
    </row>
    <row r="915" ht="36" customHeight="1" spans="1:5">
      <c r="A915" s="383" t="s">
        <v>1691</v>
      </c>
      <c r="B915" s="263" t="s">
        <v>140</v>
      </c>
      <c r="C915" s="299">
        <v>6</v>
      </c>
      <c r="D915" s="299">
        <v>0</v>
      </c>
      <c r="E915" s="317">
        <f>(D915-C915)/C915</f>
        <v>-1</v>
      </c>
    </row>
    <row r="916" ht="36" customHeight="1" spans="1:5">
      <c r="A916" s="383" t="s">
        <v>1692</v>
      </c>
      <c r="B916" s="263" t="s">
        <v>142</v>
      </c>
      <c r="C916" s="299">
        <v>0</v>
      </c>
      <c r="D916" s="299">
        <v>0</v>
      </c>
      <c r="E916" s="317"/>
    </row>
    <row r="917" ht="36" customHeight="1" spans="1:5">
      <c r="A917" s="383" t="s">
        <v>1693</v>
      </c>
      <c r="B917" s="263" t="s">
        <v>1694</v>
      </c>
      <c r="C917" s="299">
        <v>3346</v>
      </c>
      <c r="D917" s="299">
        <v>550</v>
      </c>
      <c r="E917" s="317">
        <f>(D917-C917)/C917</f>
        <v>-0.836</v>
      </c>
    </row>
    <row r="918" ht="36" customHeight="1" spans="1:5">
      <c r="A918" s="383" t="s">
        <v>1695</v>
      </c>
      <c r="B918" s="263" t="s">
        <v>1696</v>
      </c>
      <c r="C918" s="299">
        <v>10355</v>
      </c>
      <c r="D918" s="299">
        <v>10175</v>
      </c>
      <c r="E918" s="317">
        <f>(D918-C918)/C918</f>
        <v>-0.017</v>
      </c>
    </row>
    <row r="919" ht="36" customHeight="1" spans="1:5">
      <c r="A919" s="383" t="s">
        <v>1697</v>
      </c>
      <c r="B919" s="263" t="s">
        <v>1698</v>
      </c>
      <c r="C919" s="299">
        <v>1200</v>
      </c>
      <c r="D919" s="299">
        <v>0</v>
      </c>
      <c r="E919" s="317">
        <f>(D919-C919)/C919</f>
        <v>-1</v>
      </c>
    </row>
    <row r="920" ht="36" customHeight="1" spans="1:5">
      <c r="A920" s="383" t="s">
        <v>1699</v>
      </c>
      <c r="B920" s="263" t="s">
        <v>1700</v>
      </c>
      <c r="C920" s="299">
        <v>684</v>
      </c>
      <c r="D920" s="299">
        <v>0</v>
      </c>
      <c r="E920" s="317">
        <f>(D920-C920)/C920</f>
        <v>-1</v>
      </c>
    </row>
    <row r="921" ht="36" customHeight="1" spans="1:5">
      <c r="A921" s="383" t="s">
        <v>1701</v>
      </c>
      <c r="B921" s="263" t="s">
        <v>1702</v>
      </c>
      <c r="C921" s="299">
        <v>0</v>
      </c>
      <c r="D921" s="299">
        <v>0</v>
      </c>
      <c r="E921" s="317"/>
    </row>
    <row r="922" ht="36" customHeight="1" spans="1:5">
      <c r="A922" s="383" t="s">
        <v>1703</v>
      </c>
      <c r="B922" s="263" t="s">
        <v>1704</v>
      </c>
      <c r="C922" s="299">
        <v>0</v>
      </c>
      <c r="D922" s="299">
        <v>0</v>
      </c>
      <c r="E922" s="317"/>
    </row>
    <row r="923" ht="36" customHeight="1" spans="1:5">
      <c r="A923" s="383" t="s">
        <v>1705</v>
      </c>
      <c r="B923" s="263" t="s">
        <v>1706</v>
      </c>
      <c r="C923" s="299">
        <v>3072</v>
      </c>
      <c r="D923" s="299">
        <v>4729</v>
      </c>
      <c r="E923" s="317">
        <f>(D923-C923)/C923</f>
        <v>0.539</v>
      </c>
    </row>
    <row r="924" ht="36" customHeight="1" spans="1:5">
      <c r="A924" s="382" t="s">
        <v>1707</v>
      </c>
      <c r="B924" s="260" t="s">
        <v>1708</v>
      </c>
      <c r="C924" s="296">
        <f>SUM(C925:C930)</f>
        <v>200</v>
      </c>
      <c r="D924" s="296">
        <f>SUM(D925:D930)</f>
        <v>4</v>
      </c>
      <c r="E924" s="317">
        <f>(D924-C924)/C924</f>
        <v>-0.98</v>
      </c>
    </row>
    <row r="925" ht="36" customHeight="1" spans="1:5">
      <c r="A925" s="383" t="s">
        <v>1709</v>
      </c>
      <c r="B925" s="263" t="s">
        <v>1710</v>
      </c>
      <c r="C925" s="299">
        <v>199</v>
      </c>
      <c r="D925" s="299">
        <v>0</v>
      </c>
      <c r="E925" s="317">
        <f>(D925-C925)/C925</f>
        <v>-1</v>
      </c>
    </row>
    <row r="926" ht="36" customHeight="1" spans="1:5">
      <c r="A926" s="383" t="s">
        <v>1711</v>
      </c>
      <c r="B926" s="263" t="s">
        <v>1712</v>
      </c>
      <c r="C926" s="299">
        <v>0</v>
      </c>
      <c r="D926" s="299">
        <v>0</v>
      </c>
      <c r="E926" s="317"/>
    </row>
    <row r="927" ht="36" customHeight="1" spans="1:5">
      <c r="A927" s="383" t="s">
        <v>1713</v>
      </c>
      <c r="B927" s="263" t="s">
        <v>1714</v>
      </c>
      <c r="C927" s="299">
        <v>0</v>
      </c>
      <c r="D927" s="299">
        <v>1</v>
      </c>
      <c r="E927" s="317"/>
    </row>
    <row r="928" ht="36" customHeight="1" spans="1:5">
      <c r="A928" s="383" t="s">
        <v>1715</v>
      </c>
      <c r="B928" s="263" t="s">
        <v>1716</v>
      </c>
      <c r="C928" s="299">
        <v>0</v>
      </c>
      <c r="D928" s="299">
        <v>0</v>
      </c>
      <c r="E928" s="317"/>
    </row>
    <row r="929" ht="36" customHeight="1" spans="1:5">
      <c r="A929" s="383" t="s">
        <v>1717</v>
      </c>
      <c r="B929" s="263" t="s">
        <v>1718</v>
      </c>
      <c r="C929" s="299">
        <v>0</v>
      </c>
      <c r="D929" s="299">
        <v>0</v>
      </c>
      <c r="E929" s="317"/>
    </row>
    <row r="930" ht="36" customHeight="1" spans="1:5">
      <c r="A930" s="383" t="s">
        <v>1719</v>
      </c>
      <c r="B930" s="263" t="s">
        <v>1720</v>
      </c>
      <c r="C930" s="299">
        <v>1</v>
      </c>
      <c r="D930" s="299">
        <v>3</v>
      </c>
      <c r="E930" s="317">
        <f>(D930-C930)/C930</f>
        <v>2</v>
      </c>
    </row>
    <row r="931" ht="36" customHeight="1" spans="1:5">
      <c r="A931" s="382" t="s">
        <v>1721</v>
      </c>
      <c r="B931" s="260" t="s">
        <v>1722</v>
      </c>
      <c r="C931" s="296">
        <f>SUM(C932:C937)</f>
        <v>1287</v>
      </c>
      <c r="D931" s="296">
        <f>SUM(D932:D937)</f>
        <v>663</v>
      </c>
      <c r="E931" s="317">
        <f>(D931-C931)/C931</f>
        <v>-0.485</v>
      </c>
    </row>
    <row r="932" ht="36" customHeight="1" spans="1:5">
      <c r="A932" s="383" t="s">
        <v>1723</v>
      </c>
      <c r="B932" s="263" t="s">
        <v>1724</v>
      </c>
      <c r="C932" s="299"/>
      <c r="D932" s="299"/>
      <c r="E932" s="317"/>
    </row>
    <row r="933" ht="36" customHeight="1" spans="1:5">
      <c r="A933" s="383" t="s">
        <v>1725</v>
      </c>
      <c r="B933" s="263" t="s">
        <v>1726</v>
      </c>
      <c r="C933" s="299"/>
      <c r="D933" s="299"/>
      <c r="E933" s="317"/>
    </row>
    <row r="934" ht="36" customHeight="1" spans="1:5">
      <c r="A934" s="383" t="s">
        <v>1727</v>
      </c>
      <c r="B934" s="263" t="s">
        <v>1728</v>
      </c>
      <c r="C934" s="299">
        <v>294</v>
      </c>
      <c r="D934" s="299">
        <v>343</v>
      </c>
      <c r="E934" s="317">
        <f>(D934-C934)/C934</f>
        <v>0.167</v>
      </c>
    </row>
    <row r="935" ht="36" customHeight="1" spans="1:5">
      <c r="A935" s="383" t="s">
        <v>1729</v>
      </c>
      <c r="B935" s="263" t="s">
        <v>1730</v>
      </c>
      <c r="C935" s="299">
        <v>993</v>
      </c>
      <c r="D935" s="299">
        <v>293</v>
      </c>
      <c r="E935" s="317">
        <f>(D935-C935)/C935</f>
        <v>-0.705</v>
      </c>
    </row>
    <row r="936" ht="36" customHeight="1" spans="1:5">
      <c r="A936" s="383" t="s">
        <v>1731</v>
      </c>
      <c r="B936" s="263" t="s">
        <v>1732</v>
      </c>
      <c r="C936" s="299">
        <v>0</v>
      </c>
      <c r="D936" s="299">
        <v>0</v>
      </c>
      <c r="E936" s="317"/>
    </row>
    <row r="937" ht="36" customHeight="1" spans="1:5">
      <c r="A937" s="383" t="s">
        <v>1733</v>
      </c>
      <c r="B937" s="263" t="s">
        <v>1734</v>
      </c>
      <c r="C937" s="299">
        <v>0</v>
      </c>
      <c r="D937" s="299">
        <v>27</v>
      </c>
      <c r="E937" s="317"/>
    </row>
    <row r="938" ht="36" customHeight="1" spans="1:5">
      <c r="A938" s="382" t="s">
        <v>1735</v>
      </c>
      <c r="B938" s="260" t="s">
        <v>1736</v>
      </c>
      <c r="C938" s="296">
        <f>SUM(C939:C940)</f>
        <v>0</v>
      </c>
      <c r="D938" s="296">
        <f>SUM(D939:D940)</f>
        <v>0</v>
      </c>
      <c r="E938" s="317"/>
    </row>
    <row r="939" ht="36" customHeight="1" spans="1:5">
      <c r="A939" s="383" t="s">
        <v>1737</v>
      </c>
      <c r="B939" s="263" t="s">
        <v>1738</v>
      </c>
      <c r="C939" s="299">
        <v>0</v>
      </c>
      <c r="D939" s="299">
        <v>0</v>
      </c>
      <c r="E939" s="317"/>
    </row>
    <row r="940" ht="36" customHeight="1" spans="1:5">
      <c r="A940" s="383" t="s">
        <v>1739</v>
      </c>
      <c r="B940" s="263" t="s">
        <v>1740</v>
      </c>
      <c r="C940" s="299">
        <v>0</v>
      </c>
      <c r="D940" s="299">
        <v>0</v>
      </c>
      <c r="E940" s="317"/>
    </row>
    <row r="941" ht="36" customHeight="1" spans="1:5">
      <c r="A941" s="382" t="s">
        <v>1741</v>
      </c>
      <c r="B941" s="260" t="s">
        <v>1742</v>
      </c>
      <c r="C941" s="296">
        <f>SUM(C942:C943)</f>
        <v>279</v>
      </c>
      <c r="D941" s="296">
        <f>SUM(D942:D943)</f>
        <v>8</v>
      </c>
      <c r="E941" s="317">
        <f>(D941-C941)/C941</f>
        <v>-0.971</v>
      </c>
    </row>
    <row r="942" ht="36" customHeight="1" spans="1:5">
      <c r="A942" s="383" t="s">
        <v>1743</v>
      </c>
      <c r="B942" s="263" t="s">
        <v>1744</v>
      </c>
      <c r="C942" s="299">
        <v>0</v>
      </c>
      <c r="D942" s="299">
        <v>0</v>
      </c>
      <c r="E942" s="317"/>
    </row>
    <row r="943" ht="36" customHeight="1" spans="1:5">
      <c r="A943" s="383" t="s">
        <v>1745</v>
      </c>
      <c r="B943" s="263" t="s">
        <v>1746</v>
      </c>
      <c r="C943" s="299">
        <v>279</v>
      </c>
      <c r="D943" s="299">
        <v>8</v>
      </c>
      <c r="E943" s="317">
        <f>(D943-C943)/C943</f>
        <v>-0.971</v>
      </c>
    </row>
    <row r="944" ht="36" customHeight="1" spans="1:5">
      <c r="A944" s="382" t="s">
        <v>93</v>
      </c>
      <c r="B944" s="260" t="s">
        <v>94</v>
      </c>
      <c r="C944" s="296">
        <f>C945+C968+C978+C988+C993+C1000+C1005</f>
        <v>2561</v>
      </c>
      <c r="D944" s="296">
        <f>D945+D968+D978+D988+D993+D1000+D1005</f>
        <v>9411</v>
      </c>
      <c r="E944" s="317">
        <f>(D944-C944)/C944</f>
        <v>2.675</v>
      </c>
    </row>
    <row r="945" ht="36" customHeight="1" spans="1:5">
      <c r="A945" s="382" t="s">
        <v>1747</v>
      </c>
      <c r="B945" s="260" t="s">
        <v>1748</v>
      </c>
      <c r="C945" s="296">
        <f>SUM(C946:C967)</f>
        <v>2178</v>
      </c>
      <c r="D945" s="296">
        <f>SUM(D946:D967)</f>
        <v>8285</v>
      </c>
      <c r="E945" s="317">
        <f>(D945-C945)/C945</f>
        <v>2.804</v>
      </c>
    </row>
    <row r="946" ht="36" customHeight="1" spans="1:5">
      <c r="A946" s="383" t="s">
        <v>1749</v>
      </c>
      <c r="B946" s="263" t="s">
        <v>138</v>
      </c>
      <c r="C946" s="299">
        <v>339</v>
      </c>
      <c r="D946" s="299">
        <v>352</v>
      </c>
      <c r="E946" s="317">
        <f>(D946-C946)/C946</f>
        <v>0.038</v>
      </c>
    </row>
    <row r="947" ht="36" customHeight="1" spans="1:5">
      <c r="A947" s="383" t="s">
        <v>1750</v>
      </c>
      <c r="B947" s="263" t="s">
        <v>140</v>
      </c>
      <c r="C947" s="299">
        <v>0</v>
      </c>
      <c r="D947" s="299">
        <v>0</v>
      </c>
      <c r="E947" s="317"/>
    </row>
    <row r="948" ht="36" customHeight="1" spans="1:5">
      <c r="A948" s="383" t="s">
        <v>1751</v>
      </c>
      <c r="B948" s="263" t="s">
        <v>142</v>
      </c>
      <c r="C948" s="299">
        <v>0</v>
      </c>
      <c r="D948" s="299">
        <v>0</v>
      </c>
      <c r="E948" s="317"/>
    </row>
    <row r="949" ht="36" customHeight="1" spans="1:5">
      <c r="A949" s="383" t="s">
        <v>1752</v>
      </c>
      <c r="B949" s="263" t="s">
        <v>1753</v>
      </c>
      <c r="C949" s="299">
        <v>657</v>
      </c>
      <c r="D949" s="299">
        <v>1710</v>
      </c>
      <c r="E949" s="317">
        <f>(D949-C949)/C949</f>
        <v>1.603</v>
      </c>
    </row>
    <row r="950" ht="36" customHeight="1" spans="1:5">
      <c r="A950" s="383" t="s">
        <v>1754</v>
      </c>
      <c r="B950" s="263" t="s">
        <v>1755</v>
      </c>
      <c r="C950" s="299">
        <v>1140</v>
      </c>
      <c r="D950" s="299">
        <v>6223</v>
      </c>
      <c r="E950" s="317">
        <f>(D950-C950)/C950</f>
        <v>4.459</v>
      </c>
    </row>
    <row r="951" ht="36" customHeight="1" spans="1:5">
      <c r="A951" s="383" t="s">
        <v>1756</v>
      </c>
      <c r="B951" s="263" t="s">
        <v>1757</v>
      </c>
      <c r="C951" s="299">
        <v>0</v>
      </c>
      <c r="D951" s="299">
        <v>0</v>
      </c>
      <c r="E951" s="317"/>
    </row>
    <row r="952" ht="36" customHeight="1" spans="1:5">
      <c r="A952" s="383" t="s">
        <v>1758</v>
      </c>
      <c r="B952" s="263" t="s">
        <v>1759</v>
      </c>
      <c r="C952" s="299">
        <v>0</v>
      </c>
      <c r="D952" s="299">
        <v>0</v>
      </c>
      <c r="E952" s="317"/>
    </row>
    <row r="953" ht="36" customHeight="1" spans="1:5">
      <c r="A953" s="383" t="s">
        <v>1760</v>
      </c>
      <c r="B953" s="263" t="s">
        <v>1761</v>
      </c>
      <c r="C953" s="299">
        <v>0</v>
      </c>
      <c r="D953" s="299">
        <v>0</v>
      </c>
      <c r="E953" s="317"/>
    </row>
    <row r="954" ht="36" customHeight="1" spans="1:5">
      <c r="A954" s="383" t="s">
        <v>1762</v>
      </c>
      <c r="B954" s="263" t="s">
        <v>1763</v>
      </c>
      <c r="C954" s="299">
        <v>0</v>
      </c>
      <c r="D954" s="299">
        <v>0</v>
      </c>
      <c r="E954" s="317"/>
    </row>
    <row r="955" ht="36" customHeight="1" spans="1:5">
      <c r="A955" s="383" t="s">
        <v>1764</v>
      </c>
      <c r="B955" s="263" t="s">
        <v>1765</v>
      </c>
      <c r="C955" s="299">
        <v>0</v>
      </c>
      <c r="D955" s="299">
        <v>0</v>
      </c>
      <c r="E955" s="317"/>
    </row>
    <row r="956" ht="36" customHeight="1" spans="1:5">
      <c r="A956" s="383" t="s">
        <v>1766</v>
      </c>
      <c r="B956" s="263" t="s">
        <v>1767</v>
      </c>
      <c r="C956" s="299">
        <v>0</v>
      </c>
      <c r="D956" s="299">
        <v>0</v>
      </c>
      <c r="E956" s="317"/>
    </row>
    <row r="957" ht="36" customHeight="1" spans="1:5">
      <c r="A957" s="383" t="s">
        <v>1768</v>
      </c>
      <c r="B957" s="263" t="s">
        <v>1769</v>
      </c>
      <c r="C957" s="299">
        <v>7</v>
      </c>
      <c r="D957" s="299">
        <v>0</v>
      </c>
      <c r="E957" s="317">
        <f>(D957-C957)/C957</f>
        <v>-1</v>
      </c>
    </row>
    <row r="958" ht="36" customHeight="1" spans="1:5">
      <c r="A958" s="383" t="s">
        <v>1770</v>
      </c>
      <c r="B958" s="263" t="s">
        <v>1771</v>
      </c>
      <c r="C958" s="299"/>
      <c r="D958" s="299"/>
      <c r="E958" s="317"/>
    </row>
    <row r="959" ht="36" customHeight="1" spans="1:5">
      <c r="A959" s="383" t="s">
        <v>1772</v>
      </c>
      <c r="B959" s="263" t="s">
        <v>1773</v>
      </c>
      <c r="C959" s="299"/>
      <c r="D959" s="299"/>
      <c r="E959" s="317"/>
    </row>
    <row r="960" ht="36" customHeight="1" spans="1:5">
      <c r="A960" s="383" t="s">
        <v>1774</v>
      </c>
      <c r="B960" s="263" t="s">
        <v>1775</v>
      </c>
      <c r="C960" s="299"/>
      <c r="D960" s="299"/>
      <c r="E960" s="317"/>
    </row>
    <row r="961" ht="36" customHeight="1" spans="1:5">
      <c r="A961" s="383" t="s">
        <v>1776</v>
      </c>
      <c r="B961" s="263" t="s">
        <v>1777</v>
      </c>
      <c r="C961" s="299">
        <v>0</v>
      </c>
      <c r="D961" s="299">
        <v>0</v>
      </c>
      <c r="E961" s="317"/>
    </row>
    <row r="962" ht="36" customHeight="1" spans="1:5">
      <c r="A962" s="383" t="s">
        <v>1778</v>
      </c>
      <c r="B962" s="263" t="s">
        <v>1779</v>
      </c>
      <c r="C962" s="299"/>
      <c r="D962" s="299"/>
      <c r="E962" s="317"/>
    </row>
    <row r="963" ht="36" customHeight="1" spans="1:5">
      <c r="A963" s="383" t="s">
        <v>1780</v>
      </c>
      <c r="B963" s="263" t="s">
        <v>1781</v>
      </c>
      <c r="C963" s="299">
        <v>0</v>
      </c>
      <c r="D963" s="299">
        <v>0</v>
      </c>
      <c r="E963" s="317"/>
    </row>
    <row r="964" ht="36" customHeight="1" spans="1:5">
      <c r="A964" s="383" t="s">
        <v>1782</v>
      </c>
      <c r="B964" s="263" t="s">
        <v>1783</v>
      </c>
      <c r="C964" s="299"/>
      <c r="D964" s="299"/>
      <c r="E964" s="317"/>
    </row>
    <row r="965" ht="36" customHeight="1" spans="1:5">
      <c r="A965" s="383" t="s">
        <v>1784</v>
      </c>
      <c r="B965" s="263" t="s">
        <v>1785</v>
      </c>
      <c r="C965" s="299"/>
      <c r="D965" s="299"/>
      <c r="E965" s="317"/>
    </row>
    <row r="966" ht="36" customHeight="1" spans="1:5">
      <c r="A966" s="383" t="s">
        <v>1786</v>
      </c>
      <c r="B966" s="263" t="s">
        <v>1787</v>
      </c>
      <c r="C966" s="299"/>
      <c r="D966" s="299"/>
      <c r="E966" s="317"/>
    </row>
    <row r="967" ht="36" customHeight="1" spans="1:5">
      <c r="A967" s="383" t="s">
        <v>1788</v>
      </c>
      <c r="B967" s="263" t="s">
        <v>1789</v>
      </c>
      <c r="C967" s="299">
        <v>35</v>
      </c>
      <c r="D967" s="299">
        <v>0</v>
      </c>
      <c r="E967" s="317">
        <f>(D967-C967)/C967</f>
        <v>-1</v>
      </c>
    </row>
    <row r="968" ht="36" customHeight="1" spans="1:5">
      <c r="A968" s="382" t="s">
        <v>1790</v>
      </c>
      <c r="B968" s="260" t="s">
        <v>1791</v>
      </c>
      <c r="C968" s="296"/>
      <c r="D968" s="296"/>
      <c r="E968" s="317"/>
    </row>
    <row r="969" ht="36" customHeight="1" spans="1:5">
      <c r="A969" s="383" t="s">
        <v>1792</v>
      </c>
      <c r="B969" s="263" t="s">
        <v>138</v>
      </c>
      <c r="C969" s="299">
        <v>0</v>
      </c>
      <c r="D969" s="299">
        <v>0</v>
      </c>
      <c r="E969" s="317"/>
    </row>
    <row r="970" ht="36" customHeight="1" spans="1:5">
      <c r="A970" s="383" t="s">
        <v>1793</v>
      </c>
      <c r="B970" s="263" t="s">
        <v>140</v>
      </c>
      <c r="C970" s="299">
        <v>0</v>
      </c>
      <c r="D970" s="299">
        <v>0</v>
      </c>
      <c r="E970" s="317"/>
    </row>
    <row r="971" ht="36" customHeight="1" spans="1:5">
      <c r="A971" s="383" t="s">
        <v>1794</v>
      </c>
      <c r="B971" s="263" t="s">
        <v>142</v>
      </c>
      <c r="C971" s="299">
        <v>0</v>
      </c>
      <c r="D971" s="299">
        <v>0</v>
      </c>
      <c r="E971" s="317"/>
    </row>
    <row r="972" ht="36" customHeight="1" spans="1:5">
      <c r="A972" s="383" t="s">
        <v>1795</v>
      </c>
      <c r="B972" s="263" t="s">
        <v>1796</v>
      </c>
      <c r="C972" s="299"/>
      <c r="D972" s="299"/>
      <c r="E972" s="317"/>
    </row>
    <row r="973" ht="36" customHeight="1" spans="1:5">
      <c r="A973" s="383" t="s">
        <v>1797</v>
      </c>
      <c r="B973" s="263" t="s">
        <v>1798</v>
      </c>
      <c r="C973" s="299">
        <v>0</v>
      </c>
      <c r="D973" s="299">
        <v>0</v>
      </c>
      <c r="E973" s="317"/>
    </row>
    <row r="974" ht="36" customHeight="1" spans="1:5">
      <c r="A974" s="383" t="s">
        <v>1799</v>
      </c>
      <c r="B974" s="263" t="s">
        <v>1800</v>
      </c>
      <c r="C974" s="299"/>
      <c r="D974" s="299"/>
      <c r="E974" s="317"/>
    </row>
    <row r="975" ht="36" customHeight="1" spans="1:5">
      <c r="A975" s="383" t="s">
        <v>1801</v>
      </c>
      <c r="B975" s="263" t="s">
        <v>1802</v>
      </c>
      <c r="C975" s="299"/>
      <c r="D975" s="299"/>
      <c r="E975" s="317"/>
    </row>
    <row r="976" ht="36" customHeight="1" spans="1:5">
      <c r="A976" s="383" t="s">
        <v>1803</v>
      </c>
      <c r="B976" s="263" t="s">
        <v>1804</v>
      </c>
      <c r="C976" s="299">
        <v>0</v>
      </c>
      <c r="D976" s="299">
        <v>0</v>
      </c>
      <c r="E976" s="317"/>
    </row>
    <row r="977" ht="36" customHeight="1" spans="1:5">
      <c r="A977" s="383" t="s">
        <v>1805</v>
      </c>
      <c r="B977" s="263" t="s">
        <v>1806</v>
      </c>
      <c r="C977" s="299"/>
      <c r="D977" s="299"/>
      <c r="E977" s="317"/>
    </row>
    <row r="978" ht="36" customHeight="1" spans="1:5">
      <c r="A978" s="382" t="s">
        <v>1807</v>
      </c>
      <c r="B978" s="260" t="s">
        <v>1808</v>
      </c>
      <c r="C978" s="296"/>
      <c r="D978" s="296"/>
      <c r="E978" s="317"/>
    </row>
    <row r="979" ht="36" customHeight="1" spans="1:5">
      <c r="A979" s="383" t="s">
        <v>1809</v>
      </c>
      <c r="B979" s="263" t="s">
        <v>138</v>
      </c>
      <c r="C979" s="299">
        <v>0</v>
      </c>
      <c r="D979" s="299">
        <v>0</v>
      </c>
      <c r="E979" s="317"/>
    </row>
    <row r="980" ht="36" customHeight="1" spans="1:5">
      <c r="A980" s="383" t="s">
        <v>1810</v>
      </c>
      <c r="B980" s="263" t="s">
        <v>140</v>
      </c>
      <c r="C980" s="299">
        <v>0</v>
      </c>
      <c r="D980" s="299">
        <v>0</v>
      </c>
      <c r="E980" s="317"/>
    </row>
    <row r="981" ht="36" customHeight="1" spans="1:5">
      <c r="A981" s="383" t="s">
        <v>1811</v>
      </c>
      <c r="B981" s="263" t="s">
        <v>142</v>
      </c>
      <c r="C981" s="299">
        <v>0</v>
      </c>
      <c r="D981" s="299">
        <v>0</v>
      </c>
      <c r="E981" s="317"/>
    </row>
    <row r="982" ht="36" customHeight="1" spans="1:5">
      <c r="A982" s="383" t="s">
        <v>1812</v>
      </c>
      <c r="B982" s="263" t="s">
        <v>1813</v>
      </c>
      <c r="C982" s="299">
        <v>0</v>
      </c>
      <c r="D982" s="299">
        <v>0</v>
      </c>
      <c r="E982" s="317"/>
    </row>
    <row r="983" ht="36" customHeight="1" spans="1:5">
      <c r="A983" s="383" t="s">
        <v>1814</v>
      </c>
      <c r="B983" s="263" t="s">
        <v>1815</v>
      </c>
      <c r="C983" s="299">
        <v>0</v>
      </c>
      <c r="D983" s="299">
        <v>0</v>
      </c>
      <c r="E983" s="317"/>
    </row>
    <row r="984" ht="36" customHeight="1" spans="1:5">
      <c r="A984" s="383" t="s">
        <v>1816</v>
      </c>
      <c r="B984" s="263" t="s">
        <v>1817</v>
      </c>
      <c r="C984" s="299">
        <v>0</v>
      </c>
      <c r="D984" s="299">
        <v>0</v>
      </c>
      <c r="E984" s="317"/>
    </row>
    <row r="985" ht="36" customHeight="1" spans="1:5">
      <c r="A985" s="383" t="s">
        <v>1818</v>
      </c>
      <c r="B985" s="263" t="s">
        <v>1819</v>
      </c>
      <c r="C985" s="299"/>
      <c r="D985" s="299"/>
      <c r="E985" s="317"/>
    </row>
    <row r="986" ht="36" customHeight="1" spans="1:5">
      <c r="A986" s="383" t="s">
        <v>1820</v>
      </c>
      <c r="B986" s="263" t="s">
        <v>1821</v>
      </c>
      <c r="C986" s="299"/>
      <c r="D986" s="299"/>
      <c r="E986" s="317"/>
    </row>
    <row r="987" ht="36" customHeight="1" spans="1:5">
      <c r="A987" s="383" t="s">
        <v>1822</v>
      </c>
      <c r="B987" s="263" t="s">
        <v>1823</v>
      </c>
      <c r="C987" s="299"/>
      <c r="D987" s="299"/>
      <c r="E987" s="317"/>
    </row>
    <row r="988" ht="36" customHeight="1" spans="1:5">
      <c r="A988" s="382" t="s">
        <v>1824</v>
      </c>
      <c r="B988" s="260" t="s">
        <v>1825</v>
      </c>
      <c r="C988" s="296">
        <f>SUM(C989:C992)</f>
        <v>0</v>
      </c>
      <c r="D988" s="296">
        <f>SUM(D989:D992)</f>
        <v>0</v>
      </c>
      <c r="E988" s="317"/>
    </row>
    <row r="989" ht="36" customHeight="1" spans="1:5">
      <c r="A989" s="383" t="s">
        <v>1826</v>
      </c>
      <c r="B989" s="263" t="s">
        <v>1827</v>
      </c>
      <c r="C989" s="299">
        <v>0</v>
      </c>
      <c r="D989" s="299">
        <v>0</v>
      </c>
      <c r="E989" s="317"/>
    </row>
    <row r="990" ht="36" customHeight="1" spans="1:5">
      <c r="A990" s="383" t="s">
        <v>1828</v>
      </c>
      <c r="B990" s="263" t="s">
        <v>1829</v>
      </c>
      <c r="C990" s="299">
        <v>0</v>
      </c>
      <c r="D990" s="299">
        <v>0</v>
      </c>
      <c r="E990" s="317"/>
    </row>
    <row r="991" ht="36" customHeight="1" spans="1:5">
      <c r="A991" s="383" t="s">
        <v>1830</v>
      </c>
      <c r="B991" s="263" t="s">
        <v>1831</v>
      </c>
      <c r="C991" s="299">
        <v>0</v>
      </c>
      <c r="D991" s="299">
        <v>0</v>
      </c>
      <c r="E991" s="317"/>
    </row>
    <row r="992" ht="36" customHeight="1" spans="1:5">
      <c r="A992" s="383" t="s">
        <v>1832</v>
      </c>
      <c r="B992" s="263" t="s">
        <v>1833</v>
      </c>
      <c r="C992" s="299">
        <v>0</v>
      </c>
      <c r="D992" s="299">
        <v>0</v>
      </c>
      <c r="E992" s="317"/>
    </row>
    <row r="993" ht="36" customHeight="1" spans="1:5">
      <c r="A993" s="382" t="s">
        <v>1834</v>
      </c>
      <c r="B993" s="260" t="s">
        <v>1835</v>
      </c>
      <c r="C993" s="296">
        <f>SUM(C994:C999)</f>
        <v>0</v>
      </c>
      <c r="D993" s="296">
        <f>SUM(D994:D999)</f>
        <v>0</v>
      </c>
      <c r="E993" s="317"/>
    </row>
    <row r="994" ht="36" customHeight="1" spans="1:5">
      <c r="A994" s="383" t="s">
        <v>1836</v>
      </c>
      <c r="B994" s="263" t="s">
        <v>138</v>
      </c>
      <c r="C994" s="299">
        <v>0</v>
      </c>
      <c r="D994" s="299">
        <v>0</v>
      </c>
      <c r="E994" s="317"/>
    </row>
    <row r="995" ht="36" customHeight="1" spans="1:5">
      <c r="A995" s="383" t="s">
        <v>1837</v>
      </c>
      <c r="B995" s="263" t="s">
        <v>140</v>
      </c>
      <c r="C995" s="299">
        <v>0</v>
      </c>
      <c r="D995" s="299">
        <v>0</v>
      </c>
      <c r="E995" s="317"/>
    </row>
    <row r="996" ht="36" customHeight="1" spans="1:5">
      <c r="A996" s="383" t="s">
        <v>1838</v>
      </c>
      <c r="B996" s="263" t="s">
        <v>142</v>
      </c>
      <c r="C996" s="299">
        <v>0</v>
      </c>
      <c r="D996" s="299">
        <v>0</v>
      </c>
      <c r="E996" s="317"/>
    </row>
    <row r="997" ht="36" customHeight="1" spans="1:5">
      <c r="A997" s="383" t="s">
        <v>1839</v>
      </c>
      <c r="B997" s="263" t="s">
        <v>1804</v>
      </c>
      <c r="C997" s="299">
        <v>0</v>
      </c>
      <c r="D997" s="299">
        <v>0</v>
      </c>
      <c r="E997" s="317"/>
    </row>
    <row r="998" ht="36" customHeight="1" spans="1:5">
      <c r="A998" s="383" t="s">
        <v>1840</v>
      </c>
      <c r="B998" s="263" t="s">
        <v>1841</v>
      </c>
      <c r="C998" s="299">
        <v>0</v>
      </c>
      <c r="D998" s="299">
        <v>0</v>
      </c>
      <c r="E998" s="317"/>
    </row>
    <row r="999" ht="36" customHeight="1" spans="1:5">
      <c r="A999" s="383" t="s">
        <v>1842</v>
      </c>
      <c r="B999" s="263" t="s">
        <v>1843</v>
      </c>
      <c r="C999" s="299">
        <v>0</v>
      </c>
      <c r="D999" s="299">
        <v>0</v>
      </c>
      <c r="E999" s="317"/>
    </row>
    <row r="1000" ht="36" customHeight="1" spans="1:5">
      <c r="A1000" s="382" t="s">
        <v>1844</v>
      </c>
      <c r="B1000" s="260" t="s">
        <v>1845</v>
      </c>
      <c r="C1000" s="296">
        <f>SUM(C1001:C1004)</f>
        <v>329</v>
      </c>
      <c r="D1000" s="296">
        <f>SUM(D1001:D1004)</f>
        <v>1126</v>
      </c>
      <c r="E1000" s="317">
        <f>(D1000-C1000)/C1000</f>
        <v>2.422</v>
      </c>
    </row>
    <row r="1001" ht="36" customHeight="1" spans="1:5">
      <c r="A1001" s="383" t="s">
        <v>1846</v>
      </c>
      <c r="B1001" s="263" t="s">
        <v>1847</v>
      </c>
      <c r="C1001" s="299">
        <v>329</v>
      </c>
      <c r="D1001" s="299">
        <v>1126</v>
      </c>
      <c r="E1001" s="317">
        <f>(D1001-C1001)/C1001</f>
        <v>2.422</v>
      </c>
    </row>
    <row r="1002" ht="36" customHeight="1" spans="1:5">
      <c r="A1002" s="383" t="s">
        <v>1848</v>
      </c>
      <c r="B1002" s="263" t="s">
        <v>1849</v>
      </c>
      <c r="C1002" s="299">
        <v>0</v>
      </c>
      <c r="D1002" s="299">
        <v>0</v>
      </c>
      <c r="E1002" s="317"/>
    </row>
    <row r="1003" ht="36" customHeight="1" spans="1:5">
      <c r="A1003" s="383" t="s">
        <v>1850</v>
      </c>
      <c r="B1003" s="263" t="s">
        <v>1851</v>
      </c>
      <c r="C1003" s="299">
        <v>0</v>
      </c>
      <c r="D1003" s="299">
        <v>0</v>
      </c>
      <c r="E1003" s="317"/>
    </row>
    <row r="1004" ht="36" customHeight="1" spans="1:5">
      <c r="A1004" s="383" t="s">
        <v>1852</v>
      </c>
      <c r="B1004" s="263" t="s">
        <v>1853</v>
      </c>
      <c r="C1004" s="299">
        <v>0</v>
      </c>
      <c r="D1004" s="299">
        <v>0</v>
      </c>
      <c r="E1004" s="317"/>
    </row>
    <row r="1005" ht="36" customHeight="1" spans="1:5">
      <c r="A1005" s="382" t="s">
        <v>1854</v>
      </c>
      <c r="B1005" s="260" t="s">
        <v>1855</v>
      </c>
      <c r="C1005" s="296">
        <f>SUM(C1006:C1007)</f>
        <v>54</v>
      </c>
      <c r="D1005" s="296">
        <f>SUM(D1006:D1007)</f>
        <v>0</v>
      </c>
      <c r="E1005" s="317">
        <f>(D1005-C1005)/C1005</f>
        <v>-1</v>
      </c>
    </row>
    <row r="1006" ht="36" customHeight="1" spans="1:5">
      <c r="A1006" s="383" t="s">
        <v>1856</v>
      </c>
      <c r="B1006" s="263" t="s">
        <v>1857</v>
      </c>
      <c r="C1006" s="299">
        <v>0</v>
      </c>
      <c r="D1006" s="299">
        <v>0</v>
      </c>
      <c r="E1006" s="317"/>
    </row>
    <row r="1007" ht="36" customHeight="1" spans="1:5">
      <c r="A1007" s="383" t="s">
        <v>1858</v>
      </c>
      <c r="B1007" s="263" t="s">
        <v>1859</v>
      </c>
      <c r="C1007" s="299">
        <v>54</v>
      </c>
      <c r="D1007" s="299">
        <v>0</v>
      </c>
      <c r="E1007" s="317">
        <f>(D1007-C1007)/C1007</f>
        <v>-1</v>
      </c>
    </row>
    <row r="1008" ht="36" customHeight="1" spans="1:5">
      <c r="A1008" s="382" t="s">
        <v>95</v>
      </c>
      <c r="B1008" s="260" t="s">
        <v>96</v>
      </c>
      <c r="C1008" s="296">
        <f>C1009+C1019+C1035+C1040+C1057+C1064+C1072</f>
        <v>41</v>
      </c>
      <c r="D1008" s="296">
        <f>D1009+D1019+D1035+D1040+D1057+D1064+D1072</f>
        <v>0</v>
      </c>
      <c r="E1008" s="317">
        <f>(D1008-C1008)/C1008</f>
        <v>-1</v>
      </c>
    </row>
    <row r="1009" ht="36" customHeight="1" spans="1:5">
      <c r="A1009" s="382" t="s">
        <v>1860</v>
      </c>
      <c r="B1009" s="260" t="s">
        <v>1861</v>
      </c>
      <c r="C1009" s="296"/>
      <c r="D1009" s="296"/>
      <c r="E1009" s="317"/>
    </row>
    <row r="1010" ht="36" customHeight="1" spans="1:5">
      <c r="A1010" s="383" t="s">
        <v>1862</v>
      </c>
      <c r="B1010" s="263" t="s">
        <v>138</v>
      </c>
      <c r="C1010" s="299"/>
      <c r="D1010" s="299"/>
      <c r="E1010" s="317"/>
    </row>
    <row r="1011" ht="36" customHeight="1" spans="1:5">
      <c r="A1011" s="383" t="s">
        <v>1863</v>
      </c>
      <c r="B1011" s="263" t="s">
        <v>140</v>
      </c>
      <c r="C1011" s="299">
        <v>0</v>
      </c>
      <c r="D1011" s="299">
        <v>0</v>
      </c>
      <c r="E1011" s="317"/>
    </row>
    <row r="1012" ht="36" customHeight="1" spans="1:5">
      <c r="A1012" s="383" t="s">
        <v>1864</v>
      </c>
      <c r="B1012" s="263" t="s">
        <v>142</v>
      </c>
      <c r="C1012" s="299">
        <v>0</v>
      </c>
      <c r="D1012" s="299">
        <v>0</v>
      </c>
      <c r="E1012" s="317"/>
    </row>
    <row r="1013" ht="36" customHeight="1" spans="1:5">
      <c r="A1013" s="383" t="s">
        <v>1865</v>
      </c>
      <c r="B1013" s="263" t="s">
        <v>1866</v>
      </c>
      <c r="C1013" s="299"/>
      <c r="D1013" s="299"/>
      <c r="E1013" s="317"/>
    </row>
    <row r="1014" ht="36" customHeight="1" spans="1:5">
      <c r="A1014" s="383" t="s">
        <v>1867</v>
      </c>
      <c r="B1014" s="263" t="s">
        <v>1868</v>
      </c>
      <c r="C1014" s="299">
        <v>0</v>
      </c>
      <c r="D1014" s="299">
        <v>0</v>
      </c>
      <c r="E1014" s="317"/>
    </row>
    <row r="1015" ht="36" customHeight="1" spans="1:5">
      <c r="A1015" s="383" t="s">
        <v>1869</v>
      </c>
      <c r="B1015" s="263" t="s">
        <v>1870</v>
      </c>
      <c r="C1015" s="299">
        <v>0</v>
      </c>
      <c r="D1015" s="299">
        <v>0</v>
      </c>
      <c r="E1015" s="317"/>
    </row>
    <row r="1016" ht="36" customHeight="1" spans="1:5">
      <c r="A1016" s="383" t="s">
        <v>1871</v>
      </c>
      <c r="B1016" s="263" t="s">
        <v>1872</v>
      </c>
      <c r="C1016" s="299"/>
      <c r="D1016" s="299"/>
      <c r="E1016" s="317"/>
    </row>
    <row r="1017" ht="36" customHeight="1" spans="1:5">
      <c r="A1017" s="383" t="s">
        <v>1873</v>
      </c>
      <c r="B1017" s="263" t="s">
        <v>1874</v>
      </c>
      <c r="C1017" s="299">
        <v>0</v>
      </c>
      <c r="D1017" s="299">
        <v>0</v>
      </c>
      <c r="E1017" s="317"/>
    </row>
    <row r="1018" ht="36" customHeight="1" spans="1:5">
      <c r="A1018" s="383" t="s">
        <v>1875</v>
      </c>
      <c r="B1018" s="263" t="s">
        <v>1876</v>
      </c>
      <c r="C1018" s="299"/>
      <c r="D1018" s="299"/>
      <c r="E1018" s="317"/>
    </row>
    <row r="1019" ht="36" customHeight="1" spans="1:5">
      <c r="A1019" s="382" t="s">
        <v>1877</v>
      </c>
      <c r="B1019" s="260" t="s">
        <v>1878</v>
      </c>
      <c r="C1019" s="296"/>
      <c r="D1019" s="296"/>
      <c r="E1019" s="317"/>
    </row>
    <row r="1020" ht="36" customHeight="1" spans="1:5">
      <c r="A1020" s="383" t="s">
        <v>1879</v>
      </c>
      <c r="B1020" s="263" t="s">
        <v>138</v>
      </c>
      <c r="C1020" s="299"/>
      <c r="D1020" s="299"/>
      <c r="E1020" s="317"/>
    </row>
    <row r="1021" ht="36" customHeight="1" spans="1:5">
      <c r="A1021" s="383" t="s">
        <v>1880</v>
      </c>
      <c r="B1021" s="263" t="s">
        <v>140</v>
      </c>
      <c r="C1021" s="299">
        <v>0</v>
      </c>
      <c r="D1021" s="299">
        <v>0</v>
      </c>
      <c r="E1021" s="317"/>
    </row>
    <row r="1022" ht="36" customHeight="1" spans="1:5">
      <c r="A1022" s="383" t="s">
        <v>1881</v>
      </c>
      <c r="B1022" s="263" t="s">
        <v>142</v>
      </c>
      <c r="C1022" s="299"/>
      <c r="D1022" s="299"/>
      <c r="E1022" s="317"/>
    </row>
    <row r="1023" ht="36" customHeight="1" spans="1:5">
      <c r="A1023" s="383" t="s">
        <v>1882</v>
      </c>
      <c r="B1023" s="263" t="s">
        <v>1883</v>
      </c>
      <c r="C1023" s="299"/>
      <c r="D1023" s="299"/>
      <c r="E1023" s="317"/>
    </row>
    <row r="1024" ht="36" customHeight="1" spans="1:5">
      <c r="A1024" s="383" t="s">
        <v>1884</v>
      </c>
      <c r="B1024" s="263" t="s">
        <v>1885</v>
      </c>
      <c r="C1024" s="299"/>
      <c r="D1024" s="299"/>
      <c r="E1024" s="317"/>
    </row>
    <row r="1025" ht="36" customHeight="1" spans="1:5">
      <c r="A1025" s="383" t="s">
        <v>1886</v>
      </c>
      <c r="B1025" s="263" t="s">
        <v>1887</v>
      </c>
      <c r="C1025" s="299">
        <v>0</v>
      </c>
      <c r="D1025" s="299">
        <v>0</v>
      </c>
      <c r="E1025" s="317"/>
    </row>
    <row r="1026" ht="36" customHeight="1" spans="1:5">
      <c r="A1026" s="383" t="s">
        <v>1888</v>
      </c>
      <c r="B1026" s="263" t="s">
        <v>1889</v>
      </c>
      <c r="C1026" s="299"/>
      <c r="D1026" s="299"/>
      <c r="E1026" s="317"/>
    </row>
    <row r="1027" ht="36" customHeight="1" spans="1:5">
      <c r="A1027" s="383" t="s">
        <v>1890</v>
      </c>
      <c r="B1027" s="263" t="s">
        <v>1891</v>
      </c>
      <c r="C1027" s="299">
        <v>0</v>
      </c>
      <c r="D1027" s="299">
        <v>0</v>
      </c>
      <c r="E1027" s="317"/>
    </row>
    <row r="1028" ht="36" customHeight="1" spans="1:5">
      <c r="A1028" s="383" t="s">
        <v>1892</v>
      </c>
      <c r="B1028" s="263" t="s">
        <v>1893</v>
      </c>
      <c r="C1028" s="299">
        <v>0</v>
      </c>
      <c r="D1028" s="299">
        <v>0</v>
      </c>
      <c r="E1028" s="317"/>
    </row>
    <row r="1029" ht="36" customHeight="1" spans="1:5">
      <c r="A1029" s="383" t="s">
        <v>1894</v>
      </c>
      <c r="B1029" s="263" t="s">
        <v>1895</v>
      </c>
      <c r="C1029" s="299">
        <v>0</v>
      </c>
      <c r="D1029" s="299">
        <v>0</v>
      </c>
      <c r="E1029" s="317"/>
    </row>
    <row r="1030" ht="36" customHeight="1" spans="1:5">
      <c r="A1030" s="383" t="s">
        <v>1896</v>
      </c>
      <c r="B1030" s="263" t="s">
        <v>1897</v>
      </c>
      <c r="C1030" s="299">
        <v>0</v>
      </c>
      <c r="D1030" s="299">
        <v>0</v>
      </c>
      <c r="E1030" s="317"/>
    </row>
    <row r="1031" ht="36" customHeight="1" spans="1:5">
      <c r="A1031" s="383" t="s">
        <v>1898</v>
      </c>
      <c r="B1031" s="263" t="s">
        <v>1899</v>
      </c>
      <c r="C1031" s="299">
        <v>0</v>
      </c>
      <c r="D1031" s="299">
        <v>0</v>
      </c>
      <c r="E1031" s="317"/>
    </row>
    <row r="1032" ht="36" customHeight="1" spans="1:5">
      <c r="A1032" s="383" t="s">
        <v>1900</v>
      </c>
      <c r="B1032" s="263" t="s">
        <v>1901</v>
      </c>
      <c r="C1032" s="299">
        <v>0</v>
      </c>
      <c r="D1032" s="299">
        <v>0</v>
      </c>
      <c r="E1032" s="317"/>
    </row>
    <row r="1033" ht="36" customHeight="1" spans="1:5">
      <c r="A1033" s="383" t="s">
        <v>1902</v>
      </c>
      <c r="B1033" s="263" t="s">
        <v>1903</v>
      </c>
      <c r="C1033" s="299">
        <v>0</v>
      </c>
      <c r="D1033" s="299">
        <v>0</v>
      </c>
      <c r="E1033" s="317"/>
    </row>
    <row r="1034" ht="36" customHeight="1" spans="1:5">
      <c r="A1034" s="383" t="s">
        <v>1904</v>
      </c>
      <c r="B1034" s="263" t="s">
        <v>1905</v>
      </c>
      <c r="C1034" s="299"/>
      <c r="D1034" s="299"/>
      <c r="E1034" s="317"/>
    </row>
    <row r="1035" ht="36" customHeight="1" spans="1:5">
      <c r="A1035" s="382" t="s">
        <v>1906</v>
      </c>
      <c r="B1035" s="260" t="s">
        <v>1907</v>
      </c>
      <c r="C1035" s="296"/>
      <c r="D1035" s="296"/>
      <c r="E1035" s="317"/>
    </row>
    <row r="1036" ht="36" customHeight="1" spans="1:5">
      <c r="A1036" s="383" t="s">
        <v>1908</v>
      </c>
      <c r="B1036" s="263" t="s">
        <v>138</v>
      </c>
      <c r="C1036" s="299"/>
      <c r="D1036" s="299"/>
      <c r="E1036" s="317"/>
    </row>
    <row r="1037" ht="36" customHeight="1" spans="1:5">
      <c r="A1037" s="383" t="s">
        <v>1909</v>
      </c>
      <c r="B1037" s="263" t="s">
        <v>140</v>
      </c>
      <c r="C1037" s="299">
        <v>0</v>
      </c>
      <c r="D1037" s="299">
        <v>0</v>
      </c>
      <c r="E1037" s="317"/>
    </row>
    <row r="1038" ht="36" customHeight="1" spans="1:5">
      <c r="A1038" s="383" t="s">
        <v>1910</v>
      </c>
      <c r="B1038" s="263" t="s">
        <v>142</v>
      </c>
      <c r="C1038" s="299">
        <v>0</v>
      </c>
      <c r="D1038" s="299">
        <v>0</v>
      </c>
      <c r="E1038" s="317"/>
    </row>
    <row r="1039" ht="36" customHeight="1" spans="1:5">
      <c r="A1039" s="383" t="s">
        <v>1911</v>
      </c>
      <c r="B1039" s="263" t="s">
        <v>1912</v>
      </c>
      <c r="C1039" s="299">
        <v>0</v>
      </c>
      <c r="D1039" s="299">
        <v>0</v>
      </c>
      <c r="E1039" s="317"/>
    </row>
    <row r="1040" ht="36" customHeight="1" spans="1:5">
      <c r="A1040" s="382" t="s">
        <v>1913</v>
      </c>
      <c r="B1040" s="260" t="s">
        <v>1914</v>
      </c>
      <c r="C1040" s="296">
        <f>SUM(C1041:C1056)</f>
        <v>41</v>
      </c>
      <c r="D1040" s="296">
        <f>SUM(D1041:D1056)</f>
        <v>0</v>
      </c>
      <c r="E1040" s="317">
        <f>(D1040-C1040)/C1040</f>
        <v>-1</v>
      </c>
    </row>
    <row r="1041" ht="36" customHeight="1" spans="1:5">
      <c r="A1041" s="383" t="s">
        <v>1915</v>
      </c>
      <c r="B1041" s="263" t="s">
        <v>138</v>
      </c>
      <c r="C1041" s="299"/>
      <c r="D1041" s="299"/>
      <c r="E1041" s="317"/>
    </row>
    <row r="1042" ht="36" customHeight="1" spans="1:5">
      <c r="A1042" s="383" t="s">
        <v>1916</v>
      </c>
      <c r="B1042" s="263" t="s">
        <v>140</v>
      </c>
      <c r="C1042" s="299">
        <v>0</v>
      </c>
      <c r="D1042" s="299">
        <v>0</v>
      </c>
      <c r="E1042" s="317"/>
    </row>
    <row r="1043" ht="36" customHeight="1" spans="1:5">
      <c r="A1043" s="383" t="s">
        <v>1917</v>
      </c>
      <c r="B1043" s="263" t="s">
        <v>142</v>
      </c>
      <c r="C1043" s="299"/>
      <c r="D1043" s="299"/>
      <c r="E1043" s="317"/>
    </row>
    <row r="1044" ht="36" customHeight="1" spans="1:5">
      <c r="A1044" s="383" t="s">
        <v>1918</v>
      </c>
      <c r="B1044" s="263" t="s">
        <v>1919</v>
      </c>
      <c r="C1044" s="299">
        <v>0</v>
      </c>
      <c r="D1044" s="299">
        <v>0</v>
      </c>
      <c r="E1044" s="317"/>
    </row>
    <row r="1045" ht="36" customHeight="1" spans="1:5">
      <c r="A1045" s="383" t="s">
        <v>1920</v>
      </c>
      <c r="B1045" s="263" t="s">
        <v>1921</v>
      </c>
      <c r="C1045" s="299">
        <v>0</v>
      </c>
      <c r="D1045" s="299">
        <v>0</v>
      </c>
      <c r="E1045" s="317"/>
    </row>
    <row r="1046" ht="36" customHeight="1" spans="1:5">
      <c r="A1046" s="383" t="s">
        <v>1922</v>
      </c>
      <c r="B1046" s="263" t="s">
        <v>1923</v>
      </c>
      <c r="C1046" s="299"/>
      <c r="D1046" s="299"/>
      <c r="E1046" s="317"/>
    </row>
    <row r="1047" ht="36" customHeight="1" spans="1:5">
      <c r="A1047" s="383" t="s">
        <v>1924</v>
      </c>
      <c r="B1047" s="263" t="s">
        <v>1925</v>
      </c>
      <c r="C1047" s="299"/>
      <c r="D1047" s="299"/>
      <c r="E1047" s="317"/>
    </row>
    <row r="1048" ht="36" customHeight="1" spans="1:5">
      <c r="A1048" s="383" t="s">
        <v>1926</v>
      </c>
      <c r="B1048" s="263" t="s">
        <v>1927</v>
      </c>
      <c r="C1048" s="299">
        <v>0</v>
      </c>
      <c r="D1048" s="299">
        <v>0</v>
      </c>
      <c r="E1048" s="317"/>
    </row>
    <row r="1049" ht="36" customHeight="1" spans="1:5">
      <c r="A1049" s="383" t="s">
        <v>1928</v>
      </c>
      <c r="B1049" s="263" t="s">
        <v>1929</v>
      </c>
      <c r="C1049" s="299"/>
      <c r="D1049" s="299"/>
      <c r="E1049" s="317"/>
    </row>
    <row r="1050" ht="36" customHeight="1" spans="1:5">
      <c r="A1050" s="383" t="s">
        <v>1930</v>
      </c>
      <c r="B1050" s="263" t="s">
        <v>1931</v>
      </c>
      <c r="C1050" s="299"/>
      <c r="D1050" s="299"/>
      <c r="E1050" s="317"/>
    </row>
    <row r="1051" ht="36" customHeight="1" spans="1:5">
      <c r="A1051" s="383" t="s">
        <v>1932</v>
      </c>
      <c r="B1051" s="263" t="s">
        <v>1804</v>
      </c>
      <c r="C1051" s="299">
        <v>0</v>
      </c>
      <c r="D1051" s="299">
        <v>0</v>
      </c>
      <c r="E1051" s="317"/>
    </row>
    <row r="1052" ht="36" customHeight="1" spans="1:5">
      <c r="A1052" s="383" t="s">
        <v>1933</v>
      </c>
      <c r="B1052" s="263" t="s">
        <v>1934</v>
      </c>
      <c r="C1052" s="299">
        <v>0</v>
      </c>
      <c r="D1052" s="299">
        <v>0</v>
      </c>
      <c r="E1052" s="317"/>
    </row>
    <row r="1053" ht="36" customHeight="1" spans="1:5">
      <c r="A1053" s="385">
        <v>2150516</v>
      </c>
      <c r="B1053" s="391" t="s">
        <v>1935</v>
      </c>
      <c r="C1053" s="299">
        <v>0</v>
      </c>
      <c r="D1053" s="299">
        <v>0</v>
      </c>
      <c r="E1053" s="317"/>
    </row>
    <row r="1054" ht="36" customHeight="1" spans="1:5">
      <c r="A1054" s="385">
        <v>2150517</v>
      </c>
      <c r="B1054" s="391" t="s">
        <v>1936</v>
      </c>
      <c r="C1054" s="299">
        <v>41</v>
      </c>
      <c r="D1054" s="299">
        <v>0</v>
      </c>
      <c r="E1054" s="317">
        <f>(D1054-C1054)/C1054</f>
        <v>-1</v>
      </c>
    </row>
    <row r="1055" ht="36" customHeight="1" spans="1:5">
      <c r="A1055" s="385">
        <v>2150550</v>
      </c>
      <c r="B1055" s="391" t="s">
        <v>156</v>
      </c>
      <c r="C1055" s="299">
        <v>0</v>
      </c>
      <c r="D1055" s="299">
        <v>0</v>
      </c>
      <c r="E1055" s="317"/>
    </row>
    <row r="1056" ht="36" customHeight="1" spans="1:5">
      <c r="A1056" s="383" t="s">
        <v>1937</v>
      </c>
      <c r="B1056" s="263" t="s">
        <v>1938</v>
      </c>
      <c r="C1056" s="299"/>
      <c r="D1056" s="299"/>
      <c r="E1056" s="317"/>
    </row>
    <row r="1057" ht="36" customHeight="1" spans="1:5">
      <c r="A1057" s="382" t="s">
        <v>1939</v>
      </c>
      <c r="B1057" s="260" t="s">
        <v>1940</v>
      </c>
      <c r="C1057" s="296"/>
      <c r="D1057" s="296"/>
      <c r="E1057" s="317"/>
    </row>
    <row r="1058" ht="36" customHeight="1" spans="1:5">
      <c r="A1058" s="383" t="s">
        <v>1941</v>
      </c>
      <c r="B1058" s="263" t="s">
        <v>138</v>
      </c>
      <c r="C1058" s="299"/>
      <c r="D1058" s="299"/>
      <c r="E1058" s="317"/>
    </row>
    <row r="1059" ht="36" customHeight="1" spans="1:5">
      <c r="A1059" s="383" t="s">
        <v>1942</v>
      </c>
      <c r="B1059" s="263" t="s">
        <v>140</v>
      </c>
      <c r="C1059" s="299">
        <v>0</v>
      </c>
      <c r="D1059" s="299">
        <v>0</v>
      </c>
      <c r="E1059" s="317"/>
    </row>
    <row r="1060" ht="36" customHeight="1" spans="1:5">
      <c r="A1060" s="383" t="s">
        <v>1943</v>
      </c>
      <c r="B1060" s="263" t="s">
        <v>142</v>
      </c>
      <c r="C1060" s="299">
        <v>0</v>
      </c>
      <c r="D1060" s="299">
        <v>0</v>
      </c>
      <c r="E1060" s="317"/>
    </row>
    <row r="1061" ht="36" customHeight="1" spans="1:5">
      <c r="A1061" s="383" t="s">
        <v>1944</v>
      </c>
      <c r="B1061" s="263" t="s">
        <v>1945</v>
      </c>
      <c r="C1061" s="299">
        <v>0</v>
      </c>
      <c r="D1061" s="299">
        <v>0</v>
      </c>
      <c r="E1061" s="317"/>
    </row>
    <row r="1062" ht="36" customHeight="1" spans="1:5">
      <c r="A1062" s="383" t="s">
        <v>1946</v>
      </c>
      <c r="B1062" s="263" t="s">
        <v>1947</v>
      </c>
      <c r="C1062" s="299">
        <v>0</v>
      </c>
      <c r="D1062" s="299">
        <v>0</v>
      </c>
      <c r="E1062" s="317"/>
    </row>
    <row r="1063" ht="36" customHeight="1" spans="1:5">
      <c r="A1063" s="383" t="s">
        <v>1948</v>
      </c>
      <c r="B1063" s="263" t="s">
        <v>1949</v>
      </c>
      <c r="C1063" s="299"/>
      <c r="D1063" s="299"/>
      <c r="E1063" s="317"/>
    </row>
    <row r="1064" ht="36" customHeight="1" spans="1:5">
      <c r="A1064" s="382" t="s">
        <v>1950</v>
      </c>
      <c r="B1064" s="260" t="s">
        <v>1951</v>
      </c>
      <c r="C1064" s="296"/>
      <c r="D1064" s="296"/>
      <c r="E1064" s="317"/>
    </row>
    <row r="1065" ht="36" customHeight="1" spans="1:5">
      <c r="A1065" s="383" t="s">
        <v>1952</v>
      </c>
      <c r="B1065" s="263" t="s">
        <v>138</v>
      </c>
      <c r="C1065" s="299">
        <v>0</v>
      </c>
      <c r="D1065" s="299">
        <v>0</v>
      </c>
      <c r="E1065" s="317"/>
    </row>
    <row r="1066" ht="36" customHeight="1" spans="1:5">
      <c r="A1066" s="383" t="s">
        <v>1953</v>
      </c>
      <c r="B1066" s="263" t="s">
        <v>140</v>
      </c>
      <c r="C1066" s="299">
        <v>0</v>
      </c>
      <c r="D1066" s="299">
        <v>0</v>
      </c>
      <c r="E1066" s="317"/>
    </row>
    <row r="1067" ht="36" customHeight="1" spans="1:5">
      <c r="A1067" s="383" t="s">
        <v>1954</v>
      </c>
      <c r="B1067" s="263" t="s">
        <v>142</v>
      </c>
      <c r="C1067" s="299">
        <v>0</v>
      </c>
      <c r="D1067" s="299">
        <v>0</v>
      </c>
      <c r="E1067" s="317"/>
    </row>
    <row r="1068" ht="36" customHeight="1" spans="1:5">
      <c r="A1068" s="383" t="s">
        <v>1955</v>
      </c>
      <c r="B1068" s="263" t="s">
        <v>1956</v>
      </c>
      <c r="C1068" s="299">
        <v>0</v>
      </c>
      <c r="D1068" s="299">
        <v>0</v>
      </c>
      <c r="E1068" s="317"/>
    </row>
    <row r="1069" ht="36" customHeight="1" spans="1:5">
      <c r="A1069" s="383" t="s">
        <v>1957</v>
      </c>
      <c r="B1069" s="263" t="s">
        <v>1958</v>
      </c>
      <c r="C1069" s="299"/>
      <c r="D1069" s="299"/>
      <c r="E1069" s="317"/>
    </row>
    <row r="1070" ht="36" customHeight="1" spans="1:5">
      <c r="A1070" s="385">
        <v>2150806</v>
      </c>
      <c r="B1070" s="388" t="s">
        <v>1959</v>
      </c>
      <c r="C1070" s="299">
        <v>0</v>
      </c>
      <c r="D1070" s="299">
        <v>0</v>
      </c>
      <c r="E1070" s="317"/>
    </row>
    <row r="1071" ht="36" customHeight="1" spans="1:5">
      <c r="A1071" s="383" t="s">
        <v>1960</v>
      </c>
      <c r="B1071" s="263" t="s">
        <v>1961</v>
      </c>
      <c r="C1071" s="299"/>
      <c r="D1071" s="299"/>
      <c r="E1071" s="317"/>
    </row>
    <row r="1072" ht="36" customHeight="1" spans="1:5">
      <c r="A1072" s="382" t="s">
        <v>1962</v>
      </c>
      <c r="B1072" s="260" t="s">
        <v>1963</v>
      </c>
      <c r="C1072" s="296"/>
      <c r="D1072" s="296"/>
      <c r="E1072" s="317"/>
    </row>
    <row r="1073" ht="36" customHeight="1" spans="1:5">
      <c r="A1073" s="383" t="s">
        <v>1964</v>
      </c>
      <c r="B1073" s="263" t="s">
        <v>1965</v>
      </c>
      <c r="C1073" s="299">
        <v>0</v>
      </c>
      <c r="D1073" s="299">
        <v>0</v>
      </c>
      <c r="E1073" s="317"/>
    </row>
    <row r="1074" ht="36" customHeight="1" spans="1:5">
      <c r="A1074" s="383" t="s">
        <v>1966</v>
      </c>
      <c r="B1074" s="263" t="s">
        <v>1967</v>
      </c>
      <c r="C1074" s="299">
        <v>0</v>
      </c>
      <c r="D1074" s="299">
        <v>0</v>
      </c>
      <c r="E1074" s="317"/>
    </row>
    <row r="1075" ht="36" customHeight="1" spans="1:5">
      <c r="A1075" s="383" t="s">
        <v>1968</v>
      </c>
      <c r="B1075" s="263" t="s">
        <v>1969</v>
      </c>
      <c r="C1075" s="299">
        <v>0</v>
      </c>
      <c r="D1075" s="299">
        <v>0</v>
      </c>
      <c r="E1075" s="317"/>
    </row>
    <row r="1076" ht="36" customHeight="1" spans="1:5">
      <c r="A1076" s="383" t="s">
        <v>1970</v>
      </c>
      <c r="B1076" s="263" t="s">
        <v>1971</v>
      </c>
      <c r="C1076" s="299">
        <v>0</v>
      </c>
      <c r="D1076" s="299">
        <v>0</v>
      </c>
      <c r="E1076" s="317"/>
    </row>
    <row r="1077" ht="36" customHeight="1" spans="1:5">
      <c r="A1077" s="383" t="s">
        <v>1972</v>
      </c>
      <c r="B1077" s="263" t="s">
        <v>1973</v>
      </c>
      <c r="C1077" s="299"/>
      <c r="D1077" s="299"/>
      <c r="E1077" s="317"/>
    </row>
    <row r="1078" ht="36" customHeight="1" spans="1:5">
      <c r="A1078" s="382" t="s">
        <v>97</v>
      </c>
      <c r="B1078" s="260" t="s">
        <v>98</v>
      </c>
      <c r="C1078" s="296">
        <v>472</v>
      </c>
      <c r="D1078" s="296">
        <v>109</v>
      </c>
      <c r="E1078" s="317">
        <f>(D1078-C1078)/C1078</f>
        <v>-0.769</v>
      </c>
    </row>
    <row r="1079" ht="36" customHeight="1" spans="1:5">
      <c r="A1079" s="382" t="s">
        <v>1974</v>
      </c>
      <c r="B1079" s="260" t="s">
        <v>1975</v>
      </c>
      <c r="C1079" s="296">
        <f>SUM(C1080:C1088)</f>
        <v>104</v>
      </c>
      <c r="D1079" s="296">
        <f>SUM(D1080:D1088)</f>
        <v>109</v>
      </c>
      <c r="E1079" s="317">
        <f>(D1079-C1079)/C1079</f>
        <v>0.048</v>
      </c>
    </row>
    <row r="1080" ht="36" customHeight="1" spans="1:5">
      <c r="A1080" s="383" t="s">
        <v>1976</v>
      </c>
      <c r="B1080" s="263" t="s">
        <v>138</v>
      </c>
      <c r="C1080" s="299">
        <v>92</v>
      </c>
      <c r="D1080" s="299">
        <v>97</v>
      </c>
      <c r="E1080" s="317">
        <f>(D1080-C1080)/C1080</f>
        <v>0.054</v>
      </c>
    </row>
    <row r="1081" ht="36" customHeight="1" spans="1:5">
      <c r="A1081" s="383" t="s">
        <v>1977</v>
      </c>
      <c r="B1081" s="263" t="s">
        <v>140</v>
      </c>
      <c r="C1081" s="299">
        <v>0</v>
      </c>
      <c r="D1081" s="299">
        <v>0</v>
      </c>
      <c r="E1081" s="317"/>
    </row>
    <row r="1082" ht="36" customHeight="1" spans="1:5">
      <c r="A1082" s="383" t="s">
        <v>1978</v>
      </c>
      <c r="B1082" s="263" t="s">
        <v>142</v>
      </c>
      <c r="C1082" s="299">
        <v>0</v>
      </c>
      <c r="D1082" s="299">
        <v>0</v>
      </c>
      <c r="E1082" s="317"/>
    </row>
    <row r="1083" ht="36" customHeight="1" spans="1:5">
      <c r="A1083" s="383" t="s">
        <v>1979</v>
      </c>
      <c r="B1083" s="263" t="s">
        <v>1980</v>
      </c>
      <c r="C1083" s="299">
        <v>0</v>
      </c>
      <c r="D1083" s="299">
        <v>0</v>
      </c>
      <c r="E1083" s="317"/>
    </row>
    <row r="1084" ht="36" customHeight="1" spans="1:5">
      <c r="A1084" s="383" t="s">
        <v>1981</v>
      </c>
      <c r="B1084" s="263" t="s">
        <v>1982</v>
      </c>
      <c r="C1084" s="299">
        <v>0</v>
      </c>
      <c r="D1084" s="299">
        <v>0</v>
      </c>
      <c r="E1084" s="317"/>
    </row>
    <row r="1085" ht="36" customHeight="1" spans="1:5">
      <c r="A1085" s="383" t="s">
        <v>1983</v>
      </c>
      <c r="B1085" s="263" t="s">
        <v>1984</v>
      </c>
      <c r="C1085" s="299">
        <v>0</v>
      </c>
      <c r="D1085" s="299">
        <v>0</v>
      </c>
      <c r="E1085" s="317"/>
    </row>
    <row r="1086" ht="36" customHeight="1" spans="1:5">
      <c r="A1086" s="383" t="s">
        <v>1985</v>
      </c>
      <c r="B1086" s="263" t="s">
        <v>1986</v>
      </c>
      <c r="C1086" s="299">
        <v>0</v>
      </c>
      <c r="D1086" s="299">
        <v>0</v>
      </c>
      <c r="E1086" s="317"/>
    </row>
    <row r="1087" ht="36" customHeight="1" spans="1:5">
      <c r="A1087" s="383" t="s">
        <v>1987</v>
      </c>
      <c r="B1087" s="263" t="s">
        <v>156</v>
      </c>
      <c r="C1087" s="299">
        <v>0</v>
      </c>
      <c r="D1087" s="299">
        <v>0</v>
      </c>
      <c r="E1087" s="317"/>
    </row>
    <row r="1088" ht="36" customHeight="1" spans="1:5">
      <c r="A1088" s="383" t="s">
        <v>1988</v>
      </c>
      <c r="B1088" s="263" t="s">
        <v>1989</v>
      </c>
      <c r="C1088" s="299">
        <v>12</v>
      </c>
      <c r="D1088" s="299">
        <v>12</v>
      </c>
      <c r="E1088" s="317">
        <f>(D1088-C1088)/C1088</f>
        <v>0</v>
      </c>
    </row>
    <row r="1089" ht="36" customHeight="1" spans="1:5">
      <c r="A1089" s="382" t="s">
        <v>1990</v>
      </c>
      <c r="B1089" s="260" t="s">
        <v>1991</v>
      </c>
      <c r="C1089" s="296">
        <f>SUM(C1090:C1094)</f>
        <v>6</v>
      </c>
      <c r="D1089" s="296">
        <f>SUM(D1090:D1094)</f>
        <v>0</v>
      </c>
      <c r="E1089" s="317">
        <f>(D1089-C1089)/C1089</f>
        <v>-1</v>
      </c>
    </row>
    <row r="1090" ht="36" customHeight="1" spans="1:5">
      <c r="A1090" s="383" t="s">
        <v>1992</v>
      </c>
      <c r="B1090" s="263" t="s">
        <v>138</v>
      </c>
      <c r="C1090" s="299">
        <v>0</v>
      </c>
      <c r="D1090" s="299">
        <v>0</v>
      </c>
      <c r="E1090" s="317"/>
    </row>
    <row r="1091" ht="36" customHeight="1" spans="1:5">
      <c r="A1091" s="383" t="s">
        <v>1993</v>
      </c>
      <c r="B1091" s="263" t="s">
        <v>140</v>
      </c>
      <c r="C1091" s="299">
        <v>0</v>
      </c>
      <c r="D1091" s="299">
        <v>0</v>
      </c>
      <c r="E1091" s="317"/>
    </row>
    <row r="1092" ht="36" customHeight="1" spans="1:5">
      <c r="A1092" s="383" t="s">
        <v>1994</v>
      </c>
      <c r="B1092" s="263" t="s">
        <v>142</v>
      </c>
      <c r="C1092" s="299">
        <v>0</v>
      </c>
      <c r="D1092" s="299">
        <v>0</v>
      </c>
      <c r="E1092" s="317"/>
    </row>
    <row r="1093" ht="36" customHeight="1" spans="1:5">
      <c r="A1093" s="383" t="s">
        <v>1995</v>
      </c>
      <c r="B1093" s="263" t="s">
        <v>1996</v>
      </c>
      <c r="C1093" s="299">
        <v>0</v>
      </c>
      <c r="D1093" s="299">
        <v>0</v>
      </c>
      <c r="E1093" s="317"/>
    </row>
    <row r="1094" ht="36" customHeight="1" spans="1:5">
      <c r="A1094" s="383" t="s">
        <v>1997</v>
      </c>
      <c r="B1094" s="263" t="s">
        <v>1998</v>
      </c>
      <c r="C1094" s="299">
        <v>6</v>
      </c>
      <c r="D1094" s="299">
        <v>0</v>
      </c>
      <c r="E1094" s="317">
        <f>(D1094-C1094)/C1094</f>
        <v>-1</v>
      </c>
    </row>
    <row r="1095" ht="36" customHeight="1" spans="1:5">
      <c r="A1095" s="382" t="s">
        <v>1999</v>
      </c>
      <c r="B1095" s="260" t="s">
        <v>2000</v>
      </c>
      <c r="C1095" s="296">
        <f>SUM(C1096:C1097)</f>
        <v>362</v>
      </c>
      <c r="D1095" s="296">
        <f>SUM(D1096:D1097)</f>
        <v>0</v>
      </c>
      <c r="E1095" s="317">
        <f>(D1095-C1095)/C1095</f>
        <v>-1</v>
      </c>
    </row>
    <row r="1096" ht="36" customHeight="1" spans="1:5">
      <c r="A1096" s="383" t="s">
        <v>2001</v>
      </c>
      <c r="B1096" s="263" t="s">
        <v>2002</v>
      </c>
      <c r="C1096" s="299">
        <v>0</v>
      </c>
      <c r="D1096" s="299">
        <v>0</v>
      </c>
      <c r="E1096" s="317"/>
    </row>
    <row r="1097" ht="36" customHeight="1" spans="1:5">
      <c r="A1097" s="383" t="s">
        <v>2003</v>
      </c>
      <c r="B1097" s="263" t="s">
        <v>2004</v>
      </c>
      <c r="C1097" s="299">
        <v>362</v>
      </c>
      <c r="D1097" s="299">
        <v>0</v>
      </c>
      <c r="E1097" s="317">
        <f>(D1097-C1097)/C1097</f>
        <v>-1</v>
      </c>
    </row>
    <row r="1098" ht="36" customHeight="1" spans="1:5">
      <c r="A1098" s="382" t="s">
        <v>99</v>
      </c>
      <c r="B1098" s="260" t="s">
        <v>100</v>
      </c>
      <c r="C1098" s="296">
        <f>C1099+C1106+C1116+C1122</f>
        <v>31</v>
      </c>
      <c r="D1098" s="296">
        <f>D1099+D1106+D1116+D1122</f>
        <v>0</v>
      </c>
      <c r="E1098" s="317">
        <f>(D1098-C1098)/C1098</f>
        <v>-1</v>
      </c>
    </row>
    <row r="1099" ht="36" customHeight="1" spans="1:5">
      <c r="A1099" s="382" t="s">
        <v>2005</v>
      </c>
      <c r="B1099" s="260" t="s">
        <v>2006</v>
      </c>
      <c r="C1099" s="296">
        <f>SUM(C1100:C1105)</f>
        <v>0</v>
      </c>
      <c r="D1099" s="296">
        <f>SUM(D1100:D1105)</f>
        <v>0</v>
      </c>
      <c r="E1099" s="317"/>
    </row>
    <row r="1100" ht="36" customHeight="1" spans="1:5">
      <c r="A1100" s="383" t="s">
        <v>2007</v>
      </c>
      <c r="B1100" s="263" t="s">
        <v>138</v>
      </c>
      <c r="C1100" s="299">
        <v>0</v>
      </c>
      <c r="D1100" s="299">
        <v>0</v>
      </c>
      <c r="E1100" s="317"/>
    </row>
    <row r="1101" ht="36" customHeight="1" spans="1:5">
      <c r="A1101" s="383" t="s">
        <v>2008</v>
      </c>
      <c r="B1101" s="263" t="s">
        <v>140</v>
      </c>
      <c r="C1101" s="299">
        <v>0</v>
      </c>
      <c r="D1101" s="299">
        <v>0</v>
      </c>
      <c r="E1101" s="317"/>
    </row>
    <row r="1102" ht="36" customHeight="1" spans="1:5">
      <c r="A1102" s="383" t="s">
        <v>2009</v>
      </c>
      <c r="B1102" s="263" t="s">
        <v>142</v>
      </c>
      <c r="C1102" s="299">
        <v>0</v>
      </c>
      <c r="D1102" s="299">
        <v>0</v>
      </c>
      <c r="E1102" s="317"/>
    </row>
    <row r="1103" ht="36" customHeight="1" spans="1:5">
      <c r="A1103" s="383" t="s">
        <v>2010</v>
      </c>
      <c r="B1103" s="263" t="s">
        <v>2011</v>
      </c>
      <c r="C1103" s="299">
        <v>0</v>
      </c>
      <c r="D1103" s="299">
        <v>0</v>
      </c>
      <c r="E1103" s="317"/>
    </row>
    <row r="1104" ht="36" customHeight="1" spans="1:5">
      <c r="A1104" s="383" t="s">
        <v>2012</v>
      </c>
      <c r="B1104" s="263" t="s">
        <v>156</v>
      </c>
      <c r="C1104" s="299">
        <v>0</v>
      </c>
      <c r="D1104" s="299">
        <v>0</v>
      </c>
      <c r="E1104" s="317"/>
    </row>
    <row r="1105" ht="36" customHeight="1" spans="1:5">
      <c r="A1105" s="383" t="s">
        <v>2013</v>
      </c>
      <c r="B1105" s="263" t="s">
        <v>2014</v>
      </c>
      <c r="C1105" s="299">
        <v>0</v>
      </c>
      <c r="D1105" s="299">
        <v>0</v>
      </c>
      <c r="E1105" s="317"/>
    </row>
    <row r="1106" ht="36" customHeight="1" spans="1:5">
      <c r="A1106" s="268">
        <v>21702</v>
      </c>
      <c r="B1106" s="392" t="s">
        <v>2015</v>
      </c>
      <c r="C1106" s="296"/>
      <c r="D1106" s="296"/>
      <c r="E1106" s="317"/>
    </row>
    <row r="1107" ht="36" customHeight="1" spans="1:5">
      <c r="A1107" s="393">
        <v>2170201</v>
      </c>
      <c r="B1107" s="394" t="s">
        <v>2016</v>
      </c>
      <c r="C1107" s="299">
        <v>0</v>
      </c>
      <c r="D1107" s="299">
        <v>0</v>
      </c>
      <c r="E1107" s="317"/>
    </row>
    <row r="1108" ht="36" customHeight="1" spans="1:5">
      <c r="A1108" s="393">
        <v>2170202</v>
      </c>
      <c r="B1108" s="394" t="s">
        <v>2017</v>
      </c>
      <c r="C1108" s="299">
        <v>0</v>
      </c>
      <c r="D1108" s="299">
        <v>0</v>
      </c>
      <c r="E1108" s="317"/>
    </row>
    <row r="1109" ht="36" customHeight="1" spans="1:5">
      <c r="A1109" s="393">
        <v>2170203</v>
      </c>
      <c r="B1109" s="394" t="s">
        <v>2018</v>
      </c>
      <c r="C1109" s="299">
        <v>0</v>
      </c>
      <c r="D1109" s="299">
        <v>0</v>
      </c>
      <c r="E1109" s="317"/>
    </row>
    <row r="1110" ht="36" customHeight="1" spans="1:5">
      <c r="A1110" s="393">
        <v>2170204</v>
      </c>
      <c r="B1110" s="394" t="s">
        <v>2019</v>
      </c>
      <c r="C1110" s="299">
        <v>0</v>
      </c>
      <c r="D1110" s="299">
        <v>0</v>
      </c>
      <c r="E1110" s="317"/>
    </row>
    <row r="1111" ht="36" customHeight="1" spans="1:5">
      <c r="A1111" s="393">
        <v>2170205</v>
      </c>
      <c r="B1111" s="394" t="s">
        <v>2020</v>
      </c>
      <c r="C1111" s="299">
        <v>0</v>
      </c>
      <c r="D1111" s="299">
        <v>0</v>
      </c>
      <c r="E1111" s="317"/>
    </row>
    <row r="1112" ht="36" customHeight="1" spans="1:5">
      <c r="A1112" s="393">
        <v>2170206</v>
      </c>
      <c r="B1112" s="394" t="s">
        <v>2021</v>
      </c>
      <c r="C1112" s="299">
        <v>0</v>
      </c>
      <c r="D1112" s="299">
        <v>0</v>
      </c>
      <c r="E1112" s="317"/>
    </row>
    <row r="1113" ht="36" customHeight="1" spans="1:5">
      <c r="A1113" s="393">
        <v>2170207</v>
      </c>
      <c r="B1113" s="394" t="s">
        <v>2022</v>
      </c>
      <c r="C1113" s="299">
        <v>0</v>
      </c>
      <c r="D1113" s="299">
        <v>0</v>
      </c>
      <c r="E1113" s="317"/>
    </row>
    <row r="1114" ht="36" customHeight="1" spans="1:5">
      <c r="A1114" s="393">
        <v>2170208</v>
      </c>
      <c r="B1114" s="394" t="s">
        <v>2023</v>
      </c>
      <c r="C1114" s="299">
        <v>0</v>
      </c>
      <c r="D1114" s="299">
        <v>0</v>
      </c>
      <c r="E1114" s="317"/>
    </row>
    <row r="1115" ht="36" customHeight="1" spans="1:5">
      <c r="A1115" s="393">
        <v>2170299</v>
      </c>
      <c r="B1115" s="394" t="s">
        <v>2024</v>
      </c>
      <c r="C1115" s="299"/>
      <c r="D1115" s="299"/>
      <c r="E1115" s="317"/>
    </row>
    <row r="1116" ht="36" customHeight="1" spans="1:5">
      <c r="A1116" s="382" t="s">
        <v>2025</v>
      </c>
      <c r="B1116" s="260" t="s">
        <v>2026</v>
      </c>
      <c r="C1116" s="296"/>
      <c r="D1116" s="296"/>
      <c r="E1116" s="317"/>
    </row>
    <row r="1117" ht="36" customHeight="1" spans="1:5">
      <c r="A1117" s="383" t="s">
        <v>2027</v>
      </c>
      <c r="B1117" s="263" t="s">
        <v>2028</v>
      </c>
      <c r="C1117" s="299">
        <v>0</v>
      </c>
      <c r="D1117" s="299">
        <v>0</v>
      </c>
      <c r="E1117" s="317"/>
    </row>
    <row r="1118" ht="36" customHeight="1" spans="1:5">
      <c r="A1118" s="383" t="s">
        <v>2029</v>
      </c>
      <c r="B1118" s="263" t="s">
        <v>2030</v>
      </c>
      <c r="C1118" s="299">
        <v>0</v>
      </c>
      <c r="D1118" s="299">
        <v>0</v>
      </c>
      <c r="E1118" s="317"/>
    </row>
    <row r="1119" ht="36" customHeight="1" spans="1:5">
      <c r="A1119" s="383" t="s">
        <v>2031</v>
      </c>
      <c r="B1119" s="263" t="s">
        <v>2032</v>
      </c>
      <c r="C1119" s="299"/>
      <c r="D1119" s="299"/>
      <c r="E1119" s="317"/>
    </row>
    <row r="1120" ht="36" customHeight="1" spans="1:5">
      <c r="A1120" s="383" t="s">
        <v>2033</v>
      </c>
      <c r="B1120" s="263" t="s">
        <v>2034</v>
      </c>
      <c r="C1120" s="299">
        <v>0</v>
      </c>
      <c r="D1120" s="299">
        <v>0</v>
      </c>
      <c r="E1120" s="317"/>
    </row>
    <row r="1121" ht="36" customHeight="1" spans="1:5">
      <c r="A1121" s="383" t="s">
        <v>2035</v>
      </c>
      <c r="B1121" s="263" t="s">
        <v>2036</v>
      </c>
      <c r="C1121" s="299"/>
      <c r="D1121" s="299"/>
      <c r="E1121" s="317"/>
    </row>
    <row r="1122" ht="36" customHeight="1" spans="1:5">
      <c r="A1122" s="382" t="s">
        <v>2037</v>
      </c>
      <c r="B1122" s="260" t="s">
        <v>2038</v>
      </c>
      <c r="C1122" s="296">
        <f>SUM(C1123)</f>
        <v>31</v>
      </c>
      <c r="D1122" s="296">
        <f>SUM(D1123)</f>
        <v>0</v>
      </c>
      <c r="E1122" s="317">
        <f>(D1122-C1122)/C1122</f>
        <v>-1</v>
      </c>
    </row>
    <row r="1123" ht="36" customHeight="1" spans="1:5">
      <c r="A1123" s="265">
        <v>2179902</v>
      </c>
      <c r="B1123" s="263" t="s">
        <v>2039</v>
      </c>
      <c r="C1123" s="299">
        <v>31</v>
      </c>
      <c r="D1123" s="299">
        <v>0</v>
      </c>
      <c r="E1123" s="317">
        <f>(D1123-C1123)/C1123</f>
        <v>-1</v>
      </c>
    </row>
    <row r="1124" ht="36" customHeight="1" spans="1:5">
      <c r="A1124" s="265">
        <v>2179999</v>
      </c>
      <c r="B1124" s="263" t="s">
        <v>2036</v>
      </c>
      <c r="C1124" s="299"/>
      <c r="D1124" s="299"/>
      <c r="E1124" s="317"/>
    </row>
    <row r="1125" ht="36" customHeight="1" spans="1:5">
      <c r="A1125" s="382" t="s">
        <v>101</v>
      </c>
      <c r="B1125" s="260" t="s">
        <v>102</v>
      </c>
      <c r="C1125" s="296"/>
      <c r="D1125" s="296"/>
      <c r="E1125" s="317"/>
    </row>
    <row r="1126" ht="36" customHeight="1" spans="1:5">
      <c r="A1126" s="382" t="s">
        <v>2040</v>
      </c>
      <c r="B1126" s="260" t="s">
        <v>2041</v>
      </c>
      <c r="C1126" s="296">
        <v>0</v>
      </c>
      <c r="D1126" s="296">
        <v>0</v>
      </c>
      <c r="E1126" s="317"/>
    </row>
    <row r="1127" ht="36" customHeight="1" spans="1:5">
      <c r="A1127" s="382" t="s">
        <v>2042</v>
      </c>
      <c r="B1127" s="260" t="s">
        <v>2043</v>
      </c>
      <c r="C1127" s="296">
        <v>0</v>
      </c>
      <c r="D1127" s="296">
        <v>0</v>
      </c>
      <c r="E1127" s="317"/>
    </row>
    <row r="1128" ht="36" customHeight="1" spans="1:5">
      <c r="A1128" s="382" t="s">
        <v>2044</v>
      </c>
      <c r="B1128" s="260" t="s">
        <v>2045</v>
      </c>
      <c r="C1128" s="296">
        <v>0</v>
      </c>
      <c r="D1128" s="296">
        <v>0</v>
      </c>
      <c r="E1128" s="317"/>
    </row>
    <row r="1129" ht="36" customHeight="1" spans="1:5">
      <c r="A1129" s="382" t="s">
        <v>2046</v>
      </c>
      <c r="B1129" s="260" t="s">
        <v>2047</v>
      </c>
      <c r="C1129" s="296">
        <v>0</v>
      </c>
      <c r="D1129" s="296">
        <v>0</v>
      </c>
      <c r="E1129" s="317"/>
    </row>
    <row r="1130" ht="36" customHeight="1" spans="1:5">
      <c r="A1130" s="382" t="s">
        <v>2048</v>
      </c>
      <c r="B1130" s="260" t="s">
        <v>2049</v>
      </c>
      <c r="C1130" s="296">
        <v>0</v>
      </c>
      <c r="D1130" s="296">
        <v>0</v>
      </c>
      <c r="E1130" s="317"/>
    </row>
    <row r="1131" ht="36" customHeight="1" spans="1:5">
      <c r="A1131" s="382" t="s">
        <v>2050</v>
      </c>
      <c r="B1131" s="260" t="s">
        <v>2051</v>
      </c>
      <c r="C1131" s="296">
        <v>0</v>
      </c>
      <c r="D1131" s="296">
        <v>0</v>
      </c>
      <c r="E1131" s="317"/>
    </row>
    <row r="1132" ht="36" customHeight="1" spans="1:5">
      <c r="A1132" s="382" t="s">
        <v>2052</v>
      </c>
      <c r="B1132" s="260" t="s">
        <v>2053</v>
      </c>
      <c r="C1132" s="296">
        <v>0</v>
      </c>
      <c r="D1132" s="296">
        <v>0</v>
      </c>
      <c r="E1132" s="317"/>
    </row>
    <row r="1133" ht="36" customHeight="1" spans="1:5">
      <c r="A1133" s="382" t="s">
        <v>2054</v>
      </c>
      <c r="B1133" s="260" t="s">
        <v>2055</v>
      </c>
      <c r="C1133" s="296">
        <v>0</v>
      </c>
      <c r="D1133" s="296">
        <v>0</v>
      </c>
      <c r="E1133" s="317"/>
    </row>
    <row r="1134" ht="36" customHeight="1" spans="1:5">
      <c r="A1134" s="382" t="s">
        <v>2056</v>
      </c>
      <c r="B1134" s="260" t="s">
        <v>2057</v>
      </c>
      <c r="C1134" s="296">
        <v>0</v>
      </c>
      <c r="D1134" s="296">
        <v>0</v>
      </c>
      <c r="E1134" s="317"/>
    </row>
    <row r="1135" ht="36" customHeight="1" spans="1:5">
      <c r="A1135" s="382" t="s">
        <v>103</v>
      </c>
      <c r="B1135" s="260" t="s">
        <v>104</v>
      </c>
      <c r="C1135" s="296">
        <f>C1136+C1163+C1178</f>
        <v>2545</v>
      </c>
      <c r="D1135" s="296">
        <f>D1136+D1163+D1178</f>
        <v>1515</v>
      </c>
      <c r="E1135" s="317">
        <f>(D1135-C1135)/C1135</f>
        <v>-0.405</v>
      </c>
    </row>
    <row r="1136" ht="36" customHeight="1" spans="1:5">
      <c r="A1136" s="382" t="s">
        <v>2058</v>
      </c>
      <c r="B1136" s="260" t="s">
        <v>2059</v>
      </c>
      <c r="C1136" s="296">
        <f>SUM(C1137:C1162)</f>
        <v>2407</v>
      </c>
      <c r="D1136" s="296">
        <f>SUM(D1137:D1162)</f>
        <v>1314</v>
      </c>
      <c r="E1136" s="317">
        <f>(D1136-C1136)/C1136</f>
        <v>-0.454</v>
      </c>
    </row>
    <row r="1137" ht="36" customHeight="1" spans="1:5">
      <c r="A1137" s="383" t="s">
        <v>2060</v>
      </c>
      <c r="B1137" s="263" t="s">
        <v>138</v>
      </c>
      <c r="C1137" s="299">
        <v>552</v>
      </c>
      <c r="D1137" s="299">
        <v>582</v>
      </c>
      <c r="E1137" s="317">
        <f>(D1137-C1137)/C1137</f>
        <v>0.054</v>
      </c>
    </row>
    <row r="1138" ht="36" customHeight="1" spans="1:5">
      <c r="A1138" s="383" t="s">
        <v>2061</v>
      </c>
      <c r="B1138" s="263" t="s">
        <v>140</v>
      </c>
      <c r="C1138" s="299">
        <v>278</v>
      </c>
      <c r="D1138" s="299">
        <v>118</v>
      </c>
      <c r="E1138" s="317">
        <f>(D1138-C1138)/C1138</f>
        <v>-0.576</v>
      </c>
    </row>
    <row r="1139" ht="36" customHeight="1" spans="1:5">
      <c r="A1139" s="383" t="s">
        <v>2062</v>
      </c>
      <c r="B1139" s="263" t="s">
        <v>142</v>
      </c>
      <c r="C1139" s="299">
        <v>0</v>
      </c>
      <c r="D1139" s="299">
        <v>0</v>
      </c>
      <c r="E1139" s="317"/>
    </row>
    <row r="1140" ht="36" customHeight="1" spans="1:5">
      <c r="A1140" s="383" t="s">
        <v>2063</v>
      </c>
      <c r="B1140" s="263" t="s">
        <v>2064</v>
      </c>
      <c r="C1140" s="299">
        <v>0</v>
      </c>
      <c r="D1140" s="299">
        <v>205</v>
      </c>
      <c r="E1140" s="317"/>
    </row>
    <row r="1141" ht="36" customHeight="1" spans="1:5">
      <c r="A1141" s="383" t="s">
        <v>2065</v>
      </c>
      <c r="B1141" s="263" t="s">
        <v>2066</v>
      </c>
      <c r="C1141" s="299">
        <v>15</v>
      </c>
      <c r="D1141" s="299">
        <v>20</v>
      </c>
      <c r="E1141" s="317">
        <f>(D1141-C1141)/C1141</f>
        <v>0.333</v>
      </c>
    </row>
    <row r="1142" ht="36" customHeight="1" spans="1:5">
      <c r="A1142" s="383" t="s">
        <v>2067</v>
      </c>
      <c r="B1142" s="263" t="s">
        <v>2068</v>
      </c>
      <c r="C1142" s="299">
        <v>0</v>
      </c>
      <c r="D1142" s="299">
        <v>0</v>
      </c>
      <c r="E1142" s="317"/>
    </row>
    <row r="1143" ht="36" customHeight="1" spans="1:5">
      <c r="A1143" s="383" t="s">
        <v>2069</v>
      </c>
      <c r="B1143" s="263" t="s">
        <v>2070</v>
      </c>
      <c r="C1143" s="299">
        <v>0</v>
      </c>
      <c r="D1143" s="299">
        <v>20</v>
      </c>
      <c r="E1143" s="317"/>
    </row>
    <row r="1144" ht="36" customHeight="1" spans="1:5">
      <c r="A1144" s="383" t="s">
        <v>2071</v>
      </c>
      <c r="B1144" s="263" t="s">
        <v>2072</v>
      </c>
      <c r="C1144" s="299">
        <v>0</v>
      </c>
      <c r="D1144" s="299">
        <v>178</v>
      </c>
      <c r="E1144" s="317"/>
    </row>
    <row r="1145" ht="36" customHeight="1" spans="1:5">
      <c r="A1145" s="383" t="s">
        <v>2073</v>
      </c>
      <c r="B1145" s="263" t="s">
        <v>2074</v>
      </c>
      <c r="C1145" s="299">
        <v>0</v>
      </c>
      <c r="D1145" s="299">
        <v>0</v>
      </c>
      <c r="E1145" s="317"/>
    </row>
    <row r="1146" ht="36" customHeight="1" spans="1:5">
      <c r="A1146" s="383" t="s">
        <v>2075</v>
      </c>
      <c r="B1146" s="263" t="s">
        <v>2076</v>
      </c>
      <c r="C1146" s="299">
        <v>0</v>
      </c>
      <c r="D1146" s="299">
        <v>0</v>
      </c>
      <c r="E1146" s="317"/>
    </row>
    <row r="1147" ht="36" customHeight="1" spans="1:5">
      <c r="A1147" s="383" t="s">
        <v>2077</v>
      </c>
      <c r="B1147" s="263" t="s">
        <v>2078</v>
      </c>
      <c r="C1147" s="299">
        <v>0</v>
      </c>
      <c r="D1147" s="299">
        <v>72</v>
      </c>
      <c r="E1147" s="317"/>
    </row>
    <row r="1148" ht="36" customHeight="1" spans="1:5">
      <c r="A1148" s="383" t="s">
        <v>2079</v>
      </c>
      <c r="B1148" s="263" t="s">
        <v>2080</v>
      </c>
      <c r="C1148" s="299">
        <v>0</v>
      </c>
      <c r="D1148" s="299">
        <v>0</v>
      </c>
      <c r="E1148" s="317"/>
    </row>
    <row r="1149" ht="36" customHeight="1" spans="1:5">
      <c r="A1149" s="383" t="s">
        <v>2081</v>
      </c>
      <c r="B1149" s="263" t="s">
        <v>2082</v>
      </c>
      <c r="C1149" s="299">
        <v>0</v>
      </c>
      <c r="D1149" s="299">
        <v>0</v>
      </c>
      <c r="E1149" s="317"/>
    </row>
    <row r="1150" ht="36" customHeight="1" spans="1:5">
      <c r="A1150" s="383" t="s">
        <v>2083</v>
      </c>
      <c r="B1150" s="263" t="s">
        <v>2084</v>
      </c>
      <c r="C1150" s="299">
        <v>0</v>
      </c>
      <c r="D1150" s="299">
        <v>0</v>
      </c>
      <c r="E1150" s="317"/>
    </row>
    <row r="1151" ht="36" customHeight="1" spans="1:5">
      <c r="A1151" s="383" t="s">
        <v>2085</v>
      </c>
      <c r="B1151" s="263" t="s">
        <v>2086</v>
      </c>
      <c r="C1151" s="299">
        <v>0</v>
      </c>
      <c r="D1151" s="299">
        <v>0</v>
      </c>
      <c r="E1151" s="317"/>
    </row>
    <row r="1152" ht="36" customHeight="1" spans="1:5">
      <c r="A1152" s="383" t="s">
        <v>2087</v>
      </c>
      <c r="B1152" s="263" t="s">
        <v>2088</v>
      </c>
      <c r="C1152" s="299">
        <v>0</v>
      </c>
      <c r="D1152" s="299">
        <v>0</v>
      </c>
      <c r="E1152" s="317"/>
    </row>
    <row r="1153" ht="36" customHeight="1" spans="1:5">
      <c r="A1153" s="383" t="s">
        <v>2089</v>
      </c>
      <c r="B1153" s="263" t="s">
        <v>2090</v>
      </c>
      <c r="C1153" s="299">
        <v>0</v>
      </c>
      <c r="D1153" s="299">
        <v>0</v>
      </c>
      <c r="E1153" s="317"/>
    </row>
    <row r="1154" ht="36" customHeight="1" spans="1:5">
      <c r="A1154" s="383" t="s">
        <v>2091</v>
      </c>
      <c r="B1154" s="263" t="s">
        <v>2092</v>
      </c>
      <c r="C1154" s="299">
        <v>0</v>
      </c>
      <c r="D1154" s="299">
        <v>0</v>
      </c>
      <c r="E1154" s="317"/>
    </row>
    <row r="1155" ht="36" customHeight="1" spans="1:5">
      <c r="A1155" s="383" t="s">
        <v>2093</v>
      </c>
      <c r="B1155" s="263" t="s">
        <v>2094</v>
      </c>
      <c r="C1155" s="299">
        <v>0</v>
      </c>
      <c r="D1155" s="299">
        <v>0</v>
      </c>
      <c r="E1155" s="317"/>
    </row>
    <row r="1156" ht="36" customHeight="1" spans="1:5">
      <c r="A1156" s="383" t="s">
        <v>2095</v>
      </c>
      <c r="B1156" s="263" t="s">
        <v>2096</v>
      </c>
      <c r="C1156" s="299">
        <v>0</v>
      </c>
      <c r="D1156" s="299">
        <v>0</v>
      </c>
      <c r="E1156" s="317"/>
    </row>
    <row r="1157" ht="36" customHeight="1" spans="1:5">
      <c r="A1157" s="383" t="s">
        <v>2097</v>
      </c>
      <c r="B1157" s="263" t="s">
        <v>2098</v>
      </c>
      <c r="C1157" s="299">
        <v>0</v>
      </c>
      <c r="D1157" s="299">
        <v>0</v>
      </c>
      <c r="E1157" s="317"/>
    </row>
    <row r="1158" ht="36" customHeight="1" spans="1:5">
      <c r="A1158" s="383" t="s">
        <v>2099</v>
      </c>
      <c r="B1158" s="263" t="s">
        <v>2100</v>
      </c>
      <c r="C1158" s="299">
        <v>0</v>
      </c>
      <c r="D1158" s="299">
        <v>0</v>
      </c>
      <c r="E1158" s="317"/>
    </row>
    <row r="1159" ht="36" customHeight="1" spans="1:5">
      <c r="A1159" s="383" t="s">
        <v>2101</v>
      </c>
      <c r="B1159" s="263" t="s">
        <v>2102</v>
      </c>
      <c r="C1159" s="299">
        <v>0</v>
      </c>
      <c r="D1159" s="299">
        <v>0</v>
      </c>
      <c r="E1159" s="317"/>
    </row>
    <row r="1160" ht="36" customHeight="1" spans="1:5">
      <c r="A1160" s="383" t="s">
        <v>2103</v>
      </c>
      <c r="B1160" s="263" t="s">
        <v>2104</v>
      </c>
      <c r="C1160" s="299">
        <v>0</v>
      </c>
      <c r="D1160" s="299">
        <v>0</v>
      </c>
      <c r="E1160" s="317"/>
    </row>
    <row r="1161" ht="36" customHeight="1" spans="1:5">
      <c r="A1161" s="383" t="s">
        <v>2105</v>
      </c>
      <c r="B1161" s="263" t="s">
        <v>156</v>
      </c>
      <c r="C1161" s="299">
        <v>0</v>
      </c>
      <c r="D1161" s="299">
        <v>0</v>
      </c>
      <c r="E1161" s="317"/>
    </row>
    <row r="1162" ht="36" customHeight="1" spans="1:5">
      <c r="A1162" s="383" t="s">
        <v>2106</v>
      </c>
      <c r="B1162" s="263" t="s">
        <v>2107</v>
      </c>
      <c r="C1162" s="299">
        <v>1562</v>
      </c>
      <c r="D1162" s="299">
        <v>119</v>
      </c>
      <c r="E1162" s="317">
        <f>(D1162-C1162)/C1162</f>
        <v>-0.924</v>
      </c>
    </row>
    <row r="1163" ht="36" customHeight="1" spans="1:5">
      <c r="A1163" s="382" t="s">
        <v>2108</v>
      </c>
      <c r="B1163" s="260" t="s">
        <v>2109</v>
      </c>
      <c r="C1163" s="296">
        <f>SUM(C1164:C1177)</f>
        <v>138</v>
      </c>
      <c r="D1163" s="296">
        <f>SUM(D1164:D1177)</f>
        <v>201</v>
      </c>
      <c r="E1163" s="317">
        <f>(D1163-C1163)/C1163</f>
        <v>0.457</v>
      </c>
    </row>
    <row r="1164" ht="36" customHeight="1" spans="1:5">
      <c r="A1164" s="383" t="s">
        <v>2110</v>
      </c>
      <c r="B1164" s="263" t="s">
        <v>138</v>
      </c>
      <c r="C1164" s="299">
        <v>18</v>
      </c>
      <c r="D1164" s="299">
        <v>17</v>
      </c>
      <c r="E1164" s="317">
        <f>(D1164-C1164)/C1164</f>
        <v>-0.056</v>
      </c>
    </row>
    <row r="1165" ht="36" customHeight="1" spans="1:5">
      <c r="A1165" s="383" t="s">
        <v>2111</v>
      </c>
      <c r="B1165" s="263" t="s">
        <v>140</v>
      </c>
      <c r="C1165" s="299">
        <v>0</v>
      </c>
      <c r="D1165" s="299">
        <v>10</v>
      </c>
      <c r="E1165" s="317"/>
    </row>
    <row r="1166" ht="36" customHeight="1" spans="1:5">
      <c r="A1166" s="383" t="s">
        <v>2112</v>
      </c>
      <c r="B1166" s="263" t="s">
        <v>142</v>
      </c>
      <c r="C1166" s="299">
        <v>0</v>
      </c>
      <c r="D1166" s="299">
        <v>0</v>
      </c>
      <c r="E1166" s="317"/>
    </row>
    <row r="1167" ht="36" customHeight="1" spans="1:5">
      <c r="A1167" s="383" t="s">
        <v>2113</v>
      </c>
      <c r="B1167" s="263" t="s">
        <v>2114</v>
      </c>
      <c r="C1167" s="299">
        <v>95</v>
      </c>
      <c r="D1167" s="299">
        <v>164</v>
      </c>
      <c r="E1167" s="317">
        <f>(D1167-C1167)/C1167</f>
        <v>0.726</v>
      </c>
    </row>
    <row r="1168" ht="36" customHeight="1" spans="1:5">
      <c r="A1168" s="383" t="s">
        <v>2115</v>
      </c>
      <c r="B1168" s="263" t="s">
        <v>2116</v>
      </c>
      <c r="C1168" s="299">
        <v>0</v>
      </c>
      <c r="D1168" s="299">
        <v>0</v>
      </c>
      <c r="E1168" s="317"/>
    </row>
    <row r="1169" ht="36" customHeight="1" spans="1:5">
      <c r="A1169" s="383" t="s">
        <v>2117</v>
      </c>
      <c r="B1169" s="263" t="s">
        <v>2118</v>
      </c>
      <c r="C1169" s="299">
        <v>0</v>
      </c>
      <c r="D1169" s="299">
        <v>0</v>
      </c>
      <c r="E1169" s="317"/>
    </row>
    <row r="1170" ht="36" customHeight="1" spans="1:5">
      <c r="A1170" s="383" t="s">
        <v>2119</v>
      </c>
      <c r="B1170" s="263" t="s">
        <v>2120</v>
      </c>
      <c r="C1170" s="299">
        <v>0</v>
      </c>
      <c r="D1170" s="299">
        <v>0</v>
      </c>
      <c r="E1170" s="317"/>
    </row>
    <row r="1171" ht="36" customHeight="1" spans="1:5">
      <c r="A1171" s="383" t="s">
        <v>2121</v>
      </c>
      <c r="B1171" s="263" t="s">
        <v>2122</v>
      </c>
      <c r="C1171" s="299">
        <v>25</v>
      </c>
      <c r="D1171" s="299">
        <v>10</v>
      </c>
      <c r="E1171" s="317">
        <f>(D1171-C1171)/C1171</f>
        <v>-0.6</v>
      </c>
    </row>
    <row r="1172" ht="36" customHeight="1" spans="1:5">
      <c r="A1172" s="383" t="s">
        <v>2123</v>
      </c>
      <c r="B1172" s="263" t="s">
        <v>2124</v>
      </c>
      <c r="C1172" s="299">
        <v>0</v>
      </c>
      <c r="D1172" s="299">
        <v>0</v>
      </c>
      <c r="E1172" s="317"/>
    </row>
    <row r="1173" ht="36" customHeight="1" spans="1:5">
      <c r="A1173" s="383" t="s">
        <v>2125</v>
      </c>
      <c r="B1173" s="263" t="s">
        <v>2126</v>
      </c>
      <c r="C1173" s="299">
        <v>0</v>
      </c>
      <c r="D1173" s="299">
        <v>0</v>
      </c>
      <c r="E1173" s="317"/>
    </row>
    <row r="1174" ht="36" customHeight="1" spans="1:5">
      <c r="A1174" s="383" t="s">
        <v>2127</v>
      </c>
      <c r="B1174" s="263" t="s">
        <v>2128</v>
      </c>
      <c r="C1174" s="299">
        <v>0</v>
      </c>
      <c r="D1174" s="299">
        <v>0</v>
      </c>
      <c r="E1174" s="317"/>
    </row>
    <row r="1175" ht="36" customHeight="1" spans="1:5">
      <c r="A1175" s="383" t="s">
        <v>2129</v>
      </c>
      <c r="B1175" s="263" t="s">
        <v>2130</v>
      </c>
      <c r="C1175" s="299">
        <v>0</v>
      </c>
      <c r="D1175" s="299">
        <v>0</v>
      </c>
      <c r="E1175" s="317"/>
    </row>
    <row r="1176" ht="36" customHeight="1" spans="1:5">
      <c r="A1176" s="383" t="s">
        <v>2131</v>
      </c>
      <c r="B1176" s="263" t="s">
        <v>2132</v>
      </c>
      <c r="C1176" s="299">
        <v>0</v>
      </c>
      <c r="D1176" s="299">
        <v>0</v>
      </c>
      <c r="E1176" s="317"/>
    </row>
    <row r="1177" ht="36" customHeight="1" spans="1:5">
      <c r="A1177" s="383" t="s">
        <v>2133</v>
      </c>
      <c r="B1177" s="263" t="s">
        <v>2134</v>
      </c>
      <c r="C1177" s="299">
        <v>0</v>
      </c>
      <c r="D1177" s="299">
        <v>0</v>
      </c>
      <c r="E1177" s="317"/>
    </row>
    <row r="1178" ht="36" customHeight="1" spans="1:5">
      <c r="A1178" s="382" t="s">
        <v>2135</v>
      </c>
      <c r="B1178" s="260" t="s">
        <v>2136</v>
      </c>
      <c r="C1178" s="296"/>
      <c r="D1178" s="296"/>
      <c r="E1178" s="317"/>
    </row>
    <row r="1179" ht="36" customHeight="1" spans="1:5">
      <c r="A1179" s="265">
        <v>2209999</v>
      </c>
      <c r="B1179" s="263" t="s">
        <v>2137</v>
      </c>
      <c r="C1179" s="299"/>
      <c r="D1179" s="299"/>
      <c r="E1179" s="317"/>
    </row>
    <row r="1180" ht="36" customHeight="1" spans="1:5">
      <c r="A1180" s="382" t="s">
        <v>105</v>
      </c>
      <c r="B1180" s="260" t="s">
        <v>106</v>
      </c>
      <c r="C1180" s="296">
        <f>C1181+C1192+C1196</f>
        <v>8103</v>
      </c>
      <c r="D1180" s="296">
        <f>D1181+D1192+D1196</f>
        <v>4828</v>
      </c>
      <c r="E1180" s="317">
        <f>(D1180-C1180)/C1180</f>
        <v>-0.404</v>
      </c>
    </row>
    <row r="1181" ht="36" customHeight="1" spans="1:5">
      <c r="A1181" s="382" t="s">
        <v>2138</v>
      </c>
      <c r="B1181" s="260" t="s">
        <v>2139</v>
      </c>
      <c r="C1181" s="296">
        <f>SUM(C1182:C1191)</f>
        <v>4097</v>
      </c>
      <c r="D1181" s="296">
        <f>SUM(D1182:D1191)</f>
        <v>0</v>
      </c>
      <c r="E1181" s="317">
        <f>(D1181-C1181)/C1181</f>
        <v>-1</v>
      </c>
    </row>
    <row r="1182" ht="36" customHeight="1" spans="1:5">
      <c r="A1182" s="383" t="s">
        <v>2140</v>
      </c>
      <c r="B1182" s="263" t="s">
        <v>2141</v>
      </c>
      <c r="C1182" s="299">
        <v>0</v>
      </c>
      <c r="D1182" s="299">
        <v>0</v>
      </c>
      <c r="E1182" s="317"/>
    </row>
    <row r="1183" ht="36" customHeight="1" spans="1:5">
      <c r="A1183" s="383" t="s">
        <v>2142</v>
      </c>
      <c r="B1183" s="263" t="s">
        <v>2143</v>
      </c>
      <c r="C1183" s="299">
        <v>0</v>
      </c>
      <c r="D1183" s="299">
        <v>0</v>
      </c>
      <c r="E1183" s="317"/>
    </row>
    <row r="1184" ht="36" customHeight="1" spans="1:5">
      <c r="A1184" s="383" t="s">
        <v>2144</v>
      </c>
      <c r="B1184" s="263" t="s">
        <v>2145</v>
      </c>
      <c r="C1184" s="299">
        <v>571</v>
      </c>
      <c r="D1184" s="299">
        <v>0</v>
      </c>
      <c r="E1184" s="317">
        <f>(D1184-C1184)/C1184</f>
        <v>-1</v>
      </c>
    </row>
    <row r="1185" ht="36" customHeight="1" spans="1:5">
      <c r="A1185" s="383" t="s">
        <v>2146</v>
      </c>
      <c r="B1185" s="263" t="s">
        <v>2147</v>
      </c>
      <c r="C1185" s="299">
        <v>0</v>
      </c>
      <c r="D1185" s="299">
        <v>0</v>
      </c>
      <c r="E1185" s="317"/>
    </row>
    <row r="1186" ht="36" customHeight="1" spans="1:5">
      <c r="A1186" s="383" t="s">
        <v>2148</v>
      </c>
      <c r="B1186" s="263" t="s">
        <v>2149</v>
      </c>
      <c r="C1186" s="299">
        <v>2202</v>
      </c>
      <c r="D1186" s="299">
        <v>0</v>
      </c>
      <c r="E1186" s="317">
        <f>(D1186-C1186)/C1186</f>
        <v>-1</v>
      </c>
    </row>
    <row r="1187" ht="36" customHeight="1" spans="1:5">
      <c r="A1187" s="383" t="s">
        <v>2150</v>
      </c>
      <c r="B1187" s="263" t="s">
        <v>2151</v>
      </c>
      <c r="C1187" s="299">
        <v>0</v>
      </c>
      <c r="D1187" s="299">
        <v>0</v>
      </c>
      <c r="E1187" s="317"/>
    </row>
    <row r="1188" ht="36" customHeight="1" spans="1:5">
      <c r="A1188" s="383" t="s">
        <v>2152</v>
      </c>
      <c r="B1188" s="263" t="s">
        <v>2153</v>
      </c>
      <c r="C1188" s="299">
        <v>167</v>
      </c>
      <c r="D1188" s="299">
        <v>0</v>
      </c>
      <c r="E1188" s="317">
        <f>(D1188-C1188)/C1188</f>
        <v>-1</v>
      </c>
    </row>
    <row r="1189" ht="36" customHeight="1" spans="1:5">
      <c r="A1189" s="383" t="s">
        <v>2154</v>
      </c>
      <c r="B1189" s="263" t="s">
        <v>2155</v>
      </c>
      <c r="C1189" s="299">
        <v>260</v>
      </c>
      <c r="D1189" s="299">
        <v>0</v>
      </c>
      <c r="E1189" s="317">
        <f>(D1189-C1189)/C1189</f>
        <v>-1</v>
      </c>
    </row>
    <row r="1190" ht="36" customHeight="1" spans="1:5">
      <c r="A1190" s="383" t="s">
        <v>2156</v>
      </c>
      <c r="B1190" s="263" t="s">
        <v>2157</v>
      </c>
      <c r="C1190" s="299">
        <v>0</v>
      </c>
      <c r="D1190" s="299">
        <v>0</v>
      </c>
      <c r="E1190" s="317"/>
    </row>
    <row r="1191" ht="36" customHeight="1" spans="1:5">
      <c r="A1191" s="383" t="s">
        <v>2158</v>
      </c>
      <c r="B1191" s="263" t="s">
        <v>2159</v>
      </c>
      <c r="C1191" s="299">
        <v>897</v>
      </c>
      <c r="D1191" s="299">
        <v>0</v>
      </c>
      <c r="E1191" s="317">
        <f>(D1191-C1191)/C1191</f>
        <v>-1</v>
      </c>
    </row>
    <row r="1192" ht="36" customHeight="1" spans="1:5">
      <c r="A1192" s="382" t="s">
        <v>2160</v>
      </c>
      <c r="B1192" s="260" t="s">
        <v>2161</v>
      </c>
      <c r="C1192" s="296">
        <f>SUM(C1193:C1195)</f>
        <v>4006</v>
      </c>
      <c r="D1192" s="296">
        <f>SUM(D1193:D1195)</f>
        <v>4828</v>
      </c>
      <c r="E1192" s="317">
        <f>(D1192-C1192)/C1192</f>
        <v>0.205</v>
      </c>
    </row>
    <row r="1193" ht="36" customHeight="1" spans="1:5">
      <c r="A1193" s="383" t="s">
        <v>2162</v>
      </c>
      <c r="B1193" s="263" t="s">
        <v>2163</v>
      </c>
      <c r="C1193" s="299">
        <v>4006</v>
      </c>
      <c r="D1193" s="299">
        <v>4828</v>
      </c>
      <c r="E1193" s="317">
        <f>(D1193-C1193)/C1193</f>
        <v>0.205</v>
      </c>
    </row>
    <row r="1194" ht="36" customHeight="1" spans="1:5">
      <c r="A1194" s="383" t="s">
        <v>2164</v>
      </c>
      <c r="B1194" s="263" t="s">
        <v>2165</v>
      </c>
      <c r="C1194" s="299">
        <v>0</v>
      </c>
      <c r="D1194" s="299">
        <v>0</v>
      </c>
      <c r="E1194" s="317"/>
    </row>
    <row r="1195" ht="36" customHeight="1" spans="1:5">
      <c r="A1195" s="383" t="s">
        <v>2166</v>
      </c>
      <c r="B1195" s="263" t="s">
        <v>2167</v>
      </c>
      <c r="C1195" s="299">
        <v>0</v>
      </c>
      <c r="D1195" s="299">
        <v>0</v>
      </c>
      <c r="E1195" s="317"/>
    </row>
    <row r="1196" ht="36" customHeight="1" spans="1:5">
      <c r="A1196" s="382" t="s">
        <v>2168</v>
      </c>
      <c r="B1196" s="260" t="s">
        <v>2169</v>
      </c>
      <c r="C1196" s="296"/>
      <c r="D1196" s="296"/>
      <c r="E1196" s="317"/>
    </row>
    <row r="1197" ht="36" customHeight="1" spans="1:5">
      <c r="A1197" s="383" t="s">
        <v>2170</v>
      </c>
      <c r="B1197" s="263" t="s">
        <v>2171</v>
      </c>
      <c r="C1197" s="299">
        <v>0</v>
      </c>
      <c r="D1197" s="299">
        <v>0</v>
      </c>
      <c r="E1197" s="317"/>
    </row>
    <row r="1198" ht="36" customHeight="1" spans="1:5">
      <c r="A1198" s="383" t="s">
        <v>2172</v>
      </c>
      <c r="B1198" s="263" t="s">
        <v>2173</v>
      </c>
      <c r="C1198" s="299"/>
      <c r="D1198" s="299"/>
      <c r="E1198" s="317"/>
    </row>
    <row r="1199" ht="36" customHeight="1" spans="1:5">
      <c r="A1199" s="383" t="s">
        <v>2174</v>
      </c>
      <c r="B1199" s="263" t="s">
        <v>2175</v>
      </c>
      <c r="C1199" s="299">
        <v>0</v>
      </c>
      <c r="D1199" s="299">
        <v>0</v>
      </c>
      <c r="E1199" s="317"/>
    </row>
    <row r="1200" ht="36" customHeight="1" spans="1:5">
      <c r="A1200" s="382" t="s">
        <v>107</v>
      </c>
      <c r="B1200" s="260" t="s">
        <v>108</v>
      </c>
      <c r="C1200" s="296">
        <f>C1201+C1219+C1233+C1239+C1245</f>
        <v>622</v>
      </c>
      <c r="D1200" s="296">
        <f>D1201+D1219+D1233+D1239+D1245</f>
        <v>61</v>
      </c>
      <c r="E1200" s="317">
        <f>(D1200-C1200)/C1200</f>
        <v>-0.902</v>
      </c>
    </row>
    <row r="1201" ht="36" customHeight="1" spans="1:5">
      <c r="A1201" s="382" t="s">
        <v>2176</v>
      </c>
      <c r="B1201" s="260" t="s">
        <v>2177</v>
      </c>
      <c r="C1201" s="296">
        <f>SUM(C1202:C1218)</f>
        <v>567</v>
      </c>
      <c r="D1201" s="296">
        <f>SUM(D1202:D1218)</f>
        <v>61</v>
      </c>
      <c r="E1201" s="317">
        <f>(D1201-C1201)/C1201</f>
        <v>-0.892</v>
      </c>
    </row>
    <row r="1202" ht="36" customHeight="1" spans="1:5">
      <c r="A1202" s="383" t="s">
        <v>2178</v>
      </c>
      <c r="B1202" s="263" t="s">
        <v>138</v>
      </c>
      <c r="C1202" s="299">
        <v>0</v>
      </c>
      <c r="D1202" s="299">
        <v>0</v>
      </c>
      <c r="E1202" s="317"/>
    </row>
    <row r="1203" ht="36" customHeight="1" spans="1:5">
      <c r="A1203" s="383" t="s">
        <v>2179</v>
      </c>
      <c r="B1203" s="263" t="s">
        <v>140</v>
      </c>
      <c r="C1203" s="299">
        <v>202</v>
      </c>
      <c r="D1203" s="299">
        <v>0</v>
      </c>
      <c r="E1203" s="317">
        <f>(D1203-C1203)/C1203</f>
        <v>-1</v>
      </c>
    </row>
    <row r="1204" ht="36" customHeight="1" spans="1:5">
      <c r="A1204" s="383" t="s">
        <v>2180</v>
      </c>
      <c r="B1204" s="263" t="s">
        <v>142</v>
      </c>
      <c r="C1204" s="299">
        <v>0</v>
      </c>
      <c r="D1204" s="299">
        <v>0</v>
      </c>
      <c r="E1204" s="317"/>
    </row>
    <row r="1205" ht="36" customHeight="1" spans="1:5">
      <c r="A1205" s="383" t="s">
        <v>2181</v>
      </c>
      <c r="B1205" s="263" t="s">
        <v>2182</v>
      </c>
      <c r="C1205" s="299">
        <v>0</v>
      </c>
      <c r="D1205" s="299">
        <v>0</v>
      </c>
      <c r="E1205" s="317"/>
    </row>
    <row r="1206" ht="36" customHeight="1" spans="1:5">
      <c r="A1206" s="383" t="s">
        <v>2183</v>
      </c>
      <c r="B1206" s="263" t="s">
        <v>2184</v>
      </c>
      <c r="C1206" s="299">
        <v>0</v>
      </c>
      <c r="D1206" s="299">
        <v>0</v>
      </c>
      <c r="E1206" s="317"/>
    </row>
    <row r="1207" ht="36" customHeight="1" spans="1:5">
      <c r="A1207" s="383" t="s">
        <v>2185</v>
      </c>
      <c r="B1207" s="263" t="s">
        <v>2186</v>
      </c>
      <c r="C1207" s="299">
        <v>7</v>
      </c>
      <c r="D1207" s="299">
        <v>0</v>
      </c>
      <c r="E1207" s="317">
        <f>(D1207-C1207)/C1207</f>
        <v>-1</v>
      </c>
    </row>
    <row r="1208" ht="36" customHeight="1" spans="1:5">
      <c r="A1208" s="383" t="s">
        <v>2187</v>
      </c>
      <c r="B1208" s="263" t="s">
        <v>2188</v>
      </c>
      <c r="C1208" s="299">
        <v>0</v>
      </c>
      <c r="D1208" s="299">
        <v>0</v>
      </c>
      <c r="E1208" s="317"/>
    </row>
    <row r="1209" ht="36" customHeight="1" spans="1:5">
      <c r="A1209" s="383" t="s">
        <v>2189</v>
      </c>
      <c r="B1209" s="263" t="s">
        <v>2190</v>
      </c>
      <c r="C1209" s="299">
        <v>0</v>
      </c>
      <c r="D1209" s="299">
        <v>0</v>
      </c>
      <c r="E1209" s="317"/>
    </row>
    <row r="1210" ht="36" customHeight="1" spans="1:5">
      <c r="A1210" s="383" t="s">
        <v>2191</v>
      </c>
      <c r="B1210" s="263" t="s">
        <v>2192</v>
      </c>
      <c r="C1210" s="299">
        <v>0</v>
      </c>
      <c r="D1210" s="299">
        <v>0</v>
      </c>
      <c r="E1210" s="317"/>
    </row>
    <row r="1211" ht="36" customHeight="1" spans="1:5">
      <c r="A1211" s="383" t="s">
        <v>2193</v>
      </c>
      <c r="B1211" s="263" t="s">
        <v>2194</v>
      </c>
      <c r="C1211" s="299">
        <v>0</v>
      </c>
      <c r="D1211" s="299">
        <v>0</v>
      </c>
      <c r="E1211" s="317"/>
    </row>
    <row r="1212" ht="36" customHeight="1" spans="1:5">
      <c r="A1212" s="383" t="s">
        <v>2195</v>
      </c>
      <c r="B1212" s="263" t="s">
        <v>2196</v>
      </c>
      <c r="C1212" s="299">
        <v>310</v>
      </c>
      <c r="D1212" s="299">
        <v>61</v>
      </c>
      <c r="E1212" s="317">
        <f>(D1212-C1212)/C1212</f>
        <v>-0.803</v>
      </c>
    </row>
    <row r="1213" ht="36" customHeight="1" spans="1:5">
      <c r="A1213" s="383" t="s">
        <v>2197</v>
      </c>
      <c r="B1213" s="263" t="s">
        <v>2198</v>
      </c>
      <c r="C1213" s="299">
        <v>0</v>
      </c>
      <c r="D1213" s="299">
        <v>0</v>
      </c>
      <c r="E1213" s="317"/>
    </row>
    <row r="1214" ht="36" customHeight="1" spans="1:5">
      <c r="A1214" s="385">
        <v>2220119</v>
      </c>
      <c r="B1214" s="391" t="s">
        <v>2199</v>
      </c>
      <c r="C1214" s="299">
        <v>48</v>
      </c>
      <c r="D1214" s="299">
        <v>0</v>
      </c>
      <c r="E1214" s="317">
        <f>(D1214-C1214)/C1214</f>
        <v>-1</v>
      </c>
    </row>
    <row r="1215" ht="36" customHeight="1" spans="1:5">
      <c r="A1215" s="385">
        <v>2220120</v>
      </c>
      <c r="B1215" s="391" t="s">
        <v>2200</v>
      </c>
      <c r="C1215" s="299">
        <v>0</v>
      </c>
      <c r="D1215" s="299">
        <v>0</v>
      </c>
      <c r="E1215" s="317"/>
    </row>
    <row r="1216" ht="36" customHeight="1" spans="1:5">
      <c r="A1216" s="385">
        <v>2220121</v>
      </c>
      <c r="B1216" s="391" t="s">
        <v>2201</v>
      </c>
      <c r="C1216" s="299">
        <v>0</v>
      </c>
      <c r="D1216" s="299">
        <v>0</v>
      </c>
      <c r="E1216" s="317"/>
    </row>
    <row r="1217" ht="36" customHeight="1" spans="1:5">
      <c r="A1217" s="383" t="s">
        <v>2202</v>
      </c>
      <c r="B1217" s="263" t="s">
        <v>156</v>
      </c>
      <c r="C1217" s="299">
        <v>0</v>
      </c>
      <c r="D1217" s="299">
        <v>0</v>
      </c>
      <c r="E1217" s="317"/>
    </row>
    <row r="1218" ht="36" customHeight="1" spans="1:5">
      <c r="A1218" s="383" t="s">
        <v>2203</v>
      </c>
      <c r="B1218" s="263" t="s">
        <v>2204</v>
      </c>
      <c r="C1218" s="299">
        <v>0</v>
      </c>
      <c r="D1218" s="299">
        <v>0</v>
      </c>
      <c r="E1218" s="317"/>
    </row>
    <row r="1219" ht="36" customHeight="1" spans="1:5">
      <c r="A1219" s="382" t="s">
        <v>2205</v>
      </c>
      <c r="B1219" s="260" t="s">
        <v>2206</v>
      </c>
      <c r="C1219" s="296"/>
      <c r="D1219" s="296"/>
      <c r="E1219" s="317"/>
    </row>
    <row r="1220" ht="36" customHeight="1" spans="1:5">
      <c r="A1220" s="383" t="s">
        <v>2207</v>
      </c>
      <c r="B1220" s="263" t="s">
        <v>138</v>
      </c>
      <c r="C1220" s="299">
        <v>0</v>
      </c>
      <c r="D1220" s="299">
        <v>0</v>
      </c>
      <c r="E1220" s="317"/>
    </row>
    <row r="1221" ht="36" customHeight="1" spans="1:5">
      <c r="A1221" s="383" t="s">
        <v>2208</v>
      </c>
      <c r="B1221" s="263" t="s">
        <v>140</v>
      </c>
      <c r="C1221" s="299">
        <v>0</v>
      </c>
      <c r="D1221" s="299">
        <v>0</v>
      </c>
      <c r="E1221" s="317"/>
    </row>
    <row r="1222" ht="36" customHeight="1" spans="1:5">
      <c r="A1222" s="383" t="s">
        <v>2209</v>
      </c>
      <c r="B1222" s="263" t="s">
        <v>142</v>
      </c>
      <c r="C1222" s="299">
        <v>0</v>
      </c>
      <c r="D1222" s="299">
        <v>0</v>
      </c>
      <c r="E1222" s="317"/>
    </row>
    <row r="1223" ht="36" customHeight="1" spans="1:5">
      <c r="A1223" s="383" t="s">
        <v>2210</v>
      </c>
      <c r="B1223" s="263" t="s">
        <v>2211</v>
      </c>
      <c r="C1223" s="299">
        <v>0</v>
      </c>
      <c r="D1223" s="299">
        <v>0</v>
      </c>
      <c r="E1223" s="317"/>
    </row>
    <row r="1224" ht="36" customHeight="1" spans="1:5">
      <c r="A1224" s="383" t="s">
        <v>2212</v>
      </c>
      <c r="B1224" s="263" t="s">
        <v>2213</v>
      </c>
      <c r="C1224" s="299">
        <v>0</v>
      </c>
      <c r="D1224" s="299">
        <v>0</v>
      </c>
      <c r="E1224" s="317"/>
    </row>
    <row r="1225" ht="36" customHeight="1" spans="1:5">
      <c r="A1225" s="383" t="s">
        <v>2214</v>
      </c>
      <c r="B1225" s="263" t="s">
        <v>2215</v>
      </c>
      <c r="C1225" s="299">
        <v>0</v>
      </c>
      <c r="D1225" s="299">
        <v>0</v>
      </c>
      <c r="E1225" s="317"/>
    </row>
    <row r="1226" ht="36" customHeight="1" spans="1:5">
      <c r="A1226" s="383" t="s">
        <v>2216</v>
      </c>
      <c r="B1226" s="263" t="s">
        <v>2217</v>
      </c>
      <c r="C1226" s="299">
        <v>0</v>
      </c>
      <c r="D1226" s="299">
        <v>0</v>
      </c>
      <c r="E1226" s="317"/>
    </row>
    <row r="1227" ht="36" customHeight="1" spans="1:5">
      <c r="A1227" s="383" t="s">
        <v>2218</v>
      </c>
      <c r="B1227" s="263" t="s">
        <v>2219</v>
      </c>
      <c r="C1227" s="299">
        <v>0</v>
      </c>
      <c r="D1227" s="299">
        <v>0</v>
      </c>
      <c r="E1227" s="317"/>
    </row>
    <row r="1228" ht="36" customHeight="1" spans="1:5">
      <c r="A1228" s="383" t="s">
        <v>2220</v>
      </c>
      <c r="B1228" s="263" t="s">
        <v>2221</v>
      </c>
      <c r="C1228" s="299">
        <v>0</v>
      </c>
      <c r="D1228" s="299">
        <v>0</v>
      </c>
      <c r="E1228" s="317"/>
    </row>
    <row r="1229" ht="36" customHeight="1" spans="1:5">
      <c r="A1229" s="383" t="s">
        <v>2222</v>
      </c>
      <c r="B1229" s="263" t="s">
        <v>2223</v>
      </c>
      <c r="C1229" s="299">
        <v>0</v>
      </c>
      <c r="D1229" s="299">
        <v>0</v>
      </c>
      <c r="E1229" s="317"/>
    </row>
    <row r="1230" ht="36" customHeight="1" spans="1:5">
      <c r="A1230" s="383" t="s">
        <v>2224</v>
      </c>
      <c r="B1230" s="263" t="s">
        <v>2225</v>
      </c>
      <c r="C1230" s="299">
        <v>0</v>
      </c>
      <c r="D1230" s="299">
        <v>0</v>
      </c>
      <c r="E1230" s="317"/>
    </row>
    <row r="1231" ht="36" customHeight="1" spans="1:5">
      <c r="A1231" s="383" t="s">
        <v>2226</v>
      </c>
      <c r="B1231" s="263" t="s">
        <v>156</v>
      </c>
      <c r="C1231" s="299"/>
      <c r="D1231" s="299"/>
      <c r="E1231" s="317"/>
    </row>
    <row r="1232" ht="36" customHeight="1" spans="1:5">
      <c r="A1232" s="383" t="s">
        <v>2227</v>
      </c>
      <c r="B1232" s="263" t="s">
        <v>2228</v>
      </c>
      <c r="C1232" s="299"/>
      <c r="D1232" s="299"/>
      <c r="E1232" s="317"/>
    </row>
    <row r="1233" ht="36" customHeight="1" spans="1:5">
      <c r="A1233" s="382" t="s">
        <v>2229</v>
      </c>
      <c r="B1233" s="260" t="s">
        <v>2230</v>
      </c>
      <c r="C1233" s="296">
        <f>SUM(C1234:C1238)</f>
        <v>0</v>
      </c>
      <c r="D1233" s="296">
        <f>SUM(D1234:D1238)</f>
        <v>0</v>
      </c>
      <c r="E1233" s="317"/>
    </row>
    <row r="1234" ht="36" customHeight="1" spans="1:5">
      <c r="A1234" s="383" t="s">
        <v>2231</v>
      </c>
      <c r="B1234" s="263" t="s">
        <v>2232</v>
      </c>
      <c r="C1234" s="299">
        <v>0</v>
      </c>
      <c r="D1234" s="299">
        <v>0</v>
      </c>
      <c r="E1234" s="317"/>
    </row>
    <row r="1235" ht="36" customHeight="1" spans="1:5">
      <c r="A1235" s="383" t="s">
        <v>2233</v>
      </c>
      <c r="B1235" s="263" t="s">
        <v>2234</v>
      </c>
      <c r="C1235" s="299">
        <v>0</v>
      </c>
      <c r="D1235" s="299">
        <v>0</v>
      </c>
      <c r="E1235" s="317"/>
    </row>
    <row r="1236" ht="36" customHeight="1" spans="1:5">
      <c r="A1236" s="383" t="s">
        <v>2235</v>
      </c>
      <c r="B1236" s="263" t="s">
        <v>2236</v>
      </c>
      <c r="C1236" s="299">
        <v>0</v>
      </c>
      <c r="D1236" s="299">
        <v>0</v>
      </c>
      <c r="E1236" s="317"/>
    </row>
    <row r="1237" ht="36" customHeight="1" spans="1:5">
      <c r="A1237" s="385">
        <v>2220305</v>
      </c>
      <c r="B1237" s="391" t="s">
        <v>2237</v>
      </c>
      <c r="C1237" s="299">
        <v>0</v>
      </c>
      <c r="D1237" s="299">
        <v>0</v>
      </c>
      <c r="E1237" s="317"/>
    </row>
    <row r="1238" ht="36" customHeight="1" spans="1:5">
      <c r="A1238" s="383" t="s">
        <v>2238</v>
      </c>
      <c r="B1238" s="263" t="s">
        <v>2239</v>
      </c>
      <c r="C1238" s="299">
        <v>0</v>
      </c>
      <c r="D1238" s="299">
        <v>0</v>
      </c>
      <c r="E1238" s="317"/>
    </row>
    <row r="1239" ht="36" customHeight="1" spans="1:5">
      <c r="A1239" s="382" t="s">
        <v>2240</v>
      </c>
      <c r="B1239" s="260" t="s">
        <v>2241</v>
      </c>
      <c r="C1239" s="296">
        <f>SUM(C1240:C1244)</f>
        <v>55</v>
      </c>
      <c r="D1239" s="296">
        <f>SUM(D1240:D1244)</f>
        <v>0</v>
      </c>
      <c r="E1239" s="317">
        <f>(D1239-C1239)/C1239</f>
        <v>-1</v>
      </c>
    </row>
    <row r="1240" ht="36" customHeight="1" spans="1:5">
      <c r="A1240" s="383" t="s">
        <v>2242</v>
      </c>
      <c r="B1240" s="263" t="s">
        <v>2243</v>
      </c>
      <c r="C1240" s="299">
        <v>0</v>
      </c>
      <c r="D1240" s="299">
        <v>0</v>
      </c>
      <c r="E1240" s="317"/>
    </row>
    <row r="1241" ht="36" customHeight="1" spans="1:5">
      <c r="A1241" s="383" t="s">
        <v>2244</v>
      </c>
      <c r="B1241" s="263" t="s">
        <v>2245</v>
      </c>
      <c r="C1241" s="299">
        <v>0</v>
      </c>
      <c r="D1241" s="299">
        <v>0</v>
      </c>
      <c r="E1241" s="317"/>
    </row>
    <row r="1242" ht="36" customHeight="1" spans="1:5">
      <c r="A1242" s="383" t="s">
        <v>2246</v>
      </c>
      <c r="B1242" s="263" t="s">
        <v>2247</v>
      </c>
      <c r="C1242" s="299">
        <v>55</v>
      </c>
      <c r="D1242" s="299">
        <v>0</v>
      </c>
      <c r="E1242" s="317">
        <f>(D1242-C1242)/C1242</f>
        <v>-1</v>
      </c>
    </row>
    <row r="1243" ht="36" customHeight="1" spans="1:5">
      <c r="A1243" s="383" t="s">
        <v>2248</v>
      </c>
      <c r="B1243" s="263" t="s">
        <v>2249</v>
      </c>
      <c r="C1243" s="299">
        <v>0</v>
      </c>
      <c r="D1243" s="299">
        <v>0</v>
      </c>
      <c r="E1243" s="317"/>
    </row>
    <row r="1244" ht="36" customHeight="1" spans="1:5">
      <c r="A1244" s="383" t="s">
        <v>2250</v>
      </c>
      <c r="B1244" s="263" t="s">
        <v>2251</v>
      </c>
      <c r="C1244" s="299">
        <v>0</v>
      </c>
      <c r="D1244" s="299">
        <v>0</v>
      </c>
      <c r="E1244" s="317"/>
    </row>
    <row r="1245" ht="36" customHeight="1" spans="1:5">
      <c r="A1245" s="382" t="s">
        <v>2252</v>
      </c>
      <c r="B1245" s="260" t="s">
        <v>2253</v>
      </c>
      <c r="C1245" s="296"/>
      <c r="D1245" s="296"/>
      <c r="E1245" s="317"/>
    </row>
    <row r="1246" ht="36" customHeight="1" spans="1:5">
      <c r="A1246" s="383" t="s">
        <v>2254</v>
      </c>
      <c r="B1246" s="263" t="s">
        <v>2255</v>
      </c>
      <c r="C1246" s="299">
        <v>0</v>
      </c>
      <c r="D1246" s="299">
        <v>0</v>
      </c>
      <c r="E1246" s="317"/>
    </row>
    <row r="1247" ht="36" customHeight="1" spans="1:5">
      <c r="A1247" s="383" t="s">
        <v>2256</v>
      </c>
      <c r="B1247" s="263" t="s">
        <v>2257</v>
      </c>
      <c r="C1247" s="299">
        <v>0</v>
      </c>
      <c r="D1247" s="299">
        <v>0</v>
      </c>
      <c r="E1247" s="317"/>
    </row>
    <row r="1248" ht="36" customHeight="1" spans="1:5">
      <c r="A1248" s="383" t="s">
        <v>2258</v>
      </c>
      <c r="B1248" s="263" t="s">
        <v>2259</v>
      </c>
      <c r="C1248" s="299">
        <v>0</v>
      </c>
      <c r="D1248" s="299">
        <v>0</v>
      </c>
      <c r="E1248" s="317"/>
    </row>
    <row r="1249" ht="36" customHeight="1" spans="1:5">
      <c r="A1249" s="383" t="s">
        <v>2260</v>
      </c>
      <c r="B1249" s="263" t="s">
        <v>2261</v>
      </c>
      <c r="C1249" s="299">
        <v>0</v>
      </c>
      <c r="D1249" s="299">
        <v>0</v>
      </c>
      <c r="E1249" s="317"/>
    </row>
    <row r="1250" ht="36" customHeight="1" spans="1:5">
      <c r="A1250" s="383" t="s">
        <v>2262</v>
      </c>
      <c r="B1250" s="263" t="s">
        <v>2263</v>
      </c>
      <c r="C1250" s="299">
        <v>0</v>
      </c>
      <c r="D1250" s="299">
        <v>0</v>
      </c>
      <c r="E1250" s="317"/>
    </row>
    <row r="1251" ht="36" customHeight="1" spans="1:5">
      <c r="A1251" s="383" t="s">
        <v>2264</v>
      </c>
      <c r="B1251" s="263" t="s">
        <v>2265</v>
      </c>
      <c r="C1251" s="299">
        <v>0</v>
      </c>
      <c r="D1251" s="299">
        <v>0</v>
      </c>
      <c r="E1251" s="317"/>
    </row>
    <row r="1252" ht="36" customHeight="1" spans="1:5">
      <c r="A1252" s="383" t="s">
        <v>2266</v>
      </c>
      <c r="B1252" s="263" t="s">
        <v>2267</v>
      </c>
      <c r="C1252" s="299">
        <v>0</v>
      </c>
      <c r="D1252" s="299">
        <v>0</v>
      </c>
      <c r="E1252" s="317"/>
    </row>
    <row r="1253" ht="36" customHeight="1" spans="1:5">
      <c r="A1253" s="383" t="s">
        <v>2268</v>
      </c>
      <c r="B1253" s="263" t="s">
        <v>2269</v>
      </c>
      <c r="C1253" s="299"/>
      <c r="D1253" s="299"/>
      <c r="E1253" s="317"/>
    </row>
    <row r="1254" ht="36" customHeight="1" spans="1:5">
      <c r="A1254" s="383" t="s">
        <v>2270</v>
      </c>
      <c r="B1254" s="263" t="s">
        <v>2271</v>
      </c>
      <c r="C1254" s="299"/>
      <c r="D1254" s="299"/>
      <c r="E1254" s="317"/>
    </row>
    <row r="1255" ht="36" customHeight="1" spans="1:5">
      <c r="A1255" s="383" t="s">
        <v>2272</v>
      </c>
      <c r="B1255" s="263" t="s">
        <v>2273</v>
      </c>
      <c r="C1255" s="299">
        <v>0</v>
      </c>
      <c r="D1255" s="299">
        <v>0</v>
      </c>
      <c r="E1255" s="317"/>
    </row>
    <row r="1256" ht="36" customHeight="1" spans="1:5">
      <c r="A1256" s="265">
        <v>2220511</v>
      </c>
      <c r="B1256" s="263" t="s">
        <v>2274</v>
      </c>
      <c r="C1256" s="299">
        <v>0</v>
      </c>
      <c r="D1256" s="299">
        <v>0</v>
      </c>
      <c r="E1256" s="317"/>
    </row>
    <row r="1257" ht="36" customHeight="1" spans="1:5">
      <c r="A1257" s="383" t="s">
        <v>2275</v>
      </c>
      <c r="B1257" s="263" t="s">
        <v>2276</v>
      </c>
      <c r="C1257" s="299">
        <v>0</v>
      </c>
      <c r="D1257" s="299">
        <v>0</v>
      </c>
      <c r="E1257" s="317"/>
    </row>
    <row r="1258" ht="36" customHeight="1" spans="1:5">
      <c r="A1258" s="382" t="s">
        <v>109</v>
      </c>
      <c r="B1258" s="260" t="s">
        <v>110</v>
      </c>
      <c r="C1258" s="296">
        <f>C1259+C1271+C1277+C1283+C1291+C1304+C1308+C1314</f>
        <v>1807</v>
      </c>
      <c r="D1258" s="296">
        <f>D1259+D1271+D1277+D1283+D1291+D1304+D1308+D1314</f>
        <v>1420</v>
      </c>
      <c r="E1258" s="317">
        <f>(D1258-C1258)/C1258</f>
        <v>-0.214</v>
      </c>
    </row>
    <row r="1259" ht="36" customHeight="1" spans="1:5">
      <c r="A1259" s="382" t="s">
        <v>2277</v>
      </c>
      <c r="B1259" s="260" t="s">
        <v>2278</v>
      </c>
      <c r="C1259" s="296">
        <f>SUM(C1260:C1270)</f>
        <v>346</v>
      </c>
      <c r="D1259" s="296">
        <f>SUM(D1260:D1270)</f>
        <v>329</v>
      </c>
      <c r="E1259" s="317">
        <f>(D1259-C1259)/C1259</f>
        <v>-0.049</v>
      </c>
    </row>
    <row r="1260" ht="36" customHeight="1" spans="1:5">
      <c r="A1260" s="383" t="s">
        <v>2279</v>
      </c>
      <c r="B1260" s="263" t="s">
        <v>138</v>
      </c>
      <c r="C1260" s="299">
        <v>166</v>
      </c>
      <c r="D1260" s="299">
        <v>189</v>
      </c>
      <c r="E1260" s="317">
        <f>(D1260-C1260)/C1260</f>
        <v>0.139</v>
      </c>
    </row>
    <row r="1261" ht="36" customHeight="1" spans="1:5">
      <c r="A1261" s="383" t="s">
        <v>2280</v>
      </c>
      <c r="B1261" s="263" t="s">
        <v>140</v>
      </c>
      <c r="C1261" s="299">
        <v>5</v>
      </c>
      <c r="D1261" s="299">
        <v>0</v>
      </c>
      <c r="E1261" s="317">
        <f>(D1261-C1261)/C1261</f>
        <v>-1</v>
      </c>
    </row>
    <row r="1262" ht="36" customHeight="1" spans="1:5">
      <c r="A1262" s="383" t="s">
        <v>2281</v>
      </c>
      <c r="B1262" s="263" t="s">
        <v>142</v>
      </c>
      <c r="C1262" s="299">
        <v>0</v>
      </c>
      <c r="D1262" s="299">
        <v>0</v>
      </c>
      <c r="E1262" s="317"/>
    </row>
    <row r="1263" ht="36" customHeight="1" spans="1:5">
      <c r="A1263" s="383" t="s">
        <v>2282</v>
      </c>
      <c r="B1263" s="263" t="s">
        <v>2283</v>
      </c>
      <c r="C1263" s="299">
        <v>0</v>
      </c>
      <c r="D1263" s="299">
        <v>0</v>
      </c>
      <c r="E1263" s="317"/>
    </row>
    <row r="1264" ht="36" customHeight="1" spans="1:5">
      <c r="A1264" s="383" t="s">
        <v>2284</v>
      </c>
      <c r="B1264" s="263" t="s">
        <v>2285</v>
      </c>
      <c r="C1264" s="299">
        <v>0</v>
      </c>
      <c r="D1264" s="299">
        <v>0</v>
      </c>
      <c r="E1264" s="317"/>
    </row>
    <row r="1265" ht="36" customHeight="1" spans="1:5">
      <c r="A1265" s="383" t="s">
        <v>2286</v>
      </c>
      <c r="B1265" s="263" t="s">
        <v>2287</v>
      </c>
      <c r="C1265" s="299">
        <v>19</v>
      </c>
      <c r="D1265" s="299">
        <v>25</v>
      </c>
      <c r="E1265" s="317">
        <f>(D1265-C1265)/C1265</f>
        <v>0.316</v>
      </c>
    </row>
    <row r="1266" ht="36" customHeight="1" spans="1:5">
      <c r="A1266" s="383" t="s">
        <v>2288</v>
      </c>
      <c r="B1266" s="263" t="s">
        <v>2289</v>
      </c>
      <c r="C1266" s="299">
        <v>0</v>
      </c>
      <c r="D1266" s="299">
        <v>0</v>
      </c>
      <c r="E1266" s="317"/>
    </row>
    <row r="1267" ht="36" customHeight="1" spans="1:5">
      <c r="A1267" s="383" t="s">
        <v>2290</v>
      </c>
      <c r="B1267" s="263" t="s">
        <v>2291</v>
      </c>
      <c r="C1267" s="299">
        <v>0</v>
      </c>
      <c r="D1267" s="299">
        <v>0</v>
      </c>
      <c r="E1267" s="317"/>
    </row>
    <row r="1268" ht="36" customHeight="1" spans="1:5">
      <c r="A1268" s="383" t="s">
        <v>2292</v>
      </c>
      <c r="B1268" s="263" t="s">
        <v>2293</v>
      </c>
      <c r="C1268" s="299">
        <v>0</v>
      </c>
      <c r="D1268" s="299">
        <v>0</v>
      </c>
      <c r="E1268" s="317"/>
    </row>
    <row r="1269" ht="36" customHeight="1" spans="1:5">
      <c r="A1269" s="383" t="s">
        <v>2294</v>
      </c>
      <c r="B1269" s="263" t="s">
        <v>156</v>
      </c>
      <c r="C1269" s="299">
        <v>61</v>
      </c>
      <c r="D1269" s="299">
        <v>63</v>
      </c>
      <c r="E1269" s="317">
        <f>(D1269-C1269)/C1269</f>
        <v>0.033</v>
      </c>
    </row>
    <row r="1270" ht="36" customHeight="1" spans="1:5">
      <c r="A1270" s="383" t="s">
        <v>2295</v>
      </c>
      <c r="B1270" s="263" t="s">
        <v>2296</v>
      </c>
      <c r="C1270" s="299">
        <v>95</v>
      </c>
      <c r="D1270" s="299">
        <v>52</v>
      </c>
      <c r="E1270" s="317">
        <f>(D1270-C1270)/C1270</f>
        <v>-0.453</v>
      </c>
    </row>
    <row r="1271" ht="36" customHeight="1" spans="1:5">
      <c r="A1271" s="382" t="s">
        <v>2297</v>
      </c>
      <c r="B1271" s="260" t="s">
        <v>2298</v>
      </c>
      <c r="C1271" s="296">
        <f>SUM(C1272:C1276)</f>
        <v>275</v>
      </c>
      <c r="D1271" s="296">
        <f>SUM(D1272:D1276)</f>
        <v>793</v>
      </c>
      <c r="E1271" s="317">
        <f>(D1271-C1271)/C1271</f>
        <v>1.884</v>
      </c>
    </row>
    <row r="1272" ht="36" customHeight="1" spans="1:5">
      <c r="A1272" s="383" t="s">
        <v>2299</v>
      </c>
      <c r="B1272" s="263" t="s">
        <v>138</v>
      </c>
      <c r="C1272" s="299">
        <v>230</v>
      </c>
      <c r="D1272" s="299">
        <v>475</v>
      </c>
      <c r="E1272" s="317">
        <f>(D1272-C1272)/C1272</f>
        <v>1.065</v>
      </c>
    </row>
    <row r="1273" ht="36" customHeight="1" spans="1:5">
      <c r="A1273" s="383" t="s">
        <v>2300</v>
      </c>
      <c r="B1273" s="263" t="s">
        <v>140</v>
      </c>
      <c r="C1273" s="299">
        <v>0</v>
      </c>
      <c r="D1273" s="299">
        <v>0</v>
      </c>
      <c r="E1273" s="317"/>
    </row>
    <row r="1274" ht="36" customHeight="1" spans="1:5">
      <c r="A1274" s="383" t="s">
        <v>2301</v>
      </c>
      <c r="B1274" s="263" t="s">
        <v>142</v>
      </c>
      <c r="C1274" s="299">
        <v>0</v>
      </c>
      <c r="D1274" s="299">
        <v>0</v>
      </c>
      <c r="E1274" s="317"/>
    </row>
    <row r="1275" ht="36" customHeight="1" spans="1:5">
      <c r="A1275" s="383" t="s">
        <v>2302</v>
      </c>
      <c r="B1275" s="263" t="s">
        <v>2303</v>
      </c>
      <c r="C1275" s="299">
        <v>45</v>
      </c>
      <c r="D1275" s="299">
        <v>318</v>
      </c>
      <c r="E1275" s="317">
        <f>(D1275-C1275)/C1275</f>
        <v>6.067</v>
      </c>
    </row>
    <row r="1276" ht="36" customHeight="1" spans="1:5">
      <c r="A1276" s="383" t="s">
        <v>2304</v>
      </c>
      <c r="B1276" s="263" t="s">
        <v>2305</v>
      </c>
      <c r="C1276" s="299">
        <v>0</v>
      </c>
      <c r="D1276" s="299">
        <v>0</v>
      </c>
      <c r="E1276" s="317"/>
    </row>
    <row r="1277" ht="36" customHeight="1" spans="1:5">
      <c r="A1277" s="382" t="s">
        <v>2306</v>
      </c>
      <c r="B1277" s="260" t="s">
        <v>2307</v>
      </c>
      <c r="C1277" s="296"/>
      <c r="D1277" s="296"/>
      <c r="E1277" s="317"/>
    </row>
    <row r="1278" ht="36" customHeight="1" spans="1:5">
      <c r="A1278" s="383" t="s">
        <v>2308</v>
      </c>
      <c r="B1278" s="263" t="s">
        <v>138</v>
      </c>
      <c r="C1278" s="299"/>
      <c r="D1278" s="299"/>
      <c r="E1278" s="317"/>
    </row>
    <row r="1279" ht="36" customHeight="1" spans="1:5">
      <c r="A1279" s="383" t="s">
        <v>2309</v>
      </c>
      <c r="B1279" s="263" t="s">
        <v>140</v>
      </c>
      <c r="C1279" s="299">
        <v>0</v>
      </c>
      <c r="D1279" s="299">
        <v>0</v>
      </c>
      <c r="E1279" s="317"/>
    </row>
    <row r="1280" ht="36" customHeight="1" spans="1:5">
      <c r="A1280" s="383" t="s">
        <v>2310</v>
      </c>
      <c r="B1280" s="263" t="s">
        <v>142</v>
      </c>
      <c r="C1280" s="299">
        <v>0</v>
      </c>
      <c r="D1280" s="299">
        <v>0</v>
      </c>
      <c r="E1280" s="317"/>
    </row>
    <row r="1281" ht="36" customHeight="1" spans="1:5">
      <c r="A1281" s="383" t="s">
        <v>2311</v>
      </c>
      <c r="B1281" s="263" t="s">
        <v>2312</v>
      </c>
      <c r="C1281" s="299"/>
      <c r="D1281" s="299"/>
      <c r="E1281" s="317"/>
    </row>
    <row r="1282" ht="36" customHeight="1" spans="1:5">
      <c r="A1282" s="383" t="s">
        <v>2313</v>
      </c>
      <c r="B1282" s="263" t="s">
        <v>2314</v>
      </c>
      <c r="C1282" s="299"/>
      <c r="D1282" s="299"/>
      <c r="E1282" s="317"/>
    </row>
    <row r="1283" ht="36" customHeight="1" spans="1:5">
      <c r="A1283" s="382" t="s">
        <v>2315</v>
      </c>
      <c r="B1283" s="260" t="s">
        <v>2316</v>
      </c>
      <c r="C1283" s="296"/>
      <c r="D1283" s="296"/>
      <c r="E1283" s="317"/>
    </row>
    <row r="1284" ht="36" customHeight="1" spans="1:5">
      <c r="A1284" s="383" t="s">
        <v>2317</v>
      </c>
      <c r="B1284" s="263" t="s">
        <v>138</v>
      </c>
      <c r="C1284" s="299">
        <v>0</v>
      </c>
      <c r="D1284" s="299">
        <v>0</v>
      </c>
      <c r="E1284" s="317"/>
    </row>
    <row r="1285" ht="36" customHeight="1" spans="1:5">
      <c r="A1285" s="383" t="s">
        <v>2318</v>
      </c>
      <c r="B1285" s="263" t="s">
        <v>140</v>
      </c>
      <c r="C1285" s="299">
        <v>0</v>
      </c>
      <c r="D1285" s="299">
        <v>0</v>
      </c>
      <c r="E1285" s="317"/>
    </row>
    <row r="1286" ht="36" customHeight="1" spans="1:5">
      <c r="A1286" s="383" t="s">
        <v>2319</v>
      </c>
      <c r="B1286" s="263" t="s">
        <v>142</v>
      </c>
      <c r="C1286" s="299">
        <v>0</v>
      </c>
      <c r="D1286" s="299">
        <v>0</v>
      </c>
      <c r="E1286" s="317"/>
    </row>
    <row r="1287" ht="36" customHeight="1" spans="1:5">
      <c r="A1287" s="383" t="s">
        <v>2320</v>
      </c>
      <c r="B1287" s="263" t="s">
        <v>2321</v>
      </c>
      <c r="C1287" s="299"/>
      <c r="D1287" s="299"/>
      <c r="E1287" s="317"/>
    </row>
    <row r="1288" ht="36" customHeight="1" spans="1:5">
      <c r="A1288" s="383" t="s">
        <v>2322</v>
      </c>
      <c r="B1288" s="263" t="s">
        <v>2323</v>
      </c>
      <c r="C1288" s="299"/>
      <c r="D1288" s="299"/>
      <c r="E1288" s="317"/>
    </row>
    <row r="1289" ht="36" customHeight="1" spans="1:5">
      <c r="A1289" s="383" t="s">
        <v>2324</v>
      </c>
      <c r="B1289" s="263" t="s">
        <v>156</v>
      </c>
      <c r="C1289" s="299"/>
      <c r="D1289" s="299"/>
      <c r="E1289" s="317"/>
    </row>
    <row r="1290" ht="36" customHeight="1" spans="1:5">
      <c r="A1290" s="383" t="s">
        <v>2325</v>
      </c>
      <c r="B1290" s="263" t="s">
        <v>2326</v>
      </c>
      <c r="C1290" s="299">
        <v>0</v>
      </c>
      <c r="D1290" s="299">
        <v>0</v>
      </c>
      <c r="E1290" s="317"/>
    </row>
    <row r="1291" ht="36" customHeight="1" spans="1:5">
      <c r="A1291" s="382" t="s">
        <v>2327</v>
      </c>
      <c r="B1291" s="260" t="s">
        <v>2328</v>
      </c>
      <c r="C1291" s="296">
        <f>SUM(C1292:C1303)</f>
        <v>61</v>
      </c>
      <c r="D1291" s="296">
        <f>SUM(D1292:D1303)</f>
        <v>78</v>
      </c>
      <c r="E1291" s="317">
        <f>(D1291-C1291)/C1291</f>
        <v>0.279</v>
      </c>
    </row>
    <row r="1292" ht="36" customHeight="1" spans="1:5">
      <c r="A1292" s="383" t="s">
        <v>2329</v>
      </c>
      <c r="B1292" s="263" t="s">
        <v>138</v>
      </c>
      <c r="C1292" s="299">
        <v>58</v>
      </c>
      <c r="D1292" s="299">
        <v>69</v>
      </c>
      <c r="E1292" s="317">
        <f>(D1292-C1292)/C1292</f>
        <v>0.19</v>
      </c>
    </row>
    <row r="1293" ht="36" customHeight="1" spans="1:5">
      <c r="A1293" s="383" t="s">
        <v>2330</v>
      </c>
      <c r="B1293" s="263" t="s">
        <v>140</v>
      </c>
      <c r="C1293" s="299">
        <v>2</v>
      </c>
      <c r="D1293" s="299">
        <v>3</v>
      </c>
      <c r="E1293" s="317">
        <f>(D1293-C1293)/C1293</f>
        <v>0.5</v>
      </c>
    </row>
    <row r="1294" ht="36" customHeight="1" spans="1:5">
      <c r="A1294" s="383" t="s">
        <v>2331</v>
      </c>
      <c r="B1294" s="263" t="s">
        <v>142</v>
      </c>
      <c r="C1294" s="299">
        <v>0</v>
      </c>
      <c r="D1294" s="299">
        <v>0</v>
      </c>
      <c r="E1294" s="317"/>
    </row>
    <row r="1295" ht="36" customHeight="1" spans="1:5">
      <c r="A1295" s="383" t="s">
        <v>2332</v>
      </c>
      <c r="B1295" s="263" t="s">
        <v>2333</v>
      </c>
      <c r="C1295" s="299">
        <v>0</v>
      </c>
      <c r="D1295" s="299">
        <v>0</v>
      </c>
      <c r="E1295" s="317"/>
    </row>
    <row r="1296" ht="36" customHeight="1" spans="1:5">
      <c r="A1296" s="383" t="s">
        <v>2334</v>
      </c>
      <c r="B1296" s="263" t="s">
        <v>2335</v>
      </c>
      <c r="C1296" s="299">
        <v>1</v>
      </c>
      <c r="D1296" s="299">
        <v>0</v>
      </c>
      <c r="E1296" s="317">
        <f>(D1296-C1296)/C1296</f>
        <v>-1</v>
      </c>
    </row>
    <row r="1297" ht="36" customHeight="1" spans="1:5">
      <c r="A1297" s="383" t="s">
        <v>2336</v>
      </c>
      <c r="B1297" s="263" t="s">
        <v>2337</v>
      </c>
      <c r="C1297" s="299">
        <v>0</v>
      </c>
      <c r="D1297" s="299">
        <v>0</v>
      </c>
      <c r="E1297" s="317"/>
    </row>
    <row r="1298" ht="36" customHeight="1" spans="1:5">
      <c r="A1298" s="383" t="s">
        <v>2338</v>
      </c>
      <c r="B1298" s="263" t="s">
        <v>2339</v>
      </c>
      <c r="C1298" s="299">
        <v>0</v>
      </c>
      <c r="D1298" s="299">
        <v>0</v>
      </c>
      <c r="E1298" s="317"/>
    </row>
    <row r="1299" ht="36" customHeight="1" spans="1:5">
      <c r="A1299" s="383" t="s">
        <v>2340</v>
      </c>
      <c r="B1299" s="263" t="s">
        <v>2341</v>
      </c>
      <c r="C1299" s="299">
        <v>0</v>
      </c>
      <c r="D1299" s="299">
        <v>0</v>
      </c>
      <c r="E1299" s="317"/>
    </row>
    <row r="1300" ht="36" customHeight="1" spans="1:5">
      <c r="A1300" s="383" t="s">
        <v>2342</v>
      </c>
      <c r="B1300" s="263" t="s">
        <v>2343</v>
      </c>
      <c r="C1300" s="299">
        <v>0</v>
      </c>
      <c r="D1300" s="299">
        <v>0</v>
      </c>
      <c r="E1300" s="317"/>
    </row>
    <row r="1301" ht="36" customHeight="1" spans="1:5">
      <c r="A1301" s="383" t="s">
        <v>2344</v>
      </c>
      <c r="B1301" s="263" t="s">
        <v>2345</v>
      </c>
      <c r="C1301" s="299">
        <v>0</v>
      </c>
      <c r="D1301" s="299">
        <v>0</v>
      </c>
      <c r="E1301" s="317"/>
    </row>
    <row r="1302" ht="36" customHeight="1" spans="1:5">
      <c r="A1302" s="383" t="s">
        <v>2346</v>
      </c>
      <c r="B1302" s="263" t="s">
        <v>2347</v>
      </c>
      <c r="C1302" s="299">
        <v>0</v>
      </c>
      <c r="D1302" s="299">
        <v>0</v>
      </c>
      <c r="E1302" s="317"/>
    </row>
    <row r="1303" ht="36" customHeight="1" spans="1:5">
      <c r="A1303" s="383" t="s">
        <v>2348</v>
      </c>
      <c r="B1303" s="263" t="s">
        <v>2349</v>
      </c>
      <c r="C1303" s="299">
        <v>0</v>
      </c>
      <c r="D1303" s="299">
        <v>6</v>
      </c>
      <c r="E1303" s="317"/>
    </row>
    <row r="1304" ht="36" customHeight="1" spans="1:5">
      <c r="A1304" s="382" t="s">
        <v>2350</v>
      </c>
      <c r="B1304" s="260" t="s">
        <v>2351</v>
      </c>
      <c r="C1304" s="296">
        <f>SUM(C1305:C1307)</f>
        <v>941</v>
      </c>
      <c r="D1304" s="296">
        <f>SUM(D1305:D1307)</f>
        <v>220</v>
      </c>
      <c r="E1304" s="317">
        <f>(D1304-C1304)/C1304</f>
        <v>-0.766</v>
      </c>
    </row>
    <row r="1305" ht="36" customHeight="1" spans="1:5">
      <c r="A1305" s="383" t="s">
        <v>2352</v>
      </c>
      <c r="B1305" s="263" t="s">
        <v>2353</v>
      </c>
      <c r="C1305" s="299">
        <v>832</v>
      </c>
      <c r="D1305" s="299">
        <v>190</v>
      </c>
      <c r="E1305" s="317">
        <f>(D1305-C1305)/C1305</f>
        <v>-0.772</v>
      </c>
    </row>
    <row r="1306" ht="36" customHeight="1" spans="1:5">
      <c r="A1306" s="383" t="s">
        <v>2354</v>
      </c>
      <c r="B1306" s="263" t="s">
        <v>2355</v>
      </c>
      <c r="C1306" s="299">
        <v>70</v>
      </c>
      <c r="D1306" s="299">
        <v>0</v>
      </c>
      <c r="E1306" s="317">
        <f>(D1306-C1306)/C1306</f>
        <v>-1</v>
      </c>
    </row>
    <row r="1307" ht="36" customHeight="1" spans="1:5">
      <c r="A1307" s="383" t="s">
        <v>2356</v>
      </c>
      <c r="B1307" s="263" t="s">
        <v>2357</v>
      </c>
      <c r="C1307" s="299">
        <v>39</v>
      </c>
      <c r="D1307" s="299">
        <v>30</v>
      </c>
      <c r="E1307" s="317">
        <f>(D1307-C1307)/C1307</f>
        <v>-0.231</v>
      </c>
    </row>
    <row r="1308" ht="36" customHeight="1" spans="1:5">
      <c r="A1308" s="382" t="s">
        <v>2358</v>
      </c>
      <c r="B1308" s="260" t="s">
        <v>2359</v>
      </c>
      <c r="C1308" s="296">
        <f>SUM(C1309:C1313)</f>
        <v>99</v>
      </c>
      <c r="D1308" s="296">
        <f>SUM(D1309:D1313)</f>
        <v>0</v>
      </c>
      <c r="E1308" s="317">
        <f>(D1308-C1308)/C1308</f>
        <v>-1</v>
      </c>
    </row>
    <row r="1309" ht="36" customHeight="1" spans="1:5">
      <c r="A1309" s="383" t="s">
        <v>2360</v>
      </c>
      <c r="B1309" s="263" t="s">
        <v>2361</v>
      </c>
      <c r="C1309" s="299">
        <v>0</v>
      </c>
      <c r="D1309" s="299">
        <v>0</v>
      </c>
      <c r="E1309" s="317"/>
    </row>
    <row r="1310" ht="36" customHeight="1" spans="1:5">
      <c r="A1310" s="383" t="s">
        <v>2362</v>
      </c>
      <c r="B1310" s="263" t="s">
        <v>2363</v>
      </c>
      <c r="C1310" s="299">
        <v>0</v>
      </c>
      <c r="D1310" s="299">
        <v>0</v>
      </c>
      <c r="E1310" s="317"/>
    </row>
    <row r="1311" ht="36" customHeight="1" spans="1:5">
      <c r="A1311" s="383" t="s">
        <v>2364</v>
      </c>
      <c r="B1311" s="263" t="s">
        <v>2365</v>
      </c>
      <c r="C1311" s="299">
        <v>99</v>
      </c>
      <c r="D1311" s="299">
        <v>0</v>
      </c>
      <c r="E1311" s="317">
        <f>(D1311-C1311)/C1311</f>
        <v>-1</v>
      </c>
    </row>
    <row r="1312" ht="36" customHeight="1" spans="1:5">
      <c r="A1312" s="383" t="s">
        <v>2366</v>
      </c>
      <c r="B1312" s="263" t="s">
        <v>2367</v>
      </c>
      <c r="C1312" s="299">
        <v>0</v>
      </c>
      <c r="D1312" s="299">
        <v>0</v>
      </c>
      <c r="E1312" s="317"/>
    </row>
    <row r="1313" ht="36" customHeight="1" spans="1:5">
      <c r="A1313" s="383" t="s">
        <v>2368</v>
      </c>
      <c r="B1313" s="263" t="s">
        <v>2369</v>
      </c>
      <c r="C1313" s="299">
        <v>0</v>
      </c>
      <c r="D1313" s="299">
        <v>0</v>
      </c>
      <c r="E1313" s="317"/>
    </row>
    <row r="1314" ht="36" customHeight="1" spans="1:5">
      <c r="A1314" s="263" t="s">
        <v>2370</v>
      </c>
      <c r="B1314" s="263" t="s">
        <v>2371</v>
      </c>
      <c r="C1314" s="296">
        <f>C1315</f>
        <v>85</v>
      </c>
      <c r="D1314" s="296">
        <f>D1315</f>
        <v>0</v>
      </c>
      <c r="E1314" s="317">
        <f t="shared" ref="E1314:E1319" si="10">(D1314-C1314)/C1314</f>
        <v>-1</v>
      </c>
    </row>
    <row r="1315" ht="36" customHeight="1" spans="1:5">
      <c r="A1315" s="265" t="s">
        <v>2372</v>
      </c>
      <c r="B1315" s="263" t="s">
        <v>2373</v>
      </c>
      <c r="C1315" s="387">
        <v>85</v>
      </c>
      <c r="D1315" s="308">
        <v>0</v>
      </c>
      <c r="E1315" s="317">
        <f t="shared" si="10"/>
        <v>-1</v>
      </c>
    </row>
    <row r="1316" ht="36" customHeight="1" spans="1:5">
      <c r="A1316" s="382" t="s">
        <v>111</v>
      </c>
      <c r="B1316" s="260" t="s">
        <v>112</v>
      </c>
      <c r="C1316" s="296">
        <v>1926</v>
      </c>
      <c r="D1316" s="296">
        <v>1938</v>
      </c>
      <c r="E1316" s="317">
        <f t="shared" si="10"/>
        <v>0.006</v>
      </c>
    </row>
    <row r="1317" ht="36" customHeight="1" spans="1:5">
      <c r="A1317" s="382" t="s">
        <v>113</v>
      </c>
      <c r="B1317" s="260" t="s">
        <v>114</v>
      </c>
      <c r="C1317" s="296">
        <f>C1318</f>
        <v>2806</v>
      </c>
      <c r="D1317" s="296">
        <f>D1318</f>
        <v>2805</v>
      </c>
      <c r="E1317" s="317">
        <f t="shared" si="10"/>
        <v>0</v>
      </c>
    </row>
    <row r="1318" ht="36" customHeight="1" spans="1:5">
      <c r="A1318" s="382" t="s">
        <v>2374</v>
      </c>
      <c r="B1318" s="260" t="s">
        <v>2375</v>
      </c>
      <c r="C1318" s="296">
        <f>SUM(C1319:C1322)</f>
        <v>2806</v>
      </c>
      <c r="D1318" s="296">
        <f>SUM(D1319:D1322)</f>
        <v>2805</v>
      </c>
      <c r="E1318" s="317">
        <f t="shared" si="10"/>
        <v>0</v>
      </c>
    </row>
    <row r="1319" ht="36" customHeight="1" spans="1:5">
      <c r="A1319" s="383" t="s">
        <v>2376</v>
      </c>
      <c r="B1319" s="263" t="s">
        <v>2377</v>
      </c>
      <c r="C1319" s="299">
        <v>2806</v>
      </c>
      <c r="D1319" s="299">
        <v>2805</v>
      </c>
      <c r="E1319" s="317">
        <f t="shared" si="10"/>
        <v>0</v>
      </c>
    </row>
    <row r="1320" ht="36" customHeight="1" spans="1:5">
      <c r="A1320" s="383" t="s">
        <v>2378</v>
      </c>
      <c r="B1320" s="263" t="s">
        <v>2379</v>
      </c>
      <c r="C1320" s="299">
        <v>0</v>
      </c>
      <c r="D1320" s="299">
        <v>0</v>
      </c>
      <c r="E1320" s="317"/>
    </row>
    <row r="1321" ht="36" customHeight="1" spans="1:5">
      <c r="A1321" s="383" t="s">
        <v>2380</v>
      </c>
      <c r="B1321" s="263" t="s">
        <v>2381</v>
      </c>
      <c r="C1321" s="299">
        <v>0</v>
      </c>
      <c r="D1321" s="299">
        <v>0</v>
      </c>
      <c r="E1321" s="317"/>
    </row>
    <row r="1322" ht="36" customHeight="1" spans="1:5">
      <c r="A1322" s="383">
        <v>2320399</v>
      </c>
      <c r="B1322" s="263" t="s">
        <v>2382</v>
      </c>
      <c r="C1322" s="299">
        <v>0</v>
      </c>
      <c r="D1322" s="299">
        <v>0</v>
      </c>
      <c r="E1322" s="317"/>
    </row>
    <row r="1323" ht="36" customHeight="1" spans="1:5">
      <c r="A1323" s="382" t="s">
        <v>115</v>
      </c>
      <c r="B1323" s="260" t="s">
        <v>116</v>
      </c>
      <c r="C1323" s="296">
        <f>SUM(C1324)</f>
        <v>2</v>
      </c>
      <c r="D1323" s="296">
        <f>SUM(D1324)</f>
        <v>1</v>
      </c>
      <c r="E1323" s="317">
        <f>(D1323-C1323)/C1323</f>
        <v>-0.5</v>
      </c>
    </row>
    <row r="1324" ht="36" customHeight="1" spans="1:5">
      <c r="A1324" s="382" t="s">
        <v>2383</v>
      </c>
      <c r="B1324" s="260" t="s">
        <v>2384</v>
      </c>
      <c r="C1324" s="296">
        <v>2</v>
      </c>
      <c r="D1324" s="296">
        <v>1</v>
      </c>
      <c r="E1324" s="317">
        <f>(D1324-C1324)/C1324</f>
        <v>-0.5</v>
      </c>
    </row>
    <row r="1325" ht="36" customHeight="1" spans="1:5">
      <c r="A1325" s="382" t="s">
        <v>117</v>
      </c>
      <c r="B1325" s="260" t="s">
        <v>118</v>
      </c>
      <c r="C1325" s="296"/>
      <c r="D1325" s="296"/>
      <c r="E1325" s="317"/>
    </row>
    <row r="1326" ht="36" customHeight="1" spans="1:5">
      <c r="A1326" s="382" t="s">
        <v>2385</v>
      </c>
      <c r="B1326" s="260" t="s">
        <v>2386</v>
      </c>
      <c r="C1326" s="296"/>
      <c r="D1326" s="296"/>
      <c r="E1326" s="317"/>
    </row>
    <row r="1327" ht="36" customHeight="1" spans="1:5">
      <c r="A1327" s="382" t="s">
        <v>2387</v>
      </c>
      <c r="B1327" s="260" t="s">
        <v>2057</v>
      </c>
      <c r="C1327" s="296"/>
      <c r="D1327" s="296"/>
      <c r="E1327" s="317"/>
    </row>
    <row r="1328" ht="36" customHeight="1" spans="1:5">
      <c r="A1328" s="395"/>
      <c r="B1328" s="396" t="s">
        <v>2388</v>
      </c>
      <c r="C1328" s="261">
        <v>192600</v>
      </c>
      <c r="D1328" s="261">
        <v>192800</v>
      </c>
      <c r="E1328" s="317">
        <f>(D1328-C1328)/C1328</f>
        <v>0.001</v>
      </c>
    </row>
    <row r="1329" spans="3:3">
      <c r="C1329" s="334"/>
    </row>
    <row r="1330" spans="3:3">
      <c r="C1330" s="357"/>
    </row>
    <row r="1331" spans="3:3">
      <c r="C1331" s="334"/>
    </row>
    <row r="1332" spans="3:3">
      <c r="C1332" s="357"/>
    </row>
    <row r="1333" spans="3:3">
      <c r="C1333" s="334"/>
    </row>
    <row r="1334" spans="3:3">
      <c r="C1334" s="334"/>
    </row>
    <row r="1335" spans="3:3">
      <c r="C1335" s="357"/>
    </row>
    <row r="1336" spans="3:3">
      <c r="C1336" s="334"/>
    </row>
    <row r="1337" spans="3:3">
      <c r="C1337" s="334"/>
    </row>
    <row r="1338" spans="3:3">
      <c r="C1338" s="334"/>
    </row>
    <row r="1339" spans="3:3">
      <c r="C1339" s="334"/>
    </row>
    <row r="1340" spans="3:5">
      <c r="C1340" s="357"/>
      <c r="E1340" s="288">
        <f>IF(C1328&lt;&gt;0,IF((D1328/C1328-1)&lt;-30%,"",IF((D1328/C1328-1)&gt;150%,"",D1328/C1328-1)),"")</f>
        <v>0</v>
      </c>
    </row>
    <row r="1341" spans="3:3">
      <c r="C1341" s="334"/>
    </row>
  </sheetData>
  <mergeCells count="1">
    <mergeCell ref="B1:E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3"/>
  <sheetViews>
    <sheetView showZeros="0" view="pageBreakPreview" zoomScaleNormal="100" topLeftCell="A19" workbookViewId="0">
      <selection activeCell="A1" sqref="A1:B1"/>
    </sheetView>
  </sheetViews>
  <sheetFormatPr defaultColWidth="9" defaultRowHeight="14.4" outlineLevelCol="1"/>
  <cols>
    <col min="1" max="1" width="69.8888888888889" customWidth="1"/>
    <col min="2" max="2" width="41" customWidth="1"/>
  </cols>
  <sheetData>
    <row r="1" ht="45" customHeight="1" spans="1:2">
      <c r="A1" s="365" t="s">
        <v>2389</v>
      </c>
      <c r="B1" s="365"/>
    </row>
    <row r="2" ht="20.1" customHeight="1" spans="1:2">
      <c r="A2" s="366"/>
      <c r="B2" s="367" t="s">
        <v>2</v>
      </c>
    </row>
    <row r="3" ht="45" customHeight="1" spans="1:2">
      <c r="A3" s="368" t="s">
        <v>2390</v>
      </c>
      <c r="B3" s="81" t="s">
        <v>6</v>
      </c>
    </row>
    <row r="4" ht="30" customHeight="1" spans="1:2">
      <c r="A4" s="369" t="s">
        <v>2391</v>
      </c>
      <c r="B4" s="370">
        <f>SUM(B5:B8)</f>
        <v>30487</v>
      </c>
    </row>
    <row r="5" ht="30" customHeight="1" spans="1:2">
      <c r="A5" s="371" t="s">
        <v>2392</v>
      </c>
      <c r="B5" s="372">
        <v>14927</v>
      </c>
    </row>
    <row r="6" ht="30" customHeight="1" spans="1:2">
      <c r="A6" s="371" t="s">
        <v>2393</v>
      </c>
      <c r="B6" s="372">
        <v>11448</v>
      </c>
    </row>
    <row r="7" ht="30" customHeight="1" spans="1:2">
      <c r="A7" s="371" t="s">
        <v>2394</v>
      </c>
      <c r="B7" s="372">
        <v>1784</v>
      </c>
    </row>
    <row r="8" ht="30" customHeight="1" spans="1:2">
      <c r="A8" s="371" t="s">
        <v>2395</v>
      </c>
      <c r="B8" s="372">
        <v>2328</v>
      </c>
    </row>
    <row r="9" ht="30" customHeight="1" spans="1:2">
      <c r="A9" s="369" t="s">
        <v>2396</v>
      </c>
      <c r="B9" s="370">
        <f>SUM(B10:B19)</f>
        <v>14773</v>
      </c>
    </row>
    <row r="10" ht="30" customHeight="1" spans="1:2">
      <c r="A10" s="371" t="s">
        <v>2397</v>
      </c>
      <c r="B10" s="372">
        <v>9583</v>
      </c>
    </row>
    <row r="11" ht="30" customHeight="1" spans="1:2">
      <c r="A11" s="371" t="s">
        <v>2398</v>
      </c>
      <c r="B11" s="372">
        <v>478</v>
      </c>
    </row>
    <row r="12" ht="30" customHeight="1" spans="1:2">
      <c r="A12" s="371" t="s">
        <v>2399</v>
      </c>
      <c r="B12" s="372">
        <v>402</v>
      </c>
    </row>
    <row r="13" ht="30" customHeight="1" spans="1:2">
      <c r="A13" s="371" t="s">
        <v>2400</v>
      </c>
      <c r="B13" s="372">
        <v>170</v>
      </c>
    </row>
    <row r="14" ht="30" customHeight="1" spans="1:2">
      <c r="A14" s="371" t="s">
        <v>2401</v>
      </c>
      <c r="B14" s="372">
        <v>2555</v>
      </c>
    </row>
    <row r="15" ht="30" customHeight="1" spans="1:2">
      <c r="A15" s="371" t="s">
        <v>2402</v>
      </c>
      <c r="B15" s="372">
        <v>91</v>
      </c>
    </row>
    <row r="16" ht="30" customHeight="1" spans="1:2">
      <c r="A16" s="371" t="s">
        <v>2403</v>
      </c>
      <c r="B16" s="372"/>
    </row>
    <row r="17" ht="30" customHeight="1" spans="1:2">
      <c r="A17" s="371" t="s">
        <v>2404</v>
      </c>
      <c r="B17" s="372">
        <v>369</v>
      </c>
    </row>
    <row r="18" ht="30" customHeight="1" spans="1:2">
      <c r="A18" s="371" t="s">
        <v>2405</v>
      </c>
      <c r="B18" s="372">
        <v>602</v>
      </c>
    </row>
    <row r="19" ht="30" customHeight="1" spans="1:2">
      <c r="A19" s="371" t="s">
        <v>2406</v>
      </c>
      <c r="B19" s="372">
        <v>523</v>
      </c>
    </row>
    <row r="20" ht="30" customHeight="1" spans="1:2">
      <c r="A20" s="369" t="s">
        <v>2407</v>
      </c>
      <c r="B20" s="370">
        <f>SUM(B21:B21)</f>
        <v>2397</v>
      </c>
    </row>
    <row r="21" ht="30" customHeight="1" spans="1:2">
      <c r="A21" s="371" t="s">
        <v>2408</v>
      </c>
      <c r="B21" s="372">
        <v>2397</v>
      </c>
    </row>
    <row r="22" ht="30" customHeight="1" spans="1:2">
      <c r="A22" s="369" t="s">
        <v>2409</v>
      </c>
      <c r="B22" s="370">
        <f>B23+B24</f>
        <v>49652</v>
      </c>
    </row>
    <row r="23" ht="30" customHeight="1" spans="1:2">
      <c r="A23" s="371" t="s">
        <v>2410</v>
      </c>
      <c r="B23" s="354">
        <v>48066</v>
      </c>
    </row>
    <row r="24" ht="30" customHeight="1" spans="1:2">
      <c r="A24" s="371" t="s">
        <v>2411</v>
      </c>
      <c r="B24" s="372">
        <v>1586</v>
      </c>
    </row>
    <row r="25" ht="30" customHeight="1" spans="1:2">
      <c r="A25" s="369" t="s">
        <v>2412</v>
      </c>
      <c r="B25" s="370">
        <f>B26</f>
        <v>177</v>
      </c>
    </row>
    <row r="26" ht="30" customHeight="1" spans="1:2">
      <c r="A26" s="371" t="s">
        <v>2413</v>
      </c>
      <c r="B26" s="354">
        <v>177</v>
      </c>
    </row>
    <row r="27" ht="30" customHeight="1" spans="1:2">
      <c r="A27" s="369" t="s">
        <v>2414</v>
      </c>
      <c r="B27" s="370">
        <f>SUM(B28:B32)</f>
        <v>25968</v>
      </c>
    </row>
    <row r="28" ht="30" customHeight="1" spans="1:2">
      <c r="A28" s="371" t="s">
        <v>2415</v>
      </c>
      <c r="B28" s="372">
        <v>22731</v>
      </c>
    </row>
    <row r="29" ht="30" customHeight="1" spans="1:2">
      <c r="A29" s="371" t="s">
        <v>2416</v>
      </c>
      <c r="B29" s="372">
        <v>191</v>
      </c>
    </row>
    <row r="30" ht="30" customHeight="1" spans="1:2">
      <c r="A30" s="371" t="s">
        <v>2417</v>
      </c>
      <c r="B30" s="372">
        <v>1330</v>
      </c>
    </row>
    <row r="31" ht="30" customHeight="1" spans="1:2">
      <c r="A31" s="371" t="s">
        <v>2418</v>
      </c>
      <c r="B31" s="372">
        <v>448</v>
      </c>
    </row>
    <row r="32" ht="30" customHeight="1" spans="1:2">
      <c r="A32" s="371" t="s">
        <v>2419</v>
      </c>
      <c r="B32" s="372">
        <v>1268</v>
      </c>
    </row>
    <row r="33" ht="30" customHeight="1" spans="1:2">
      <c r="A33" s="373" t="s">
        <v>2420</v>
      </c>
      <c r="B33" s="370">
        <f>B4+B9+B20+B22+B25+B27</f>
        <v>123454</v>
      </c>
    </row>
  </sheetData>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D25"/>
  <sheetViews>
    <sheetView showGridLines="0" showZeros="0" view="pageBreakPreview" zoomScaleNormal="100" workbookViewId="0">
      <selection activeCell="A1" sqref="A1:D1"/>
    </sheetView>
  </sheetViews>
  <sheetFormatPr defaultColWidth="9" defaultRowHeight="14.4" outlineLevelCol="3"/>
  <cols>
    <col min="1" max="1" width="50.3333333333333" style="234" customWidth="1"/>
    <col min="2" max="2" width="50.4444444444444" customWidth="1"/>
    <col min="3" max="3" width="1" hidden="1" customWidth="1"/>
    <col min="4" max="4" width="0.222222222222222" hidden="1" customWidth="1"/>
  </cols>
  <sheetData>
    <row r="1" s="233" customFormat="1" ht="45" customHeight="1" spans="1:4">
      <c r="A1" s="359" t="s">
        <v>2421</v>
      </c>
      <c r="B1" s="359"/>
      <c r="C1" s="359"/>
      <c r="D1" s="359"/>
    </row>
    <row r="2" ht="20.1" customHeight="1" spans="1:4">
      <c r="A2" s="236"/>
      <c r="B2" s="351" t="s">
        <v>2</v>
      </c>
      <c r="C2" s="360"/>
      <c r="D2" s="360" t="s">
        <v>2</v>
      </c>
    </row>
    <row r="3" s="358" customFormat="1" ht="45" customHeight="1" spans="1:4">
      <c r="A3" s="148" t="s">
        <v>2422</v>
      </c>
      <c r="B3" s="81" t="s">
        <v>6</v>
      </c>
      <c r="C3" s="361" t="s">
        <v>2423</v>
      </c>
      <c r="D3" s="81" t="s">
        <v>2424</v>
      </c>
    </row>
    <row r="4" s="151" customFormat="1" ht="36" customHeight="1" spans="1:4">
      <c r="A4" s="239" t="s">
        <v>2425</v>
      </c>
      <c r="B4" s="322">
        <v>888</v>
      </c>
      <c r="C4" s="362">
        <f>SUM(C5:C5)</f>
        <v>0</v>
      </c>
      <c r="D4" s="363">
        <f>SUM(D5:D5)</f>
        <v>0</v>
      </c>
    </row>
    <row r="5" s="151" customFormat="1" ht="36" customHeight="1" spans="1:4">
      <c r="A5" s="239" t="s">
        <v>2426</v>
      </c>
      <c r="B5" s="322">
        <v>0</v>
      </c>
      <c r="C5" s="362"/>
      <c r="D5" s="363"/>
    </row>
    <row r="6" s="151" customFormat="1" ht="36" customHeight="1" spans="1:4">
      <c r="A6" s="239" t="s">
        <v>2427</v>
      </c>
      <c r="B6" s="322">
        <v>159</v>
      </c>
      <c r="C6" s="362">
        <v>64164</v>
      </c>
      <c r="D6" s="363"/>
    </row>
    <row r="7" s="151" customFormat="1" ht="36" customHeight="1" spans="1:4">
      <c r="A7" s="239" t="s">
        <v>2428</v>
      </c>
      <c r="B7" s="322">
        <v>2089</v>
      </c>
      <c r="C7" s="362"/>
      <c r="D7" s="363"/>
    </row>
    <row r="8" s="151" customFormat="1" ht="36" customHeight="1" spans="1:4">
      <c r="A8" s="239" t="s">
        <v>2429</v>
      </c>
      <c r="B8" s="322">
        <v>1740</v>
      </c>
      <c r="C8" s="362">
        <v>2293</v>
      </c>
      <c r="D8" s="363"/>
    </row>
    <row r="9" s="151" customFormat="1" ht="36" customHeight="1" spans="1:4">
      <c r="A9" s="239" t="s">
        <v>2430</v>
      </c>
      <c r="B9" s="322">
        <v>92</v>
      </c>
      <c r="C9" s="362"/>
      <c r="D9" s="363"/>
    </row>
    <row r="10" s="151" customFormat="1" ht="36" customHeight="1" spans="1:4">
      <c r="A10" s="239" t="s">
        <v>2431</v>
      </c>
      <c r="B10" s="322">
        <v>185</v>
      </c>
      <c r="C10" s="362">
        <v>9600</v>
      </c>
      <c r="D10" s="363"/>
    </row>
    <row r="11" s="151" customFormat="1" ht="36" customHeight="1" spans="1:4">
      <c r="A11" s="239" t="s">
        <v>2432</v>
      </c>
      <c r="B11" s="322">
        <v>620</v>
      </c>
      <c r="C11" s="362"/>
      <c r="D11" s="363"/>
    </row>
    <row r="12" s="151" customFormat="1" ht="36" customHeight="1" spans="1:4">
      <c r="A12" s="239" t="s">
        <v>2433</v>
      </c>
      <c r="B12" s="322">
        <v>380</v>
      </c>
      <c r="C12" s="362">
        <v>280</v>
      </c>
      <c r="D12" s="363"/>
    </row>
    <row r="13" s="151" customFormat="1" ht="36" customHeight="1" spans="1:4">
      <c r="A13" s="239" t="s">
        <v>2434</v>
      </c>
      <c r="B13" s="322">
        <v>2480</v>
      </c>
      <c r="C13" s="362"/>
      <c r="D13" s="363"/>
    </row>
    <row r="14" s="151" customFormat="1" ht="36" customHeight="1" spans="1:4">
      <c r="A14" s="239" t="s">
        <v>2435</v>
      </c>
      <c r="B14" s="322">
        <v>30</v>
      </c>
      <c r="C14" s="362">
        <v>83870</v>
      </c>
      <c r="D14" s="363"/>
    </row>
    <row r="15" s="151" customFormat="1" ht="36" customHeight="1" spans="1:4">
      <c r="A15" s="239" t="s">
        <v>2436</v>
      </c>
      <c r="B15" s="322">
        <v>16159</v>
      </c>
      <c r="C15" s="362"/>
      <c r="D15" s="363"/>
    </row>
    <row r="16" s="151" customFormat="1" ht="36" customHeight="1" spans="1:4">
      <c r="A16" s="239" t="s">
        <v>2437</v>
      </c>
      <c r="B16" s="322">
        <v>3906</v>
      </c>
      <c r="C16" s="362">
        <v>413</v>
      </c>
      <c r="D16" s="363"/>
    </row>
    <row r="17" s="151" customFormat="1" ht="36" customHeight="1" spans="1:4">
      <c r="A17" s="239" t="s">
        <v>2438</v>
      </c>
      <c r="B17" s="322">
        <v>219</v>
      </c>
      <c r="C17" s="362"/>
      <c r="D17" s="363"/>
    </row>
    <row r="18" s="151" customFormat="1" ht="36" customHeight="1" spans="1:4">
      <c r="A18" s="239" t="s">
        <v>2439</v>
      </c>
      <c r="B18" s="322">
        <v>472</v>
      </c>
      <c r="C18" s="362">
        <v>60</v>
      </c>
      <c r="D18" s="363"/>
    </row>
    <row r="19" s="151" customFormat="1" ht="36" customHeight="1" spans="1:4">
      <c r="A19" s="239" t="s">
        <v>2440</v>
      </c>
      <c r="B19" s="322">
        <v>0</v>
      </c>
      <c r="C19" s="362"/>
      <c r="D19" s="363"/>
    </row>
    <row r="20" s="151" customFormat="1" ht="36" customHeight="1" spans="1:4">
      <c r="A20" s="239" t="s">
        <v>2441</v>
      </c>
      <c r="B20" s="322">
        <v>514</v>
      </c>
      <c r="C20" s="362">
        <v>4418</v>
      </c>
      <c r="D20" s="363"/>
    </row>
    <row r="21" s="151" customFormat="1" ht="36" customHeight="1" spans="1:4">
      <c r="A21" s="239" t="s">
        <v>2442</v>
      </c>
      <c r="B21" s="322">
        <v>120</v>
      </c>
      <c r="C21" s="362"/>
      <c r="D21" s="363"/>
    </row>
    <row r="22" s="151" customFormat="1" ht="36" customHeight="1" spans="1:4">
      <c r="A22" s="239" t="s">
        <v>2443</v>
      </c>
      <c r="B22" s="322">
        <v>68</v>
      </c>
      <c r="C22" s="362"/>
      <c r="D22" s="363"/>
    </row>
    <row r="23" s="151" customFormat="1" ht="36" customHeight="1" spans="1:4">
      <c r="A23" s="239" t="s">
        <v>2444</v>
      </c>
      <c r="B23" s="322">
        <v>879</v>
      </c>
      <c r="C23" s="362"/>
      <c r="D23" s="363"/>
    </row>
    <row r="24" s="151" customFormat="1" ht="36" customHeight="1" spans="1:4">
      <c r="A24" s="239" t="s">
        <v>2445</v>
      </c>
      <c r="B24" s="322"/>
      <c r="C24" s="362"/>
      <c r="D24" s="363"/>
    </row>
    <row r="25" ht="36" customHeight="1" spans="1:2">
      <c r="A25" s="364" t="s">
        <v>2446</v>
      </c>
      <c r="B25" s="114">
        <f>SUM(B4:B24)</f>
        <v>31000</v>
      </c>
    </row>
  </sheetData>
  <mergeCells count="1">
    <mergeCell ref="A1:D1"/>
  </mergeCells>
  <conditionalFormatting sqref="B4:B23">
    <cfRule type="expression" dxfId="1" priority="2" stopIfTrue="1">
      <formula>"len($A:$A)=3"</formula>
    </cfRule>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F18"/>
  <sheetViews>
    <sheetView showGridLines="0" showZeros="0" view="pageBreakPreview" zoomScaleNormal="85" workbookViewId="0">
      <selection activeCell="C4" sqref="C4"/>
    </sheetView>
  </sheetViews>
  <sheetFormatPr defaultColWidth="9" defaultRowHeight="15.6" outlineLevelCol="5"/>
  <cols>
    <col min="1" max="1" width="43.6296296296296" style="134" customWidth="1"/>
    <col min="2" max="2" width="20.6296296296296" style="136" customWidth="1"/>
    <col min="3" max="3" width="20.6296296296296" style="134" customWidth="1"/>
    <col min="4" max="4" width="20" style="288" customWidth="1"/>
    <col min="5" max="5" width="12.6296296296296" style="134"/>
    <col min="6" max="16377" width="9" style="134"/>
    <col min="16378" max="16379" width="35.6296296296296" style="134"/>
    <col min="16380" max="16384" width="9" style="134"/>
  </cols>
  <sheetData>
    <row r="1" ht="45" customHeight="1" spans="1:4">
      <c r="A1" s="139" t="s">
        <v>2447</v>
      </c>
      <c r="B1" s="139"/>
      <c r="C1" s="139"/>
      <c r="D1" s="139"/>
    </row>
    <row r="2" ht="20.1" customHeight="1" spans="1:4">
      <c r="A2" s="140"/>
      <c r="B2" s="140"/>
      <c r="C2" s="350"/>
      <c r="D2" s="351" t="s">
        <v>2</v>
      </c>
    </row>
    <row r="3" s="135" customFormat="1" ht="45" customHeight="1" spans="1:4">
      <c r="A3" s="142" t="s">
        <v>2448</v>
      </c>
      <c r="B3" s="142" t="s">
        <v>2446</v>
      </c>
      <c r="C3" s="352" t="s">
        <v>2449</v>
      </c>
      <c r="D3" s="352" t="s">
        <v>2450</v>
      </c>
    </row>
    <row r="4" ht="36" customHeight="1" spans="1:4">
      <c r="A4" s="353" t="s">
        <v>2451</v>
      </c>
      <c r="B4" s="144"/>
      <c r="C4" s="144"/>
      <c r="D4" s="144"/>
    </row>
    <row r="5" ht="36" customHeight="1" spans="1:6">
      <c r="A5" s="150" t="s">
        <v>2452</v>
      </c>
      <c r="B5" s="146">
        <f>C5+D5</f>
        <v>3148</v>
      </c>
      <c r="C5" s="146">
        <v>50</v>
      </c>
      <c r="D5" s="354">
        <v>3098</v>
      </c>
      <c r="F5" s="134" t="s">
        <v>2453</v>
      </c>
    </row>
    <row r="6" ht="36" customHeight="1" spans="1:4">
      <c r="A6" s="150" t="s">
        <v>2454</v>
      </c>
      <c r="B6" s="146">
        <f t="shared" ref="B6:B14" si="0">C6+D6</f>
        <v>4620</v>
      </c>
      <c r="C6" s="146">
        <v>42</v>
      </c>
      <c r="D6" s="354">
        <v>4578</v>
      </c>
    </row>
    <row r="7" ht="36" customHeight="1" spans="1:4">
      <c r="A7" s="150" t="s">
        <v>2455</v>
      </c>
      <c r="B7" s="146">
        <f t="shared" si="0"/>
        <v>2371</v>
      </c>
      <c r="C7" s="146">
        <v>43</v>
      </c>
      <c r="D7" s="354">
        <v>2328</v>
      </c>
    </row>
    <row r="8" ht="36" customHeight="1" spans="1:4">
      <c r="A8" s="150" t="s">
        <v>2456</v>
      </c>
      <c r="B8" s="146">
        <f t="shared" si="0"/>
        <v>2931</v>
      </c>
      <c r="C8" s="146">
        <v>32</v>
      </c>
      <c r="D8" s="354">
        <v>2899</v>
      </c>
    </row>
    <row r="9" ht="36" customHeight="1" spans="1:4">
      <c r="A9" s="150" t="s">
        <v>2457</v>
      </c>
      <c r="B9" s="146">
        <f t="shared" si="0"/>
        <v>2468</v>
      </c>
      <c r="C9" s="146">
        <v>31</v>
      </c>
      <c r="D9" s="354">
        <v>2437</v>
      </c>
    </row>
    <row r="10" ht="36" customHeight="1" spans="1:4">
      <c r="A10" s="150" t="s">
        <v>2458</v>
      </c>
      <c r="B10" s="146">
        <f t="shared" si="0"/>
        <v>3627</v>
      </c>
      <c r="C10" s="146">
        <v>22</v>
      </c>
      <c r="D10" s="354">
        <v>3605</v>
      </c>
    </row>
    <row r="11" ht="36" customHeight="1" spans="1:4">
      <c r="A11" s="150" t="s">
        <v>2459</v>
      </c>
      <c r="B11" s="146">
        <f t="shared" si="0"/>
        <v>1973</v>
      </c>
      <c r="C11" s="146">
        <v>10</v>
      </c>
      <c r="D11" s="354">
        <v>1963</v>
      </c>
    </row>
    <row r="12" ht="36" customHeight="1" spans="1:4">
      <c r="A12" s="150" t="s">
        <v>2460</v>
      </c>
      <c r="B12" s="146">
        <f t="shared" si="0"/>
        <v>2559</v>
      </c>
      <c r="C12" s="146">
        <v>8</v>
      </c>
      <c r="D12" s="354">
        <v>2551</v>
      </c>
    </row>
    <row r="13" ht="36" customHeight="1" spans="1:4">
      <c r="A13" s="150" t="s">
        <v>2461</v>
      </c>
      <c r="B13" s="146">
        <f t="shared" si="0"/>
        <v>2826</v>
      </c>
      <c r="C13" s="146">
        <v>10</v>
      </c>
      <c r="D13" s="354">
        <v>2816</v>
      </c>
    </row>
    <row r="14" ht="36" customHeight="1" spans="1:4">
      <c r="A14" s="353" t="s">
        <v>2462</v>
      </c>
      <c r="B14" s="146">
        <f t="shared" si="0"/>
        <v>26523</v>
      </c>
      <c r="C14" s="144">
        <f>SUM(C5:C13)</f>
        <v>248</v>
      </c>
      <c r="D14" s="144">
        <f>SUM(D5:D13)</f>
        <v>26275</v>
      </c>
    </row>
    <row r="15" spans="2:4">
      <c r="B15" s="355"/>
      <c r="C15" s="287"/>
      <c r="D15" s="356"/>
    </row>
    <row r="16" spans="3:3">
      <c r="C16" s="357"/>
    </row>
    <row r="17" spans="3:3">
      <c r="C17" s="357"/>
    </row>
    <row r="18" spans="3:3">
      <c r="C18" s="357"/>
    </row>
  </sheetData>
  <mergeCells count="1">
    <mergeCell ref="A1:D1"/>
  </mergeCells>
  <conditionalFormatting sqref="D1">
    <cfRule type="cellIs" dxfId="0" priority="4" stopIfTrue="1" operator="greaterThanOrEqual">
      <formula>10</formula>
    </cfRule>
    <cfRule type="cellIs" dxfId="0" priority="5" stopIfTrue="1" operator="lessThanOrEqual">
      <formula>-1</formula>
    </cfRule>
  </conditionalFormatting>
  <conditionalFormatting sqref="B3:C3">
    <cfRule type="cellIs" dxfId="0" priority="3" stopIfTrue="1" operator="lessThanOrEqual">
      <formula>-1</formula>
    </cfRule>
  </conditionalFormatting>
  <conditionalFormatting sqref="B4:C4 B5:B14">
    <cfRule type="cellIs" dxfId="0" priority="2" stopIfTrue="1" operator="lessThanOrEqual">
      <formula>-1</formula>
    </cfRule>
  </conditionalFormatting>
  <conditionalFormatting sqref="C5 C9:C13 C6:C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A11" sqref="A11:E11"/>
    </sheetView>
  </sheetViews>
  <sheetFormatPr defaultColWidth="9" defaultRowHeight="14.4" outlineLevelCol="4"/>
  <cols>
    <col min="1" max="1" width="37.75" style="335" customWidth="1"/>
    <col min="2" max="2" width="22" style="335" customWidth="1"/>
    <col min="3" max="4" width="23.8796296296296" style="335" customWidth="1"/>
    <col min="5" max="5" width="24.5" style="335" customWidth="1"/>
    <col min="6" max="248" width="9" style="335"/>
    <col min="249" max="16384" width="9" style="1"/>
  </cols>
  <sheetData>
    <row r="1" s="335" customFormat="1" ht="40.5" customHeight="1" spans="1:5">
      <c r="A1" s="336" t="s">
        <v>2463</v>
      </c>
      <c r="B1" s="336"/>
      <c r="C1" s="336"/>
      <c r="D1" s="336"/>
      <c r="E1" s="336"/>
    </row>
    <row r="2" s="335" customFormat="1" ht="17" customHeight="1" spans="1:5">
      <c r="A2" s="337"/>
      <c r="B2" s="337"/>
      <c r="C2" s="337"/>
      <c r="D2" s="338"/>
      <c r="E2" s="339" t="s">
        <v>2</v>
      </c>
    </row>
    <row r="3" s="1" customFormat="1" ht="24.95" customHeight="1" spans="1:5">
      <c r="A3" s="340" t="s">
        <v>4</v>
      </c>
      <c r="B3" s="340" t="s">
        <v>129</v>
      </c>
      <c r="C3" s="340" t="s">
        <v>6</v>
      </c>
      <c r="D3" s="341" t="s">
        <v>2464</v>
      </c>
      <c r="E3" s="342"/>
    </row>
    <row r="4" s="1" customFormat="1" ht="24.95" customHeight="1" spans="1:5">
      <c r="A4" s="343"/>
      <c r="B4" s="343"/>
      <c r="C4" s="343"/>
      <c r="D4" s="142" t="s">
        <v>2465</v>
      </c>
      <c r="E4" s="142" t="s">
        <v>2466</v>
      </c>
    </row>
    <row r="5" s="335" customFormat="1" ht="35" customHeight="1" spans="1:5">
      <c r="A5" s="344" t="s">
        <v>2446</v>
      </c>
      <c r="B5" s="345">
        <f>B6+B7+B8</f>
        <v>581.83</v>
      </c>
      <c r="C5" s="345">
        <f>C6+C7+C8</f>
        <v>565.34</v>
      </c>
      <c r="D5" s="345">
        <f t="shared" ref="D5:D10" si="0">C5-B5</f>
        <v>-16.49</v>
      </c>
      <c r="E5" s="346">
        <f t="shared" ref="E5:E10" si="1">(D5/B5)</f>
        <v>-0.0283</v>
      </c>
    </row>
    <row r="6" s="335" customFormat="1" ht="35" customHeight="1" spans="1:5">
      <c r="A6" s="347" t="s">
        <v>2467</v>
      </c>
      <c r="B6" s="345">
        <v>0.3</v>
      </c>
      <c r="C6" s="345">
        <v>0.1</v>
      </c>
      <c r="D6" s="345">
        <f t="shared" si="0"/>
        <v>-0.2</v>
      </c>
      <c r="E6" s="346">
        <f t="shared" si="1"/>
        <v>-0.6667</v>
      </c>
    </row>
    <row r="7" s="335" customFormat="1" ht="35" customHeight="1" spans="1:5">
      <c r="A7" s="347" t="s">
        <v>2468</v>
      </c>
      <c r="B7" s="345">
        <v>143.21</v>
      </c>
      <c r="C7" s="345">
        <v>107.53</v>
      </c>
      <c r="D7" s="345">
        <f t="shared" si="0"/>
        <v>-35.68</v>
      </c>
      <c r="E7" s="346">
        <f t="shared" si="1"/>
        <v>-0.2491</v>
      </c>
    </row>
    <row r="8" s="335" customFormat="1" ht="35" customHeight="1" spans="1:5">
      <c r="A8" s="347" t="s">
        <v>2469</v>
      </c>
      <c r="B8" s="345">
        <f>B9+B10</f>
        <v>438.32</v>
      </c>
      <c r="C8" s="345">
        <v>457.71</v>
      </c>
      <c r="D8" s="345">
        <f t="shared" si="0"/>
        <v>19.39</v>
      </c>
      <c r="E8" s="346">
        <f t="shared" si="1"/>
        <v>0.0442</v>
      </c>
    </row>
    <row r="9" s="335" customFormat="1" ht="35" customHeight="1" spans="1:5">
      <c r="A9" s="348" t="s">
        <v>2470</v>
      </c>
      <c r="B9" s="345">
        <v>70</v>
      </c>
      <c r="C9" s="345">
        <v>60</v>
      </c>
      <c r="D9" s="345">
        <f t="shared" si="0"/>
        <v>-10</v>
      </c>
      <c r="E9" s="346">
        <f t="shared" si="1"/>
        <v>-0.1429</v>
      </c>
    </row>
    <row r="10" s="335" customFormat="1" ht="35" customHeight="1" spans="1:5">
      <c r="A10" s="348" t="s">
        <v>2471</v>
      </c>
      <c r="B10" s="345">
        <v>368.32</v>
      </c>
      <c r="C10" s="345">
        <v>397.71</v>
      </c>
      <c r="D10" s="345">
        <f t="shared" si="0"/>
        <v>29.39</v>
      </c>
      <c r="E10" s="346">
        <f t="shared" si="1"/>
        <v>0.0798</v>
      </c>
    </row>
    <row r="11" s="335" customFormat="1" ht="250" customHeight="1" spans="1:5">
      <c r="A11" s="349" t="s">
        <v>2472</v>
      </c>
      <c r="B11" s="349"/>
      <c r="C11" s="349"/>
      <c r="D11" s="349"/>
      <c r="E11" s="349"/>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00B0F0"/>
  </sheetPr>
  <dimension ref="A1:E50"/>
  <sheetViews>
    <sheetView showGridLines="0" showZeros="0" view="pageBreakPreview" zoomScaleNormal="115" topLeftCell="A24" workbookViewId="0">
      <selection activeCell="B35" sqref="B35"/>
    </sheetView>
  </sheetViews>
  <sheetFormatPr defaultColWidth="9" defaultRowHeight="15.6" outlineLevelCol="4"/>
  <cols>
    <col min="1" max="1" width="20.6296296296296" style="134" customWidth="1"/>
    <col min="2" max="2" width="50.75" style="134" customWidth="1"/>
    <col min="3" max="4" width="20.6296296296296" style="134" customWidth="1"/>
    <col min="5" max="5" width="20.6296296296296" style="288" customWidth="1"/>
    <col min="6" max="16356" width="9" style="134"/>
    <col min="16357" max="16357" width="45.6296296296296" style="134"/>
    <col min="16358" max="16384" width="9" style="134"/>
  </cols>
  <sheetData>
    <row r="1" ht="45" customHeight="1" spans="1:5">
      <c r="A1" s="136"/>
      <c r="B1" s="289" t="s">
        <v>2473</v>
      </c>
      <c r="C1" s="289"/>
      <c r="D1" s="289"/>
      <c r="E1" s="289"/>
    </row>
    <row r="2" s="285" customFormat="1" ht="20.1" customHeight="1" spans="1:5">
      <c r="A2" s="290"/>
      <c r="B2" s="291"/>
      <c r="C2" s="292"/>
      <c r="D2" s="291"/>
      <c r="E2" s="293" t="s">
        <v>2</v>
      </c>
    </row>
    <row r="3" s="286" customFormat="1" ht="45" customHeight="1" spans="1:5">
      <c r="A3" s="294" t="s">
        <v>3</v>
      </c>
      <c r="B3" s="295" t="s">
        <v>4</v>
      </c>
      <c r="C3" s="156" t="s">
        <v>5</v>
      </c>
      <c r="D3" s="156" t="s">
        <v>6</v>
      </c>
      <c r="E3" s="156" t="s">
        <v>7</v>
      </c>
    </row>
    <row r="4" s="286" customFormat="1" ht="36" customHeight="1" spans="1:5">
      <c r="A4" s="264" t="s">
        <v>2474</v>
      </c>
      <c r="B4" s="260" t="s">
        <v>2475</v>
      </c>
      <c r="C4" s="296"/>
      <c r="D4" s="296"/>
      <c r="E4" s="297"/>
    </row>
    <row r="5" ht="36" customHeight="1" spans="1:5">
      <c r="A5" s="264" t="s">
        <v>2476</v>
      </c>
      <c r="B5" s="260" t="s">
        <v>2477</v>
      </c>
      <c r="C5" s="296"/>
      <c r="D5" s="296"/>
      <c r="E5" s="297"/>
    </row>
    <row r="6" ht="36" customHeight="1" spans="1:5">
      <c r="A6" s="264" t="s">
        <v>2478</v>
      </c>
      <c r="B6" s="260" t="s">
        <v>2479</v>
      </c>
      <c r="C6" s="296"/>
      <c r="D6" s="296"/>
      <c r="E6" s="297"/>
    </row>
    <row r="7" ht="36" customHeight="1" spans="1:5">
      <c r="A7" s="264" t="s">
        <v>2480</v>
      </c>
      <c r="B7" s="260" t="s">
        <v>2481</v>
      </c>
      <c r="C7" s="296"/>
      <c r="D7" s="296"/>
      <c r="E7" s="297"/>
    </row>
    <row r="8" ht="36" customHeight="1" spans="1:5">
      <c r="A8" s="264" t="s">
        <v>2482</v>
      </c>
      <c r="B8" s="260" t="s">
        <v>2483</v>
      </c>
      <c r="C8" s="296"/>
      <c r="D8" s="296"/>
      <c r="E8" s="297"/>
    </row>
    <row r="9" ht="36" customHeight="1" spans="1:5">
      <c r="A9" s="264" t="s">
        <v>2484</v>
      </c>
      <c r="B9" s="260" t="s">
        <v>2485</v>
      </c>
      <c r="C9" s="296"/>
      <c r="D9" s="296"/>
      <c r="E9" s="297"/>
    </row>
    <row r="10" ht="36" customHeight="1" spans="1:5">
      <c r="A10" s="264" t="s">
        <v>2486</v>
      </c>
      <c r="B10" s="260" t="s">
        <v>2487</v>
      </c>
      <c r="C10" s="296">
        <f>SUM(C11:C15)</f>
        <v>13891</v>
      </c>
      <c r="D10" s="296">
        <f>SUM(D11:D15)</f>
        <v>25000</v>
      </c>
      <c r="E10" s="297">
        <f>(D10-C10)/C10</f>
        <v>0.8</v>
      </c>
    </row>
    <row r="11" s="287" customFormat="1" ht="36" customHeight="1" spans="1:5">
      <c r="A11" s="264" t="s">
        <v>2488</v>
      </c>
      <c r="B11" s="263" t="s">
        <v>2489</v>
      </c>
      <c r="C11" s="299">
        <v>12818</v>
      </c>
      <c r="D11" s="299">
        <v>24900</v>
      </c>
      <c r="E11" s="317">
        <f>(D11-C11)/C11</f>
        <v>0.943</v>
      </c>
    </row>
    <row r="12" s="287" customFormat="1" ht="36" customHeight="1" spans="1:5">
      <c r="A12" s="264" t="s">
        <v>2490</v>
      </c>
      <c r="B12" s="263" t="s">
        <v>2491</v>
      </c>
      <c r="C12" s="299">
        <v>176</v>
      </c>
      <c r="D12" s="299">
        <v>0</v>
      </c>
      <c r="E12" s="317">
        <f>(D12-C12)/C12</f>
        <v>-1</v>
      </c>
    </row>
    <row r="13" s="287" customFormat="1" ht="36" customHeight="1" spans="1:5">
      <c r="A13" s="264" t="s">
        <v>2492</v>
      </c>
      <c r="B13" s="263" t="s">
        <v>2493</v>
      </c>
      <c r="C13" s="299">
        <v>897</v>
      </c>
      <c r="D13" s="299">
        <v>100</v>
      </c>
      <c r="E13" s="317">
        <f>(D13-C13)/C13</f>
        <v>-0.889</v>
      </c>
    </row>
    <row r="14" ht="36" customHeight="1" spans="1:5">
      <c r="A14" s="264" t="s">
        <v>2494</v>
      </c>
      <c r="B14" s="263" t="s">
        <v>2495</v>
      </c>
      <c r="C14" s="299"/>
      <c r="D14" s="299"/>
      <c r="E14" s="297"/>
    </row>
    <row r="15" ht="36" customHeight="1" spans="1:5">
      <c r="A15" s="264" t="s">
        <v>2496</v>
      </c>
      <c r="B15" s="263" t="s">
        <v>2497</v>
      </c>
      <c r="C15" s="299"/>
      <c r="D15" s="299"/>
      <c r="E15" s="297"/>
    </row>
    <row r="16" ht="36" customHeight="1" spans="1:5">
      <c r="A16" s="300" t="s">
        <v>2498</v>
      </c>
      <c r="B16" s="143" t="s">
        <v>2499</v>
      </c>
      <c r="C16" s="296"/>
      <c r="D16" s="296"/>
      <c r="E16" s="297"/>
    </row>
    <row r="17" ht="36" customHeight="1" spans="1:5">
      <c r="A17" s="300" t="s">
        <v>2500</v>
      </c>
      <c r="B17" s="143" t="s">
        <v>2501</v>
      </c>
      <c r="C17" s="296"/>
      <c r="D17" s="296"/>
      <c r="E17" s="297"/>
    </row>
    <row r="18" ht="36" customHeight="1" spans="1:5">
      <c r="A18" s="300" t="s">
        <v>2502</v>
      </c>
      <c r="B18" s="159" t="s">
        <v>2503</v>
      </c>
      <c r="C18" s="299"/>
      <c r="D18" s="299"/>
      <c r="E18" s="297"/>
    </row>
    <row r="19" ht="36" customHeight="1" spans="1:5">
      <c r="A19" s="300" t="s">
        <v>2504</v>
      </c>
      <c r="B19" s="159" t="s">
        <v>2505</v>
      </c>
      <c r="C19" s="299"/>
      <c r="D19" s="299"/>
      <c r="E19" s="297"/>
    </row>
    <row r="20" ht="36" customHeight="1" spans="1:5">
      <c r="A20" s="300" t="s">
        <v>2506</v>
      </c>
      <c r="B20" s="143" t="s">
        <v>2507</v>
      </c>
      <c r="C20" s="296"/>
      <c r="D20" s="296"/>
      <c r="E20" s="297"/>
    </row>
    <row r="21" ht="36" customHeight="1" spans="1:5">
      <c r="A21" s="300" t="s">
        <v>2508</v>
      </c>
      <c r="B21" s="143" t="s">
        <v>2509</v>
      </c>
      <c r="C21" s="296"/>
      <c r="D21" s="296"/>
      <c r="E21" s="297"/>
    </row>
    <row r="22" ht="36" customHeight="1" spans="1:5">
      <c r="A22" s="300" t="s">
        <v>2510</v>
      </c>
      <c r="B22" s="143" t="s">
        <v>2511</v>
      </c>
      <c r="C22" s="296"/>
      <c r="D22" s="296"/>
      <c r="E22" s="297"/>
    </row>
    <row r="23" ht="36" customHeight="1" spans="1:5">
      <c r="A23" s="264" t="s">
        <v>2512</v>
      </c>
      <c r="B23" s="260" t="s">
        <v>2513</v>
      </c>
      <c r="C23" s="296"/>
      <c r="D23" s="296"/>
      <c r="E23" s="297"/>
    </row>
    <row r="24" ht="36" customHeight="1" spans="1:5">
      <c r="A24" s="264" t="s">
        <v>2514</v>
      </c>
      <c r="B24" s="260" t="s">
        <v>2515</v>
      </c>
      <c r="C24" s="296">
        <v>151</v>
      </c>
      <c r="D24" s="296">
        <v>180</v>
      </c>
      <c r="E24" s="297">
        <f>(D24-C24)/C24</f>
        <v>0.192</v>
      </c>
    </row>
    <row r="25" ht="36" customHeight="1" spans="1:5">
      <c r="A25" s="264" t="s">
        <v>2516</v>
      </c>
      <c r="B25" s="260" t="s">
        <v>2517</v>
      </c>
      <c r="C25" s="296"/>
      <c r="D25" s="296"/>
      <c r="E25" s="297"/>
    </row>
    <row r="26" ht="36" customHeight="1" spans="1:5">
      <c r="A26" s="264" t="s">
        <v>2518</v>
      </c>
      <c r="B26" s="260" t="s">
        <v>2519</v>
      </c>
      <c r="C26" s="296"/>
      <c r="D26" s="296"/>
      <c r="E26" s="297"/>
    </row>
    <row r="27" ht="36" customHeight="1" spans="1:5">
      <c r="A27" s="264" t="s">
        <v>2520</v>
      </c>
      <c r="B27" s="260" t="s">
        <v>2521</v>
      </c>
      <c r="C27" s="296">
        <v>3339</v>
      </c>
      <c r="D27" s="296">
        <v>4848</v>
      </c>
      <c r="E27" s="297">
        <f>(D27-C27)/C27</f>
        <v>0.452</v>
      </c>
    </row>
    <row r="28" ht="36" customHeight="1" spans="1:5">
      <c r="A28" s="264"/>
      <c r="B28" s="263"/>
      <c r="C28" s="299"/>
      <c r="D28" s="299"/>
      <c r="E28" s="297"/>
    </row>
    <row r="29" ht="36" customHeight="1" spans="1:5">
      <c r="A29" s="272"/>
      <c r="B29" s="273" t="s">
        <v>2522</v>
      </c>
      <c r="C29" s="296">
        <v>17381</v>
      </c>
      <c r="D29" s="296">
        <v>30028</v>
      </c>
      <c r="E29" s="297">
        <f>(D29-C29)/C29</f>
        <v>0.728</v>
      </c>
    </row>
    <row r="30" ht="36" customHeight="1" spans="1:5">
      <c r="A30" s="301">
        <v>105</v>
      </c>
      <c r="B30" s="302" t="s">
        <v>2523</v>
      </c>
      <c r="C30" s="319">
        <v>3800</v>
      </c>
      <c r="D30" s="327">
        <v>8700</v>
      </c>
      <c r="E30" s="297">
        <f>(D30-C30)/C30</f>
        <v>1.289</v>
      </c>
    </row>
    <row r="31" ht="36" customHeight="1" spans="1:5">
      <c r="A31" s="330">
        <v>110</v>
      </c>
      <c r="B31" s="331" t="s">
        <v>60</v>
      </c>
      <c r="C31" s="319">
        <f>C32+C35</f>
        <v>5450</v>
      </c>
      <c r="D31" s="319">
        <f>D32+D35</f>
        <v>5231</v>
      </c>
      <c r="E31" s="297">
        <f>(D31-C31)/C31</f>
        <v>-0.04</v>
      </c>
    </row>
    <row r="32" ht="36" customHeight="1" spans="1:5">
      <c r="A32" s="330">
        <v>11004</v>
      </c>
      <c r="B32" s="331" t="s">
        <v>2524</v>
      </c>
      <c r="C32" s="325">
        <v>1341</v>
      </c>
      <c r="D32" s="326">
        <v>1200</v>
      </c>
      <c r="E32" s="297">
        <f>(D32-C32)/C32</f>
        <v>-0.105</v>
      </c>
    </row>
    <row r="33" s="287" customFormat="1" ht="36" customHeight="1" spans="1:5">
      <c r="A33" s="332">
        <v>1100402</v>
      </c>
      <c r="B33" s="333" t="s">
        <v>2525</v>
      </c>
      <c r="C33" s="325">
        <v>1341</v>
      </c>
      <c r="D33" s="326">
        <v>1200</v>
      </c>
      <c r="E33" s="317">
        <f>(D33-C33)/C33</f>
        <v>-0.105</v>
      </c>
    </row>
    <row r="34" s="287" customFormat="1" ht="36" customHeight="1" spans="1:5">
      <c r="A34" s="332">
        <v>1100403</v>
      </c>
      <c r="B34" s="333" t="s">
        <v>2526</v>
      </c>
      <c r="C34" s="325"/>
      <c r="D34" s="326"/>
      <c r="E34" s="317"/>
    </row>
    <row r="35" s="287" customFormat="1" ht="36" customHeight="1" spans="1:5">
      <c r="A35" s="332">
        <v>11008</v>
      </c>
      <c r="B35" s="333" t="s">
        <v>63</v>
      </c>
      <c r="C35" s="325">
        <v>4109</v>
      </c>
      <c r="D35" s="326">
        <v>4031</v>
      </c>
      <c r="E35" s="317">
        <f>(D35-C35)/C35</f>
        <v>-0.019</v>
      </c>
    </row>
    <row r="36" ht="36" customHeight="1" spans="1:5">
      <c r="A36" s="332">
        <v>11009</v>
      </c>
      <c r="B36" s="333" t="s">
        <v>64</v>
      </c>
      <c r="C36" s="325">
        <v>0</v>
      </c>
      <c r="D36" s="326"/>
      <c r="E36" s="297"/>
    </row>
    <row r="37" ht="36" customHeight="1" spans="1:5">
      <c r="A37" s="312"/>
      <c r="B37" s="313" t="s">
        <v>67</v>
      </c>
      <c r="C37" s="319">
        <f>C29+C30+C31</f>
        <v>26631</v>
      </c>
      <c r="D37" s="319">
        <f>D29+D30+D31</f>
        <v>43959</v>
      </c>
      <c r="E37" s="297">
        <f>(D37-C37)/C37</f>
        <v>0.651</v>
      </c>
    </row>
    <row r="38" spans="3:4">
      <c r="C38" s="334"/>
      <c r="D38" s="334"/>
    </row>
    <row r="40" spans="3:4">
      <c r="C40" s="334"/>
      <c r="D40" s="334"/>
    </row>
    <row r="42" spans="3:4">
      <c r="C42" s="334"/>
      <c r="D42" s="334"/>
    </row>
    <row r="43" spans="3:4">
      <c r="C43" s="334"/>
      <c r="D43" s="334"/>
    </row>
    <row r="45" spans="3:4">
      <c r="C45" s="334"/>
      <c r="D45" s="334"/>
    </row>
    <row r="46" spans="3:4">
      <c r="C46" s="334"/>
      <c r="D46" s="334"/>
    </row>
    <row r="47" spans="3:4">
      <c r="C47" s="334"/>
      <c r="D47" s="334"/>
    </row>
    <row r="48" spans="3:4">
      <c r="C48" s="334"/>
      <c r="D48" s="334"/>
    </row>
    <row r="50" spans="3:4">
      <c r="C50" s="334"/>
      <c r="D50" s="334"/>
    </row>
  </sheetData>
  <mergeCells count="1">
    <mergeCell ref="B1:E1"/>
  </mergeCells>
  <conditionalFormatting sqref="B30">
    <cfRule type="expression" dxfId="1" priority="13" stopIfTrue="1">
      <formula>"len($A:$A)=3"</formula>
    </cfRule>
  </conditionalFormatting>
  <conditionalFormatting sqref="B32">
    <cfRule type="expression" dxfId="1" priority="4" stopIfTrue="1">
      <formula>"len($A:$A)=3"</formula>
    </cfRule>
  </conditionalFormatting>
  <conditionalFormatting sqref="D32">
    <cfRule type="expression" dxfId="1" priority="1" stopIfTrue="1">
      <formula>"len($A:$A)=3"</formula>
    </cfRule>
  </conditionalFormatting>
  <conditionalFormatting sqref="B34">
    <cfRule type="expression" dxfId="1" priority="3" stopIfTrue="1">
      <formula>"len($A:$A)=3"</formula>
    </cfRule>
  </conditionalFormatting>
  <conditionalFormatting sqref="C30:C31 C33:C35 D33:D34 D31">
    <cfRule type="expression" dxfId="1" priority="12" stopIfTrue="1">
      <formula>"len($A:$A)=3"</formula>
    </cfRule>
  </conditionalFormatting>
  <conditionalFormatting sqref="D30 D33:D35">
    <cfRule type="expression" dxfId="1" priority="9" stopIfTrue="1">
      <formula>"len($A:$A)=3"</formula>
    </cfRule>
  </conditionalFormatting>
  <conditionalFormatting sqref="B31 B33">
    <cfRule type="expression" dxfId="1" priority="6" stopIfTrue="1">
      <formula>"len($A:$A)=3"</formula>
    </cfRule>
  </conditionalFormatting>
  <conditionalFormatting sqref="C32 D32">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33</vt:i4>
      </vt:variant>
    </vt:vector>
  </HeadingPairs>
  <TitlesOfParts>
    <vt:vector size="33" baseType="lpstr">
      <vt:lpstr>1-1梁河县一般公共预算收入情况表</vt:lpstr>
      <vt:lpstr>1-2梁河县一般公共预算支出情况表</vt:lpstr>
      <vt:lpstr>1-3梁河县本级一般公共预算收入情况表</vt:lpstr>
      <vt:lpstr>1-4梁河县本级一般公共预算支出情况表（公开到项级）</vt:lpstr>
      <vt:lpstr>1-5梁河县本级一般公共预算基本支出情况表（公开到款级）</vt:lpstr>
      <vt:lpstr>1-62023年一般公共预算支出表（州、市对下转移支付项目）</vt:lpstr>
      <vt:lpstr>1-7梁河县分地区税收返还和转移支付预算表</vt:lpstr>
      <vt:lpstr>1-8梁河县“三公”经费预算财政拨款情况统计表</vt:lpstr>
      <vt:lpstr>2-1梁河县政府性基金预算收入情况表</vt:lpstr>
      <vt:lpstr>2-2梁河县政府性基金预算支出情况表</vt:lpstr>
      <vt:lpstr>2-3梁河县本级政府性基金预算收入情况表</vt:lpstr>
      <vt:lpstr>2-4梁河县本级政府性基金预算支出情况表（公开到项级）</vt:lpstr>
      <vt:lpstr>2-5梁河县本级政府性基金支出表（州、市对下转移支付）</vt:lpstr>
      <vt:lpstr>3-1梁河县国有资本经营收入预算情况表</vt:lpstr>
      <vt:lpstr>3-2梁河县国有资本经营支出预算情况表</vt:lpstr>
      <vt:lpstr>3-3梁河县本级国有资本经营收入预算情况表</vt:lpstr>
      <vt:lpstr>3-4梁河县本级国有资本经营支出预算情况表（公开到项级）</vt:lpstr>
      <vt:lpstr>3-5 梁河县国有资本经营预算转移支付表 （分地区）</vt:lpstr>
      <vt:lpstr>3-6 梁河县国有资本经营预算转移支付表（分项目）</vt:lpstr>
      <vt:lpstr>4-1梁河县社会保险基金收入预算情况表</vt:lpstr>
      <vt:lpstr>4-2梁河县社会保险基金支出预算情况表</vt:lpstr>
      <vt:lpstr>4-3梁河县本级社会保险基金收入预算情况表</vt:lpstr>
      <vt:lpstr>4-4梁河县本级社会保险基金支出预算情况表</vt:lpstr>
      <vt:lpstr>5-1 2022年地方政府债务限额及余额预算情况表</vt:lpstr>
      <vt:lpstr>5-2  梁河县2022年地方政府一般债务余额情况表</vt:lpstr>
      <vt:lpstr>5-3  梁河县本级2022年地方政府一般债务余额情况表</vt:lpstr>
      <vt:lpstr>5-4 梁河县2022年地方政府专项债务余额情况表</vt:lpstr>
      <vt:lpstr>5-5 梁河县本级2022年地方政府专项债务余额情况表（本级）</vt:lpstr>
      <vt:lpstr>5-6 梁河县地方政府债券发行及还本付息情况表</vt:lpstr>
      <vt:lpstr>5-7 梁河县2023年地方政府债务限额提前下达情况表</vt:lpstr>
      <vt:lpstr>5-8 梁河县2023年年初新增地方政府债券资金安排表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en丽</cp:lastModifiedBy>
  <dcterms:created xsi:type="dcterms:W3CDTF">2006-09-16T00:00:00Z</dcterms:created>
  <cp:lastPrinted>2020-05-07T10:46:00Z</cp:lastPrinted>
  <dcterms:modified xsi:type="dcterms:W3CDTF">2024-04-10T17:42:58Z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7A1434C96DF54DE4ABE0C2731F9FC128_13</vt:lpwstr>
  </property>
</Properties>
</file>