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workbookProtection/>
  <bookViews>
    <workbookView windowWidth="22391" windowHeight="11075" activeTab="31"/>
  </bookViews>
  <sheets>
    <sheet name="1-1梁河县一般公共预算收入情况表" sheetId="1" r:id="rId1"/>
    <sheet name="1-2梁河县一般公共预算支出情况表" sheetId="2" r:id="rId2"/>
    <sheet name="1-3梁河县本级一般公共预算收入情况表" sheetId="3" r:id="rId3"/>
    <sheet name="1-4梁河县本级一般公共预算支出情况表（公开到项级）" sheetId="4" r:id="rId4"/>
    <sheet name="1-5梁河县本级一般公共预算基本支出情况表（公开到款级）" sheetId="5" r:id="rId5"/>
    <sheet name="1-6梁河县本级一般公共预算支出表（州（市）对下转移支付项目）" sheetId="6" r:id="rId6"/>
    <sheet name="1-7梁河县分地区税收返还和转移支付预算表" sheetId="7" r:id="rId7"/>
    <sheet name="1-8梁河县本级“三公”经费预算财政拨款情况统计表" sheetId="8" r:id="rId8"/>
    <sheet name="2-1梁河县政府性基金预算收入情况表" sheetId="9" r:id="rId9"/>
    <sheet name="2-2梁河县政府性基金预算支出情况表" sheetId="10" r:id="rId10"/>
    <sheet name="2-3梁河县本级政府性基金预算收入情况表" sheetId="11" r:id="rId11"/>
    <sheet name="2-4梁河县本级政府性基金预算支出情况表（公开到项级）" sheetId="12" r:id="rId12"/>
    <sheet name="2-5梁河县本级政府性基金支出表（州（市）对下转移支付）" sheetId="13" r:id="rId13"/>
    <sheet name="3-1梁河县国有资本经营收入预算情况表" sheetId="14" r:id="rId14"/>
    <sheet name="3-2梁河县国有资本经营支出预算情况表" sheetId="15" r:id="rId15"/>
    <sheet name="3-3梁河县本级国有资本经营收入预算情况表" sheetId="16" r:id="rId16"/>
    <sheet name="3-4梁河县本级国有资本经营支出预算情况表（公开到项级）" sheetId="17" r:id="rId17"/>
    <sheet name="3-5 梁河县本级国有资本经营预算转移支付表 （分地区）" sheetId="18" r:id="rId18"/>
    <sheet name="3-6 梁河县本级国有资本经营预算转移支付表（分项目）" sheetId="19" r:id="rId19"/>
    <sheet name="4-1梁河县社会保险基金收入预算情况表" sheetId="20" r:id="rId20"/>
    <sheet name="4-2梁河县社会保险基金支出预算情况表" sheetId="21" r:id="rId21"/>
    <sheet name="4-3梁河县本级社会保险基金收入预算情况表" sheetId="22" r:id="rId22"/>
    <sheet name="4-4梁河县本级社会保险基金支出预算情况表" sheetId="23" r:id="rId23"/>
    <sheet name="5-1   2023年地方政府债务限额及余额预算情况表" sheetId="24" r:id="rId24"/>
    <sheet name="5-2  2023年地方政府一般债务余额情况表" sheetId="25" r:id="rId25"/>
    <sheet name="5-3  本级2023年地方政府一般债务余额情况表" sheetId="26" r:id="rId26"/>
    <sheet name="5-4 2023年地方政府专项债务余额情况表" sheetId="27" r:id="rId27"/>
    <sheet name="5-5 本级2023年地方政府专项债务余额情况表（本级）" sheetId="28" r:id="rId28"/>
    <sheet name="5-6 梁河县地方政府债券发行及还本付息情况表" sheetId="29" r:id="rId29"/>
    <sheet name="5-7梁河县2024年政府专项债务限额和余额情况表" sheetId="30" r:id="rId30"/>
    <sheet name="5-8 梁河县2024年年初新增地方政府债券资金安排表" sheetId="31" r:id="rId31"/>
    <sheet name="6-1重大政策和重点项目绩效目标表" sheetId="32" r:id="rId32"/>
    <sheet name="6-2重点工作情况解释说明汇总表" sheetId="33" r:id="rId33"/>
  </sheets>
  <externalReferences>
    <externalReference r:id="rId34"/>
    <externalReference r:id="rId35"/>
    <externalReference r:id="rId36"/>
  </externalReferences>
  <definedNames>
    <definedName name="_xlnm.Print_Area" localSheetId="0">'1-1梁河县一般公共预算收入情况表'!$B$1:$E$40</definedName>
    <definedName name="_xlnm.Print_Titles" localSheetId="0">'1-1梁河县一般公共预算收入情况表'!$2:$4</definedName>
    <definedName name="_xlnm._FilterDatabase" localSheetId="0" hidden="1">'1-1梁河县一般公共预算收入情况表'!$A$4:$E$40</definedName>
    <definedName name="_xlnm.Print_Area" localSheetId="1">'1-2梁河县一般公共预算支出情况表'!$B$1:$E$38</definedName>
    <definedName name="_xlnm.Print_Titles" localSheetId="1">'1-2梁河县一般公共预算支出情况表'!$1:$3</definedName>
    <definedName name="专项收入年初预算数" localSheetId="1">#REF!</definedName>
    <definedName name="专项收入全年预计数" localSheetId="1">#REF!</definedName>
    <definedName name="_xlnm._FilterDatabase" localSheetId="1" hidden="1">'1-2梁河县一般公共预算支出情况表'!$A$3:$E$38</definedName>
    <definedName name="_xlnm.Print_Area" localSheetId="2">'1-3梁河县本级一般公共预算收入情况表'!$B$1:$E$39</definedName>
    <definedName name="_xlnm.Print_Titles" localSheetId="2">'1-3梁河县本级一般公共预算收入情况表'!$1:$3</definedName>
    <definedName name="_xlnm._FilterDatabase" localSheetId="2" hidden="1">'1-3梁河县本级一般公共预算收入情况表'!$A$4:$E$28</definedName>
    <definedName name="_xlnm.Print_Area" localSheetId="3">'1-4梁河县本级一般公共预算支出情况表（公开到项级）'!$B$1:$E$1297</definedName>
    <definedName name="_xlnm.Print_Titles" localSheetId="3">'1-4梁河县本级一般公共预算支出情况表（公开到项级）'!$1:$3</definedName>
    <definedName name="_xlnm._FilterDatabase" localSheetId="3" hidden="1">'1-4梁河县本级一般公共预算支出情况表（公开到项级）'!$A$3:$G$1297</definedName>
    <definedName name="专项收入年初预算数" localSheetId="4">#REF!</definedName>
    <definedName name="专项收入全年预计数" localSheetId="4">#REF!</definedName>
    <definedName name="_xlnm.Print_Area" localSheetId="4">'1-5梁河县本级一般公共预算基本支出情况表（公开到款级）'!$A$1:$B$33</definedName>
    <definedName name="_xlnm.Print_Titles" localSheetId="4">'1-5梁河县本级一般公共预算基本支出情况表（公开到款级）'!$1:$3</definedName>
    <definedName name="_xlnm._FilterDatabase" localSheetId="4" hidden="1">'1-5梁河县本级一般公共预算基本支出情况表（公开到款级）'!$A$3:$B$33</definedName>
    <definedName name="_xlnm.Print_Area" localSheetId="5">'1-6梁河县本级一般公共预算支出表（州（市）对下转移支付项目）'!$A$1:$C$25</definedName>
    <definedName name="_xlnm.Print_Titles" localSheetId="5">'1-6梁河县本级一般公共预算支出表（州（市）对下转移支付项目）'!$1:$3</definedName>
    <definedName name="_xlnm._FilterDatabase" localSheetId="5" hidden="1">'1-6梁河县本级一般公共预算支出表（州（市）对下转移支付项目）'!$A$3:$C$25</definedName>
    <definedName name="_xlnm.Print_Area" localSheetId="6">'1-7梁河县分地区税收返还和转移支付预算表'!$A$1:$D$14</definedName>
    <definedName name="_xlnm.Print_Titles" localSheetId="6">'1-7梁河县分地区税收返还和转移支付预算表'!$1:$3</definedName>
    <definedName name="专项收入年初预算数" localSheetId="7">#REF!</definedName>
    <definedName name="专项收入全年预计数" localSheetId="7">#REF!</definedName>
    <definedName name="_xlnm.Print_Area" localSheetId="8">'2-1梁河县政府性基金预算收入情况表'!$B$1:$E$37</definedName>
    <definedName name="_xlnm.Print_Titles" localSheetId="8">'2-1梁河县政府性基金预算收入情况表'!$1:$3</definedName>
    <definedName name="_xlnm._FilterDatabase" localSheetId="8" hidden="1">'2-1梁河县政府性基金预算收入情况表'!$A$9:$F$37</definedName>
    <definedName name="_xlnm.Print_Area" localSheetId="9">'2-2梁河县政府性基金预算支出情况表'!$B$1:$E$270</definedName>
    <definedName name="_xlnm.Print_Titles" localSheetId="9">'2-2梁河县政府性基金预算支出情况表'!$1:$3</definedName>
    <definedName name="_xlnm._FilterDatabase" localSheetId="9" hidden="1">'2-2梁河县政府性基金预算支出情况表'!$3:$270</definedName>
    <definedName name="_xlnm.Print_Area" localSheetId="10">'2-3梁河县本级政府性基金预算收入情况表'!$B$1:$E$37</definedName>
    <definedName name="_xlnm.Print_Titles" localSheetId="10">'2-3梁河县本级政府性基金预算收入情况表'!$1:$3</definedName>
    <definedName name="_xlnm._FilterDatabase" localSheetId="10" hidden="1">'2-3梁河县本级政府性基金预算收入情况表'!$A$10:$F$37</definedName>
    <definedName name="_xlnm.Print_Area" localSheetId="11">'2-4梁河县本级政府性基金预算支出情况表（公开到项级）'!$B$1:$E$272</definedName>
    <definedName name="_xlnm.Print_Titles" localSheetId="11">'2-4梁河县本级政府性基金预算支出情况表（公开到项级）'!$1:$3</definedName>
    <definedName name="_xlnm._FilterDatabase" localSheetId="11" hidden="1">'2-4梁河县本级政府性基金预算支出情况表（公开到项级）'!$A$3:$G$272</definedName>
    <definedName name="_xlnm.Print_Area" localSheetId="12">'2-5梁河县本级政府性基金支出表（州（市）对下转移支付）'!$A$1:$D$15</definedName>
    <definedName name="_xlnm.Print_Titles" localSheetId="12">'2-5梁河县本级政府性基金支出表（州（市）对下转移支付）'!$1:$3</definedName>
    <definedName name="_xlnm._FilterDatabase" localSheetId="12" hidden="1">'2-5梁河县本级政府性基金支出表（州（市）对下转移支付）'!$A$3:$E$15</definedName>
    <definedName name="_xlnm.Print_Area" localSheetId="13">'3-1梁河县国有资本经营收入预算情况表'!$A$1:$D$41</definedName>
    <definedName name="_xlnm.Print_Titles" localSheetId="13">'3-1梁河县国有资本经营收入预算情况表'!$1:$3</definedName>
    <definedName name="专项收入年初预算数" localSheetId="13">#REF!</definedName>
    <definedName name="专项收入全年预计数" localSheetId="13">#REF!</definedName>
    <definedName name="_xlnm._FilterDatabase" localSheetId="13" hidden="1">'3-1梁河县国有资本经营收入预算情况表'!$A$23:$E$41</definedName>
    <definedName name="_xlnm.Print_Area" localSheetId="14">'3-2梁河县国有资本经营支出预算情况表'!$A$1:$D$28</definedName>
    <definedName name="_xlnm.Print_Titles" localSheetId="14">'3-2梁河县国有资本经营支出预算情况表'!$1:$3</definedName>
    <definedName name="专项收入年初预算数" localSheetId="14">#REF!</definedName>
    <definedName name="专项收入全年预计数" localSheetId="14">#REF!</definedName>
    <definedName name="_xlnm._FilterDatabase" localSheetId="14" hidden="1">'3-2梁河县国有资本经营支出预算情况表'!$A$3:$E$28</definedName>
    <definedName name="_xlnm.Print_Area" localSheetId="15">'3-3梁河县本级国有资本经营收入预算情况表'!$A$1:$D$35</definedName>
    <definedName name="_xlnm.Print_Titles" localSheetId="15">'3-3梁河县本级国有资本经营收入预算情况表'!$1:$3</definedName>
    <definedName name="专项收入年初预算数" localSheetId="15">#REF!</definedName>
    <definedName name="专项收入全年预计数" localSheetId="15">#REF!</definedName>
    <definedName name="_xlnm._FilterDatabase" localSheetId="15" hidden="1">'3-3梁河县本级国有资本经营收入预算情况表'!$A$21:$E$35</definedName>
    <definedName name="_xlnm.Print_Area" localSheetId="16">'3-4梁河县本级国有资本经营支出预算情况表（公开到项级）'!$A$1:$D$21</definedName>
    <definedName name="专项收入年初预算数" localSheetId="16">#REF!</definedName>
    <definedName name="专项收入全年预计数" localSheetId="16">#REF!</definedName>
    <definedName name="_xlnm._FilterDatabase" localSheetId="16" hidden="1">'3-4梁河县本级国有资本经营支出预算情况表（公开到项级）'!$A$3:$E$21</definedName>
    <definedName name="专项收入年初预算数" localSheetId="17">#REF!</definedName>
    <definedName name="专项收入全年预计数" localSheetId="17">#REF!</definedName>
    <definedName name="专项收入年初预算数" localSheetId="18">#REF!</definedName>
    <definedName name="专项收入全年预计数" localSheetId="18">#REF!</definedName>
    <definedName name="_lst_r_地方财政预算表2015年全省汇总_10_科目编码名称" localSheetId="19">[1]_ESList!$A$1:$A$27</definedName>
    <definedName name="_xlnm.Print_Area" localSheetId="19">'4-1梁河县社会保险基金收入预算情况表'!$A$1:$D$39</definedName>
    <definedName name="_xlnm.Print_Titles" localSheetId="19">'4-1梁河县社会保险基金收入预算情况表'!$1:$3</definedName>
    <definedName name="专项收入年初预算数" localSheetId="19">#REF!</definedName>
    <definedName name="专项收入全年预计数" localSheetId="19">#REF!</definedName>
    <definedName name="_xlnm._FilterDatabase" localSheetId="19" hidden="1">'4-1梁河县社会保险基金收入预算情况表'!$A$3:$E$39</definedName>
    <definedName name="_lst_r_地方财政预算表2015年全省汇总_10_科目编码名称" localSheetId="20">[1]_ESList!$A$1:$A$27</definedName>
    <definedName name="_xlnm.Print_Area" localSheetId="20">'4-2梁河县社会保险基金支出预算情况表'!$A$1:$D$23</definedName>
    <definedName name="专项收入年初预算数" localSheetId="20">#REF!</definedName>
    <definedName name="专项收入全年预计数" localSheetId="20">#REF!</definedName>
    <definedName name="_xlnm._FilterDatabase" localSheetId="20" hidden="1">'4-2梁河县社会保险基金支出预算情况表'!$A$3:$E$23</definedName>
    <definedName name="_lst_r_地方财政预算表2015年全省汇总_10_科目编码名称" localSheetId="21">[1]_ESList!$A$1:$A$27</definedName>
    <definedName name="_xlnm.Print_Area" localSheetId="21">'4-3梁河县本级社会保险基金收入预算情况表'!$A$1:$D$39</definedName>
    <definedName name="_xlnm.Print_Titles" localSheetId="21">'4-3梁河县本级社会保险基金收入预算情况表'!$1:$3</definedName>
    <definedName name="专项收入年初预算数" localSheetId="21">#REF!</definedName>
    <definedName name="专项收入全年预计数" localSheetId="21">#REF!</definedName>
    <definedName name="_xlnm._FilterDatabase" localSheetId="21" hidden="1">'4-3梁河县本级社会保险基金收入预算情况表'!$A$3:$E$39</definedName>
    <definedName name="_lst_r_地方财政预算表2015年全省汇总_10_科目编码名称" localSheetId="22">[1]_ESList!$A$1:$A$27</definedName>
    <definedName name="_xlnm.Print_Area" localSheetId="22">'4-4梁河县本级社会保险基金支出预算情况表'!$A$1:$D$23</definedName>
    <definedName name="专项收入年初预算数" localSheetId="22">#REF!</definedName>
    <definedName name="专项收入全年预计数" localSheetId="22">#REF!</definedName>
    <definedName name="_xlnm._FilterDatabase" localSheetId="22" hidden="1">'4-4梁河县本级社会保险基金支出预算情况表'!$A$3:$F$23</definedName>
    <definedName name="专项收入年初预算数" localSheetId="23">#REF!</definedName>
    <definedName name="专项收入全年预计数" localSheetId="23">#REF!</definedName>
    <definedName name="专项收入年初预算数" localSheetId="24">#REF!</definedName>
    <definedName name="专项收入全年预计数" localSheetId="24">#REF!</definedName>
    <definedName name="专项收入年初预算数" localSheetId="25">#REF!</definedName>
    <definedName name="专项收入全年预计数" localSheetId="25">#REF!</definedName>
    <definedName name="专项收入年初预算数" localSheetId="26">#REF!</definedName>
    <definedName name="专项收入全年预计数" localSheetId="26">#REF!</definedName>
    <definedName name="专项收入年初预算数" localSheetId="27">#REF!</definedName>
    <definedName name="专项收入全年预计数" localSheetId="27">#REF!</definedName>
    <definedName name="专项收入年初预算数" localSheetId="28">#REF!</definedName>
    <definedName name="专项收入全年预计数" localSheetId="28">#REF!</definedName>
    <definedName name="专项收入年初预算数" localSheetId="29">#REF!</definedName>
    <definedName name="专项收入全年预计数" localSheetId="29">#REF!</definedName>
    <definedName name="专项收入年初预算数" localSheetId="30">#REF!</definedName>
    <definedName name="专项收入全年预计数" localSheetId="30">#REF!</definedName>
    <definedName name="专项收入年初预算数" localSheetId="31">#REF!</definedName>
    <definedName name="专项收入全年预计数" localSheetId="31">#REF!</definedName>
    <definedName name="_xlnm.Print_Area" localSheetId="31">'6-1重大政策和重点项目绩效目标表'!#REF!</definedName>
    <definedName name="专项收入年初预算数" localSheetId="32">#REF!</definedName>
    <definedName name="专项收入全年预计数" localSheetId="32">#REF!</definedName>
    <definedName name="_lst_r_地方财政预算表2015年全省汇总_10_科目编码名称">[2]_ESList!$A$1:$A$27</definedName>
    <definedName name="专项收入年初预算数">#REF!</definedName>
    <definedName name="专项收入全年预计数">#REF!</definedName>
  </definedNames>
  <calcPr calcId="144525"/>
</workbook>
</file>

<file path=xl/sharedStrings.xml><?xml version="1.0" encoding="utf-8"?>
<sst xmlns="http://schemas.openxmlformats.org/spreadsheetml/2006/main" count="3326">
  <si>
    <t>附件1</t>
  </si>
  <si>
    <t>1-1  2024年梁河县一般公共预算收入情况表</t>
  </si>
  <si>
    <t>单位：万元</t>
  </si>
  <si>
    <t>科目编码</t>
  </si>
  <si>
    <t>项目</t>
  </si>
  <si>
    <t>2023年执行数</t>
  </si>
  <si>
    <t>2024年预算数</t>
  </si>
  <si>
    <t>预算数比上年执行数增长%</t>
  </si>
  <si>
    <t>101</t>
  </si>
  <si>
    <t>一、税收收入</t>
  </si>
  <si>
    <t>10101</t>
  </si>
  <si>
    <t xml:space="preserve">   增值税</t>
  </si>
  <si>
    <t>10104</t>
  </si>
  <si>
    <t xml:space="preserve">   企业所得税</t>
  </si>
  <si>
    <t>10106</t>
  </si>
  <si>
    <t xml:space="preserve">   个人所得税</t>
  </si>
  <si>
    <t>10107</t>
  </si>
  <si>
    <t xml:space="preserve">   资源税</t>
  </si>
  <si>
    <t>10109</t>
  </si>
  <si>
    <t xml:space="preserve">   城市维护建设税</t>
  </si>
  <si>
    <t>10110</t>
  </si>
  <si>
    <t xml:space="preserve">   房产税</t>
  </si>
  <si>
    <t>10111</t>
  </si>
  <si>
    <t xml:space="preserve">   印花税</t>
  </si>
  <si>
    <t>10112</t>
  </si>
  <si>
    <t xml:space="preserve">   城镇土地使用税</t>
  </si>
  <si>
    <t>10113</t>
  </si>
  <si>
    <t xml:space="preserve">   土地增值税</t>
  </si>
  <si>
    <t>10114</t>
  </si>
  <si>
    <t xml:space="preserve">   车船税</t>
  </si>
  <si>
    <t>10118</t>
  </si>
  <si>
    <t xml:space="preserve">   耕地占用税</t>
  </si>
  <si>
    <t>10119</t>
  </si>
  <si>
    <t xml:space="preserve">   契税</t>
  </si>
  <si>
    <t>10120</t>
  </si>
  <si>
    <t xml:space="preserve">   烟叶税</t>
  </si>
  <si>
    <t>10121</t>
  </si>
  <si>
    <t xml:space="preserve">   环境保护税</t>
  </si>
  <si>
    <t>10199</t>
  </si>
  <si>
    <t xml:space="preserve">   其他税收收入</t>
  </si>
  <si>
    <t>103</t>
  </si>
  <si>
    <t>二、非税收入</t>
  </si>
  <si>
    <t>10302</t>
  </si>
  <si>
    <t xml:space="preserve">   专项收入</t>
  </si>
  <si>
    <t>10304</t>
  </si>
  <si>
    <t xml:space="preserve">   行政事业性收费收入</t>
  </si>
  <si>
    <t>10305</t>
  </si>
  <si>
    <t xml:space="preserve">   罚没收入</t>
  </si>
  <si>
    <t>10306</t>
  </si>
  <si>
    <t xml:space="preserve">   国有资本经营收入</t>
  </si>
  <si>
    <t>10307</t>
  </si>
  <si>
    <t xml:space="preserve">   国有资源（资产）有偿使用收入</t>
  </si>
  <si>
    <t>10308</t>
  </si>
  <si>
    <t xml:space="preserve">   捐赠收入</t>
  </si>
  <si>
    <t>10309</t>
  </si>
  <si>
    <t xml:space="preserve">   政府住房基金收入</t>
  </si>
  <si>
    <t>10399</t>
  </si>
  <si>
    <t xml:space="preserve">   其他收入</t>
  </si>
  <si>
    <t>全县一般公共预算收入</t>
  </si>
  <si>
    <t>地方政府一般债务收入</t>
  </si>
  <si>
    <t>转移性收入</t>
  </si>
  <si>
    <t xml:space="preserve">   返还性收入</t>
  </si>
  <si>
    <t xml:space="preserve">   转移支付收入</t>
  </si>
  <si>
    <t xml:space="preserve">   上年结余收入</t>
  </si>
  <si>
    <t xml:space="preserve">   调入资金</t>
  </si>
  <si>
    <t xml:space="preserve">   接受其他地区援助收入</t>
  </si>
  <si>
    <t xml:space="preserve">   动用预算稳定调节基金</t>
  </si>
  <si>
    <t>各项收入合计</t>
  </si>
  <si>
    <t>1-2  2024年梁河县一般公共预算支出情况表</t>
  </si>
  <si>
    <t>201</t>
  </si>
  <si>
    <t>一、一般公共服务</t>
  </si>
  <si>
    <t>202</t>
  </si>
  <si>
    <t>二、外交支出</t>
  </si>
  <si>
    <t>203</t>
  </si>
  <si>
    <t>三、国防支出</t>
  </si>
  <si>
    <t>204</t>
  </si>
  <si>
    <t>四、公共安全支出</t>
  </si>
  <si>
    <t>205</t>
  </si>
  <si>
    <t>五、教育支出</t>
  </si>
  <si>
    <t>206</t>
  </si>
  <si>
    <t>六、科学技术支出</t>
  </si>
  <si>
    <t>207</t>
  </si>
  <si>
    <t>七、文化旅游体育与传媒支出</t>
  </si>
  <si>
    <t>208</t>
  </si>
  <si>
    <t>八、社会保障和就业支出</t>
  </si>
  <si>
    <t>210</t>
  </si>
  <si>
    <t>九、卫生健康支出</t>
  </si>
  <si>
    <t>211</t>
  </si>
  <si>
    <t>十、节能环保支出</t>
  </si>
  <si>
    <t>212</t>
  </si>
  <si>
    <t>十一、城乡社区支出</t>
  </si>
  <si>
    <t>213</t>
  </si>
  <si>
    <t>十二、农林水支出</t>
  </si>
  <si>
    <t>214</t>
  </si>
  <si>
    <t>十三、交通运输支出</t>
  </si>
  <si>
    <t>215</t>
  </si>
  <si>
    <t>十四、资源勘探工业信息等支出</t>
  </si>
  <si>
    <t>216</t>
  </si>
  <si>
    <t>十五、商业服务业等支出</t>
  </si>
  <si>
    <t>217</t>
  </si>
  <si>
    <t>十六、金融支出</t>
  </si>
  <si>
    <t>219</t>
  </si>
  <si>
    <t>十七、援助其他地区支出</t>
  </si>
  <si>
    <t>220</t>
  </si>
  <si>
    <t>十八、自然资源海洋气象等支出</t>
  </si>
  <si>
    <t>221</t>
  </si>
  <si>
    <t>十九、住房保障支出</t>
  </si>
  <si>
    <t>222</t>
  </si>
  <si>
    <t>二十、粮油物资储备支出</t>
  </si>
  <si>
    <t>224</t>
  </si>
  <si>
    <t>二十一、灾害防治及应急管理支出</t>
  </si>
  <si>
    <t>227</t>
  </si>
  <si>
    <t>二十二、预备费</t>
  </si>
  <si>
    <t>232</t>
  </si>
  <si>
    <t>二十三、债务付息支出</t>
  </si>
  <si>
    <t>233</t>
  </si>
  <si>
    <t>二十四、债务发行费用支出</t>
  </si>
  <si>
    <t>229</t>
  </si>
  <si>
    <t>二十五、其他支出</t>
  </si>
  <si>
    <t>全县一般公共预算支出</t>
  </si>
  <si>
    <t>转移性支出</t>
  </si>
  <si>
    <t xml:space="preserve">    上解支出</t>
  </si>
  <si>
    <t xml:space="preserve">    调出资金</t>
  </si>
  <si>
    <t xml:space="preserve">    安排预算稳定调节基金</t>
  </si>
  <si>
    <t xml:space="preserve">    补充预算周转金</t>
  </si>
  <si>
    <t>地方政府一般债务还本支出</t>
  </si>
  <si>
    <t>年终结转</t>
  </si>
  <si>
    <t>各项支出合计</t>
  </si>
  <si>
    <t>1-3  2024年梁河县本级一般公共预算收入情况表</t>
  </si>
  <si>
    <t>2023年预算数</t>
  </si>
  <si>
    <t>比上年预算数增长%</t>
  </si>
  <si>
    <r>
      <rPr>
        <sz val="14"/>
        <rFont val="宋体"/>
        <charset val="134"/>
      </rPr>
      <t>10199</t>
    </r>
  </si>
  <si>
    <t>县本级一般公共预算收入</t>
  </si>
  <si>
    <t>1-4  2024年梁河县本级一般公共预算支出情况表</t>
  </si>
  <si>
    <t>打印</t>
  </si>
  <si>
    <t>类-款-项</t>
  </si>
  <si>
    <t>20101</t>
  </si>
  <si>
    <t>人大事务</t>
  </si>
  <si>
    <t>2010101</t>
  </si>
  <si>
    <t>行政运行</t>
  </si>
  <si>
    <t>2010102</t>
  </si>
  <si>
    <t>一般行政管理事务</t>
  </si>
  <si>
    <t>2010103</t>
  </si>
  <si>
    <t>机关服务</t>
  </si>
  <si>
    <t>2010104</t>
  </si>
  <si>
    <t>人大会议</t>
  </si>
  <si>
    <t>2010105</t>
  </si>
  <si>
    <t>人大立法</t>
  </si>
  <si>
    <t>2010106</t>
  </si>
  <si>
    <t>人大监督</t>
  </si>
  <si>
    <t>2010107</t>
  </si>
  <si>
    <t>人大代表履职能力提升</t>
  </si>
  <si>
    <t>2010108</t>
  </si>
  <si>
    <t>代表工作</t>
  </si>
  <si>
    <t>2010109</t>
  </si>
  <si>
    <t>人大信访工作</t>
  </si>
  <si>
    <t>2010150</t>
  </si>
  <si>
    <t>事业运行</t>
  </si>
  <si>
    <t>2010199</t>
  </si>
  <si>
    <t>其他人大事务支出</t>
  </si>
  <si>
    <t>20102</t>
  </si>
  <si>
    <t>政协事务</t>
  </si>
  <si>
    <t>2010201</t>
  </si>
  <si>
    <t>2010202</t>
  </si>
  <si>
    <t>2010203</t>
  </si>
  <si>
    <t>2010204</t>
  </si>
  <si>
    <t>政协会议</t>
  </si>
  <si>
    <t>2010205</t>
  </si>
  <si>
    <t>委员视察</t>
  </si>
  <si>
    <t>2010206</t>
  </si>
  <si>
    <t>参政议政</t>
  </si>
  <si>
    <t>2010250</t>
  </si>
  <si>
    <t>2010299</t>
  </si>
  <si>
    <t>其他政协事务支出</t>
  </si>
  <si>
    <t>20103</t>
  </si>
  <si>
    <t>政府办公厅(室)及相关机构事务</t>
  </si>
  <si>
    <t>2010301</t>
  </si>
  <si>
    <t>2010302</t>
  </si>
  <si>
    <t>2010303</t>
  </si>
  <si>
    <t>2010304</t>
  </si>
  <si>
    <t>专项服务</t>
  </si>
  <si>
    <t>2010305</t>
  </si>
  <si>
    <t>专项业务及机关事务管理</t>
  </si>
  <si>
    <t>2010306</t>
  </si>
  <si>
    <t>政务公开审批</t>
  </si>
  <si>
    <t>2010308</t>
  </si>
  <si>
    <t>信访事务▼</t>
  </si>
  <si>
    <t>2010309</t>
  </si>
  <si>
    <t>参事事务</t>
  </si>
  <si>
    <t>2010350</t>
  </si>
  <si>
    <t>2010399</t>
  </si>
  <si>
    <t>其他政府办公厅（室）及相关机构事务支出</t>
  </si>
  <si>
    <t>20104</t>
  </si>
  <si>
    <t>发展与改革事务</t>
  </si>
  <si>
    <t>2010401</t>
  </si>
  <si>
    <t>2010402</t>
  </si>
  <si>
    <t>2010403</t>
  </si>
  <si>
    <t>2010404</t>
  </si>
  <si>
    <t>战略规划与实施</t>
  </si>
  <si>
    <t>2010405</t>
  </si>
  <si>
    <t>日常经济运行调节</t>
  </si>
  <si>
    <t>2010406</t>
  </si>
  <si>
    <t>社会事业发展规划</t>
  </si>
  <si>
    <t>2010407</t>
  </si>
  <si>
    <t>经济体制改革研究</t>
  </si>
  <si>
    <t>2010408</t>
  </si>
  <si>
    <t>物价管理</t>
  </si>
  <si>
    <t>2010450</t>
  </si>
  <si>
    <t>2010499</t>
  </si>
  <si>
    <t>其他发展与改革事务支出</t>
  </si>
  <si>
    <t>20105</t>
  </si>
  <si>
    <t>统计信息事务</t>
  </si>
  <si>
    <t>2010501</t>
  </si>
  <si>
    <t>2010502</t>
  </si>
  <si>
    <t>2010503</t>
  </si>
  <si>
    <t>2010504</t>
  </si>
  <si>
    <t>信息事务</t>
  </si>
  <si>
    <t>2010505</t>
  </si>
  <si>
    <t>专项统计业务</t>
  </si>
  <si>
    <t>2010506</t>
  </si>
  <si>
    <t>统计管理</t>
  </si>
  <si>
    <t>2010507</t>
  </si>
  <si>
    <t>专项普查活动</t>
  </si>
  <si>
    <t>2010508</t>
  </si>
  <si>
    <t>统计抽样调查</t>
  </si>
  <si>
    <t>2010550</t>
  </si>
  <si>
    <t>2010599</t>
  </si>
  <si>
    <t>其他统计信息事务支出</t>
  </si>
  <si>
    <t>20106</t>
  </si>
  <si>
    <t>财政事务</t>
  </si>
  <si>
    <t>2010601</t>
  </si>
  <si>
    <t>2010602</t>
  </si>
  <si>
    <t>2010603</t>
  </si>
  <si>
    <t>2010604</t>
  </si>
  <si>
    <t>预算改革业务</t>
  </si>
  <si>
    <t>2010605</t>
  </si>
  <si>
    <t>财政国库业务</t>
  </si>
  <si>
    <t>2010606</t>
  </si>
  <si>
    <t>财政监察</t>
  </si>
  <si>
    <t>2010607</t>
  </si>
  <si>
    <t>信息化建设</t>
  </si>
  <si>
    <t>2010608</t>
  </si>
  <si>
    <t>财政委托业务支出</t>
  </si>
  <si>
    <t>2010650</t>
  </si>
  <si>
    <t>2010699</t>
  </si>
  <si>
    <t>其他财政事务支出</t>
  </si>
  <si>
    <t>20107</t>
  </si>
  <si>
    <t>税收事务</t>
  </si>
  <si>
    <t>2010701</t>
  </si>
  <si>
    <t>2010702</t>
  </si>
  <si>
    <t>2010703</t>
  </si>
  <si>
    <t>2010704</t>
  </si>
  <si>
    <t>2010705</t>
  </si>
  <si>
    <t>税收业务</t>
  </si>
  <si>
    <t>2010706</t>
  </si>
  <si>
    <t>2010707</t>
  </si>
  <si>
    <t>其他税收事务支出</t>
  </si>
  <si>
    <t>2010708</t>
  </si>
  <si>
    <t>审计事务</t>
  </si>
  <si>
    <t>2010709</t>
  </si>
  <si>
    <t>2010750</t>
  </si>
  <si>
    <t>2010799</t>
  </si>
  <si>
    <t>审计业务</t>
  </si>
  <si>
    <t>20108</t>
  </si>
  <si>
    <t>审计管理</t>
  </si>
  <si>
    <t>2010801</t>
  </si>
  <si>
    <t>2010802</t>
  </si>
  <si>
    <t>2010803</t>
  </si>
  <si>
    <t>其他审计事务支出</t>
  </si>
  <si>
    <t>2010804</t>
  </si>
  <si>
    <t>海关事务</t>
  </si>
  <si>
    <t>2010805</t>
  </si>
  <si>
    <t>2010806</t>
  </si>
  <si>
    <t>2010850</t>
  </si>
  <si>
    <t>2010899</t>
  </si>
  <si>
    <t>缉私办案</t>
  </si>
  <si>
    <t>20109</t>
  </si>
  <si>
    <t>口岸管理</t>
  </si>
  <si>
    <t>2010901</t>
  </si>
  <si>
    <t>2010902</t>
  </si>
  <si>
    <t>海关关务</t>
  </si>
  <si>
    <t>2010903</t>
  </si>
  <si>
    <t>关税征管</t>
  </si>
  <si>
    <t>2010905</t>
  </si>
  <si>
    <t>海关监管</t>
  </si>
  <si>
    <t>2010907</t>
  </si>
  <si>
    <t>检验检疫</t>
  </si>
  <si>
    <t>2010908</t>
  </si>
  <si>
    <t>2010909</t>
  </si>
  <si>
    <t>其他海关事务支出</t>
  </si>
  <si>
    <t>2010910</t>
  </si>
  <si>
    <t>纪检监察事务</t>
  </si>
  <si>
    <t>2010911</t>
  </si>
  <si>
    <t>2010912</t>
  </si>
  <si>
    <t>2010950</t>
  </si>
  <si>
    <t>2010999</t>
  </si>
  <si>
    <t>大案要案查处</t>
  </si>
  <si>
    <t>20110</t>
  </si>
  <si>
    <t>派驻派出机构</t>
  </si>
  <si>
    <t>2011001</t>
  </si>
  <si>
    <t>巡视工作</t>
  </si>
  <si>
    <t>2011002</t>
  </si>
  <si>
    <t>2011003</t>
  </si>
  <si>
    <t>其他纪检监察事务支出</t>
  </si>
  <si>
    <t>2011004</t>
  </si>
  <si>
    <t>商贸事务</t>
  </si>
  <si>
    <t>2011005</t>
  </si>
  <si>
    <t>2011007</t>
  </si>
  <si>
    <t>2011008</t>
  </si>
  <si>
    <t>2011050</t>
  </si>
  <si>
    <t>对外贸易管理</t>
  </si>
  <si>
    <t>2011099</t>
  </si>
  <si>
    <t>国际经济合作</t>
  </si>
  <si>
    <t>20111</t>
  </si>
  <si>
    <t>外资管理</t>
  </si>
  <si>
    <t>2011101</t>
  </si>
  <si>
    <t>国内贸易管理</t>
  </si>
  <si>
    <t>2011102</t>
  </si>
  <si>
    <t>招商引资</t>
  </si>
  <si>
    <t>2011103</t>
  </si>
  <si>
    <t>2011104</t>
  </si>
  <si>
    <t>其他商贸事务支出</t>
  </si>
  <si>
    <t>2011105</t>
  </si>
  <si>
    <t>知识产权事务</t>
  </si>
  <si>
    <t>2011106</t>
  </si>
  <si>
    <t>2011150</t>
  </si>
  <si>
    <t>2011199</t>
  </si>
  <si>
    <t>20113</t>
  </si>
  <si>
    <t>专利审批</t>
  </si>
  <si>
    <t>2011301</t>
  </si>
  <si>
    <t>产权战略与规划</t>
  </si>
  <si>
    <t>2011302</t>
  </si>
  <si>
    <t>国际合作与交流</t>
  </si>
  <si>
    <t>2011303</t>
  </si>
  <si>
    <t>知识产权宏观管理</t>
  </si>
  <si>
    <t>2011304</t>
  </si>
  <si>
    <t>商标管理</t>
  </si>
  <si>
    <t>2011305</t>
  </si>
  <si>
    <t>原产地地理标志管理</t>
  </si>
  <si>
    <t>2011306</t>
  </si>
  <si>
    <t>2011307</t>
  </si>
  <si>
    <t>其他知识产权事务支出</t>
  </si>
  <si>
    <t>2011308</t>
  </si>
  <si>
    <t>民族事务</t>
  </si>
  <si>
    <t>2011350</t>
  </si>
  <si>
    <t>2011399</t>
  </si>
  <si>
    <t>20114</t>
  </si>
  <si>
    <t>2011401</t>
  </si>
  <si>
    <t>民族工作专项</t>
  </si>
  <si>
    <t>2011402</t>
  </si>
  <si>
    <t>2011403</t>
  </si>
  <si>
    <t>其他民族事务支出</t>
  </si>
  <si>
    <t>2011404</t>
  </si>
  <si>
    <t>港澳台事务</t>
  </si>
  <si>
    <t>2011405</t>
  </si>
  <si>
    <t>2011406</t>
  </si>
  <si>
    <t>2011408</t>
  </si>
  <si>
    <t>2011409</t>
  </si>
  <si>
    <t>港澳事务</t>
  </si>
  <si>
    <t>2011410</t>
  </si>
  <si>
    <t>台湾事务</t>
  </si>
  <si>
    <t>2011411</t>
  </si>
  <si>
    <t>2011450</t>
  </si>
  <si>
    <t>其他港澳台事务支出</t>
  </si>
  <si>
    <t>2011499</t>
  </si>
  <si>
    <t>档案事务</t>
  </si>
  <si>
    <t>20123</t>
  </si>
  <si>
    <t>2012301</t>
  </si>
  <si>
    <t>2012302</t>
  </si>
  <si>
    <t>2012303</t>
  </si>
  <si>
    <t>档案馆</t>
  </si>
  <si>
    <t>2012304</t>
  </si>
  <si>
    <t>其他档案事务支出</t>
  </si>
  <si>
    <t>2012350</t>
  </si>
  <si>
    <t>民主党派及工商联事务</t>
  </si>
  <si>
    <t>2012399</t>
  </si>
  <si>
    <t>20125</t>
  </si>
  <si>
    <t>2012501</t>
  </si>
  <si>
    <t>2012502</t>
  </si>
  <si>
    <t>2012503</t>
  </si>
  <si>
    <t>2012504</t>
  </si>
  <si>
    <t>其他民主党派及工商联事务支出</t>
  </si>
  <si>
    <t>2012505</t>
  </si>
  <si>
    <t>群众团体事务</t>
  </si>
  <si>
    <t>2012550</t>
  </si>
  <si>
    <t>2012599</t>
  </si>
  <si>
    <t>20126</t>
  </si>
  <si>
    <t>2012601</t>
  </si>
  <si>
    <t>工会事务</t>
  </si>
  <si>
    <t>2012602</t>
  </si>
  <si>
    <t>2012603</t>
  </si>
  <si>
    <t>其他群众团体事务支出</t>
  </si>
  <si>
    <t>2012604</t>
  </si>
  <si>
    <t>党委办公厅（室）及相关机构事务</t>
  </si>
  <si>
    <t>2012699</t>
  </si>
  <si>
    <t>20128</t>
  </si>
  <si>
    <t>2012801</t>
  </si>
  <si>
    <t>2012802</t>
  </si>
  <si>
    <t>专项业务</t>
  </si>
  <si>
    <t>2012803</t>
  </si>
  <si>
    <t>2012804</t>
  </si>
  <si>
    <t>其他党委办公厅（室）及相关机构事务支出</t>
  </si>
  <si>
    <t>2012850</t>
  </si>
  <si>
    <t>组织事务</t>
  </si>
  <si>
    <t>2012899</t>
  </si>
  <si>
    <t>20129</t>
  </si>
  <si>
    <t>2012901</t>
  </si>
  <si>
    <t>2012902</t>
  </si>
  <si>
    <t>公务员事务</t>
  </si>
  <si>
    <t>2012903</t>
  </si>
  <si>
    <t>其他组织事务支出</t>
  </si>
  <si>
    <t>2012950</t>
  </si>
  <si>
    <t>宣传事务</t>
  </si>
  <si>
    <t>2012999</t>
  </si>
  <si>
    <t>20131</t>
  </si>
  <si>
    <t>2013101</t>
  </si>
  <si>
    <t>2013102</t>
  </si>
  <si>
    <t>宣传管理</t>
  </si>
  <si>
    <t>2013103</t>
  </si>
  <si>
    <t>2013105</t>
  </si>
  <si>
    <t>其他宣传事务支出</t>
  </si>
  <si>
    <t>2013150</t>
  </si>
  <si>
    <t>统战事务</t>
  </si>
  <si>
    <t>2013199</t>
  </si>
  <si>
    <t>20132</t>
  </si>
  <si>
    <t>2013201</t>
  </si>
  <si>
    <t>2013202</t>
  </si>
  <si>
    <t>宗教事务</t>
  </si>
  <si>
    <t>2013203</t>
  </si>
  <si>
    <t>华侨事务</t>
  </si>
  <si>
    <t>2013204</t>
  </si>
  <si>
    <t>2013250</t>
  </si>
  <si>
    <t>其他统战事务支出</t>
  </si>
  <si>
    <t>2013299</t>
  </si>
  <si>
    <t>对外联络事务</t>
  </si>
  <si>
    <t>20133</t>
  </si>
  <si>
    <t>2013301</t>
  </si>
  <si>
    <t>2013302</t>
  </si>
  <si>
    <t>2013303</t>
  </si>
  <si>
    <t>2013304</t>
  </si>
  <si>
    <t>其他对外联络事务支出</t>
  </si>
  <si>
    <t>2013350</t>
  </si>
  <si>
    <t>其他共产党事务支出</t>
  </si>
  <si>
    <t>2013399</t>
  </si>
  <si>
    <t>20134</t>
  </si>
  <si>
    <t>2013401</t>
  </si>
  <si>
    <t>2013402</t>
  </si>
  <si>
    <t>2013403</t>
  </si>
  <si>
    <t>2013404</t>
  </si>
  <si>
    <t>网信事务</t>
  </si>
  <si>
    <t>2013405</t>
  </si>
  <si>
    <t>2013450</t>
  </si>
  <si>
    <t>2013499</t>
  </si>
  <si>
    <t>20135</t>
  </si>
  <si>
    <t>信息安全事务</t>
  </si>
  <si>
    <t>2013501</t>
  </si>
  <si>
    <t>2013502</t>
  </si>
  <si>
    <t>其他网信事务支出</t>
  </si>
  <si>
    <t>2013503</t>
  </si>
  <si>
    <t>市场监督管理事务</t>
  </si>
  <si>
    <t>2013550</t>
  </si>
  <si>
    <t>2013599</t>
  </si>
  <si>
    <t>20136</t>
  </si>
  <si>
    <t>2013601</t>
  </si>
  <si>
    <t>市场主体管理</t>
  </si>
  <si>
    <t>2013602</t>
  </si>
  <si>
    <t>市场秩序执法</t>
  </si>
  <si>
    <t>2013603</t>
  </si>
  <si>
    <t>2013650</t>
  </si>
  <si>
    <t>质量基础</t>
  </si>
  <si>
    <t>2013699</t>
  </si>
  <si>
    <t>药品事务</t>
  </si>
  <si>
    <t>20137</t>
  </si>
  <si>
    <t>医疗器械事务</t>
  </si>
  <si>
    <t>2013701</t>
  </si>
  <si>
    <t>化妆品事务</t>
  </si>
  <si>
    <t>2013702</t>
  </si>
  <si>
    <t>质量安全监管</t>
  </si>
  <si>
    <t>2013703</t>
  </si>
  <si>
    <t>食品安全监管</t>
  </si>
  <si>
    <t>2013704</t>
  </si>
  <si>
    <t>2013750</t>
  </si>
  <si>
    <t>其他市场监督管理事务</t>
  </si>
  <si>
    <t>2013799</t>
  </si>
  <si>
    <t>社会工作事务▲</t>
  </si>
  <si>
    <t>20138</t>
  </si>
  <si>
    <t>行政运行▲</t>
  </si>
  <si>
    <t>2013801</t>
  </si>
  <si>
    <t>一般行政管理事务▲</t>
  </si>
  <si>
    <t>2013802</t>
  </si>
  <si>
    <t>机关服务▲</t>
  </si>
  <si>
    <t>2013803</t>
  </si>
  <si>
    <t>专项业务▲</t>
  </si>
  <si>
    <t>2013804</t>
  </si>
  <si>
    <t>事业运行▲</t>
  </si>
  <si>
    <t>2013805</t>
  </si>
  <si>
    <t>其他社会工作事务支出▲</t>
  </si>
  <si>
    <t>2013808</t>
  </si>
  <si>
    <t>信访事务▲</t>
  </si>
  <si>
    <t>2013810</t>
  </si>
  <si>
    <t>2013812</t>
  </si>
  <si>
    <t>2013813</t>
  </si>
  <si>
    <t>2013814</t>
  </si>
  <si>
    <t>信访业务▲</t>
  </si>
  <si>
    <t>2013815</t>
  </si>
  <si>
    <t>其他信访事务支出▲</t>
  </si>
  <si>
    <t>2013816</t>
  </si>
  <si>
    <t>其他一般公共服务支出</t>
  </si>
  <si>
    <t>2013850</t>
  </si>
  <si>
    <t>国家赔偿费用支出</t>
  </si>
  <si>
    <t>2013899</t>
  </si>
  <si>
    <t>20199</t>
  </si>
  <si>
    <t>2019901</t>
  </si>
  <si>
    <t>对外合作与交流</t>
  </si>
  <si>
    <t>2019999</t>
  </si>
  <si>
    <t>其他外交支出</t>
  </si>
  <si>
    <t>201A</t>
  </si>
  <si>
    <t>军费</t>
  </si>
  <si>
    <t>20205</t>
  </si>
  <si>
    <t>现役部队</t>
  </si>
  <si>
    <t>20299</t>
  </si>
  <si>
    <t>预备役部队</t>
  </si>
  <si>
    <t>其他军费支出</t>
  </si>
  <si>
    <t>20301</t>
  </si>
  <si>
    <t>国防科研事业</t>
  </si>
  <si>
    <t>2030101</t>
  </si>
  <si>
    <t>20304</t>
  </si>
  <si>
    <t>专项工程</t>
  </si>
  <si>
    <t>2030401</t>
  </si>
  <si>
    <t>20305</t>
  </si>
  <si>
    <t>国防动员</t>
  </si>
  <si>
    <t>2030501</t>
  </si>
  <si>
    <t>兵役征集</t>
  </si>
  <si>
    <t>20306</t>
  </si>
  <si>
    <t>经济动员</t>
  </si>
  <si>
    <t>2030601</t>
  </si>
  <si>
    <t>人民防空</t>
  </si>
  <si>
    <t>2030602</t>
  </si>
  <si>
    <t>交通战备</t>
  </si>
  <si>
    <t>2030603</t>
  </si>
  <si>
    <t>民兵</t>
  </si>
  <si>
    <t>2030604</t>
  </si>
  <si>
    <t>边海防</t>
  </si>
  <si>
    <t>2030605</t>
  </si>
  <si>
    <t>其他国防动员支出</t>
  </si>
  <si>
    <t>2030606</t>
  </si>
  <si>
    <t>其他国防支出</t>
  </si>
  <si>
    <t>2030607</t>
  </si>
  <si>
    <t>2030608</t>
  </si>
  <si>
    <t>2030699</t>
  </si>
  <si>
    <t>武装警察部队</t>
  </si>
  <si>
    <t>20399</t>
  </si>
  <si>
    <t>2039999</t>
  </si>
  <si>
    <t>其他武装警察部队支出</t>
  </si>
  <si>
    <t>203A</t>
  </si>
  <si>
    <t>公安</t>
  </si>
  <si>
    <t>20401</t>
  </si>
  <si>
    <t>2040101</t>
  </si>
  <si>
    <t>2040199</t>
  </si>
  <si>
    <t>20402</t>
  </si>
  <si>
    <t>执法办案</t>
  </si>
  <si>
    <t>2040201</t>
  </si>
  <si>
    <t>特别业务</t>
  </si>
  <si>
    <t>2040202</t>
  </si>
  <si>
    <t>特勤业务</t>
  </si>
  <si>
    <t>2040203</t>
  </si>
  <si>
    <t>移民事务</t>
  </si>
  <si>
    <t>2040219</t>
  </si>
  <si>
    <t>2040220</t>
  </si>
  <si>
    <t>其他公安支出</t>
  </si>
  <si>
    <t>2040221</t>
  </si>
  <si>
    <t>国家安全</t>
  </si>
  <si>
    <t>2040222</t>
  </si>
  <si>
    <t>2040223</t>
  </si>
  <si>
    <t>2040250</t>
  </si>
  <si>
    <t>2040299</t>
  </si>
  <si>
    <t>安全业务</t>
  </si>
  <si>
    <t>20403</t>
  </si>
  <si>
    <t>2040301</t>
  </si>
  <si>
    <t>其他国家安全支出</t>
  </si>
  <si>
    <t>2040302</t>
  </si>
  <si>
    <t>检察</t>
  </si>
  <si>
    <t>2040303</t>
  </si>
  <si>
    <t>2040304</t>
  </si>
  <si>
    <t>2040350</t>
  </si>
  <si>
    <t>2040399</t>
  </si>
  <si>
    <t>“两房”建设</t>
  </si>
  <si>
    <t>20404</t>
  </si>
  <si>
    <t>检察监督</t>
  </si>
  <si>
    <t>2040401</t>
  </si>
  <si>
    <t>2040402</t>
  </si>
  <si>
    <t>其他检察支出</t>
  </si>
  <si>
    <t>2040403</t>
  </si>
  <si>
    <t>法院</t>
  </si>
  <si>
    <t>2040409</t>
  </si>
  <si>
    <t>2040410</t>
  </si>
  <si>
    <t>2040450</t>
  </si>
  <si>
    <t>2040499</t>
  </si>
  <si>
    <t>案件审判</t>
  </si>
  <si>
    <t>20405</t>
  </si>
  <si>
    <t>案件执行</t>
  </si>
  <si>
    <t>2040501</t>
  </si>
  <si>
    <t>“两庭”建设</t>
  </si>
  <si>
    <t>2040502</t>
  </si>
  <si>
    <t>2040503</t>
  </si>
  <si>
    <t>其他法院支出</t>
  </si>
  <si>
    <t>2040504</t>
  </si>
  <si>
    <t>司法</t>
  </si>
  <si>
    <t>2040505</t>
  </si>
  <si>
    <t>2040506</t>
  </si>
  <si>
    <t>2040550</t>
  </si>
  <si>
    <t>2040599</t>
  </si>
  <si>
    <t>基层司法业务</t>
  </si>
  <si>
    <t>20406</t>
  </si>
  <si>
    <t>普法宣传</t>
  </si>
  <si>
    <t>2040601</t>
  </si>
  <si>
    <t>律师管理</t>
  </si>
  <si>
    <t>2040602</t>
  </si>
  <si>
    <t>公共法律服务</t>
  </si>
  <si>
    <t>2040603</t>
  </si>
  <si>
    <t>国家统一法律职业资格考试</t>
  </si>
  <si>
    <t>2040604</t>
  </si>
  <si>
    <t>社区矫正</t>
  </si>
  <si>
    <t>2040605</t>
  </si>
  <si>
    <t>法治建设</t>
  </si>
  <si>
    <t>2040606</t>
  </si>
  <si>
    <t>2040607</t>
  </si>
  <si>
    <t>2040608</t>
  </si>
  <si>
    <t>其他司法支出</t>
  </si>
  <si>
    <t>2040609</t>
  </si>
  <si>
    <t>监狱</t>
  </si>
  <si>
    <t>2040610</t>
  </si>
  <si>
    <t>2040611</t>
  </si>
  <si>
    <t>2040612</t>
  </si>
  <si>
    <t>2040613</t>
  </si>
  <si>
    <t>罪犯生活及医疗卫生</t>
  </si>
  <si>
    <t>2040650</t>
  </si>
  <si>
    <t>监狱业务及罪犯改造</t>
  </si>
  <si>
    <t>2040699</t>
  </si>
  <si>
    <t>狱政设施建设</t>
  </si>
  <si>
    <t>20407</t>
  </si>
  <si>
    <t>2040701</t>
  </si>
  <si>
    <t>2040702</t>
  </si>
  <si>
    <t>其他监狱支出</t>
  </si>
  <si>
    <t>2040703</t>
  </si>
  <si>
    <t>强制隔离戒毒</t>
  </si>
  <si>
    <t>2040704</t>
  </si>
  <si>
    <t>2040705</t>
  </si>
  <si>
    <t>2040706</t>
  </si>
  <si>
    <t>2040707</t>
  </si>
  <si>
    <t>强制隔离戒毒人员生活</t>
  </si>
  <si>
    <t>2040750</t>
  </si>
  <si>
    <t>强制隔离戒毒人员教育</t>
  </si>
  <si>
    <t>2040799</t>
  </si>
  <si>
    <t>所政设施建设</t>
  </si>
  <si>
    <t>20408</t>
  </si>
  <si>
    <t>2040801</t>
  </si>
  <si>
    <t>2040802</t>
  </si>
  <si>
    <t>其他强制隔离戒毒支出</t>
  </si>
  <si>
    <t>2040803</t>
  </si>
  <si>
    <t>国家保密</t>
  </si>
  <si>
    <t>2040804</t>
  </si>
  <si>
    <t>2040805</t>
  </si>
  <si>
    <t>2040806</t>
  </si>
  <si>
    <t>2040807</t>
  </si>
  <si>
    <t>保密技术</t>
  </si>
  <si>
    <t>2040850</t>
  </si>
  <si>
    <t>保密管理</t>
  </si>
  <si>
    <t>2040899</t>
  </si>
  <si>
    <t>20409</t>
  </si>
  <si>
    <t>其他国家保密支出</t>
  </si>
  <si>
    <t>2040901</t>
  </si>
  <si>
    <t>缉私警察</t>
  </si>
  <si>
    <t>2040902</t>
  </si>
  <si>
    <t>2040903</t>
  </si>
  <si>
    <t>2040904</t>
  </si>
  <si>
    <t>2040905</t>
  </si>
  <si>
    <t>缉私业务</t>
  </si>
  <si>
    <t>2040950</t>
  </si>
  <si>
    <t>其他缉私警察支出</t>
  </si>
  <si>
    <t>2040999</t>
  </si>
  <si>
    <t>其他公共安全支出</t>
  </si>
  <si>
    <t>20410</t>
  </si>
  <si>
    <t>国家司法救助支出</t>
  </si>
  <si>
    <t>2041001</t>
  </si>
  <si>
    <t>2041002</t>
  </si>
  <si>
    <t>2041006</t>
  </si>
  <si>
    <t>教育管理事务</t>
  </si>
  <si>
    <t>2041007</t>
  </si>
  <si>
    <t>2041099</t>
  </si>
  <si>
    <t>20499</t>
  </si>
  <si>
    <t>其他教育管理事务支出</t>
  </si>
  <si>
    <t>2049999</t>
  </si>
  <si>
    <t>普通教育</t>
  </si>
  <si>
    <t>204A</t>
  </si>
  <si>
    <t>学前教育</t>
  </si>
  <si>
    <t>204B</t>
  </si>
  <si>
    <t>小学教育</t>
  </si>
  <si>
    <t>初中教育</t>
  </si>
  <si>
    <t>20501</t>
  </si>
  <si>
    <t>高中教育</t>
  </si>
  <si>
    <t>2050101</t>
  </si>
  <si>
    <t>高等教育</t>
  </si>
  <si>
    <t>2050102</t>
  </si>
  <si>
    <t>其他普通教育支出</t>
  </si>
  <si>
    <t>2050103</t>
  </si>
  <si>
    <t>职业教育</t>
  </si>
  <si>
    <t>2050199</t>
  </si>
  <si>
    <t>初等职业教育</t>
  </si>
  <si>
    <t>20502</t>
  </si>
  <si>
    <t>中等职业教育</t>
  </si>
  <si>
    <t>2050201</t>
  </si>
  <si>
    <t>技校教育</t>
  </si>
  <si>
    <t>2050202</t>
  </si>
  <si>
    <t>高等职业教育</t>
  </si>
  <si>
    <t>2050203</t>
  </si>
  <si>
    <t>其他职业教育支出</t>
  </si>
  <si>
    <t>2050204</t>
  </si>
  <si>
    <t>成人教育</t>
  </si>
  <si>
    <t>2050205</t>
  </si>
  <si>
    <t>成人初等教育</t>
  </si>
  <si>
    <t>2050206</t>
  </si>
  <si>
    <t>成人中等教育</t>
  </si>
  <si>
    <t>2050207</t>
  </si>
  <si>
    <t>成人高等教育</t>
  </si>
  <si>
    <t>2050299</t>
  </si>
  <si>
    <t>成人广播电视教育</t>
  </si>
  <si>
    <t>20503</t>
  </si>
  <si>
    <t>其他成人教育支出</t>
  </si>
  <si>
    <t>2050301</t>
  </si>
  <si>
    <t>广播电视教育</t>
  </si>
  <si>
    <t>2050302</t>
  </si>
  <si>
    <t>广播电视学校</t>
  </si>
  <si>
    <t>2050303</t>
  </si>
  <si>
    <t>教育电视台</t>
  </si>
  <si>
    <t>2050305</t>
  </si>
  <si>
    <t>其他广播电视教育支出</t>
  </si>
  <si>
    <t>2050399</t>
  </si>
  <si>
    <t>留学教育</t>
  </si>
  <si>
    <t>20504</t>
  </si>
  <si>
    <t>出国留学教育</t>
  </si>
  <si>
    <t>2050401</t>
  </si>
  <si>
    <t>来华留学教育</t>
  </si>
  <si>
    <t>2050402</t>
  </si>
  <si>
    <t>其他留学教育支出</t>
  </si>
  <si>
    <t>2050403</t>
  </si>
  <si>
    <t>特殊教育</t>
  </si>
  <si>
    <t>2050404</t>
  </si>
  <si>
    <t>特殊学校教育</t>
  </si>
  <si>
    <t>2050499</t>
  </si>
  <si>
    <t>工读学校教育</t>
  </si>
  <si>
    <t>20505</t>
  </si>
  <si>
    <t>其他特殊教育支出</t>
  </si>
  <si>
    <t>2050501</t>
  </si>
  <si>
    <t>进修及培训</t>
  </si>
  <si>
    <t>2050502</t>
  </si>
  <si>
    <t>教师进修</t>
  </si>
  <si>
    <t>2050599</t>
  </si>
  <si>
    <t>干部教育</t>
  </si>
  <si>
    <t>20506</t>
  </si>
  <si>
    <t>培训支出</t>
  </si>
  <si>
    <t>2050601</t>
  </si>
  <si>
    <t>退役士兵能力提升</t>
  </si>
  <si>
    <t>2050602</t>
  </si>
  <si>
    <t>其他进修及培训</t>
  </si>
  <si>
    <t>2050699</t>
  </si>
  <si>
    <t>教育费附加安排的支出</t>
  </si>
  <si>
    <t>20507</t>
  </si>
  <si>
    <t>农村中小学校舍建设</t>
  </si>
  <si>
    <t>2050701</t>
  </si>
  <si>
    <t>农村中小学教学设施</t>
  </si>
  <si>
    <t>2050702</t>
  </si>
  <si>
    <t>城市中小学校舍建设</t>
  </si>
  <si>
    <t>2050799</t>
  </si>
  <si>
    <t>城市中小学教学设施</t>
  </si>
  <si>
    <t>20508</t>
  </si>
  <si>
    <t>中等职业学校教学设施</t>
  </si>
  <si>
    <t>2050801</t>
  </si>
  <si>
    <t>其他教育费附加安排的支出</t>
  </si>
  <si>
    <t>2050802</t>
  </si>
  <si>
    <t>其他教育支出</t>
  </si>
  <si>
    <t>2050803</t>
  </si>
  <si>
    <t>2050804</t>
  </si>
  <si>
    <t>2050899</t>
  </si>
  <si>
    <t>科学技术管理事务</t>
  </si>
  <si>
    <t>20509</t>
  </si>
  <si>
    <t>2050901</t>
  </si>
  <si>
    <t>2050902</t>
  </si>
  <si>
    <t>2050903</t>
  </si>
  <si>
    <t>其他科学技术管理事务支出</t>
  </si>
  <si>
    <t>2050904</t>
  </si>
  <si>
    <t>基础研究</t>
  </si>
  <si>
    <t>2050905</t>
  </si>
  <si>
    <t>机构运行</t>
  </si>
  <si>
    <t>2050999</t>
  </si>
  <si>
    <t>自然科学基金</t>
  </si>
  <si>
    <t>20599</t>
  </si>
  <si>
    <t>实验室及相关设施</t>
  </si>
  <si>
    <t>重大科学工程</t>
  </si>
  <si>
    <t>205A</t>
  </si>
  <si>
    <t>专项基础科研</t>
  </si>
  <si>
    <t>205B</t>
  </si>
  <si>
    <t>专项技术基础</t>
  </si>
  <si>
    <t>科技人才队伍建设</t>
  </si>
  <si>
    <t>20601</t>
  </si>
  <si>
    <t>其他基础研究支出</t>
  </si>
  <si>
    <t>2060101</t>
  </si>
  <si>
    <t>应用研究</t>
  </si>
  <si>
    <t>2060102</t>
  </si>
  <si>
    <t>2060103</t>
  </si>
  <si>
    <t>社会公益研究</t>
  </si>
  <si>
    <t>2060199</t>
  </si>
  <si>
    <t>高技术研究</t>
  </si>
  <si>
    <t>20602</t>
  </si>
  <si>
    <t>专项科研试制</t>
  </si>
  <si>
    <t>2060201</t>
  </si>
  <si>
    <t>其他应用研究支出</t>
  </si>
  <si>
    <t>2060203</t>
  </si>
  <si>
    <t>技术研究与开发</t>
  </si>
  <si>
    <t>2060204</t>
  </si>
  <si>
    <t>2060205</t>
  </si>
  <si>
    <t>科技成果转化与扩散</t>
  </si>
  <si>
    <t>2060206</t>
  </si>
  <si>
    <t>共性技术研究与开发</t>
  </si>
  <si>
    <t>2060207</t>
  </si>
  <si>
    <t>其他技术研究与开发支出</t>
  </si>
  <si>
    <t>科技条件与服务</t>
  </si>
  <si>
    <t>2060299</t>
  </si>
  <si>
    <t>20603</t>
  </si>
  <si>
    <t>技术创新服务体系</t>
  </si>
  <si>
    <t>2060301</t>
  </si>
  <si>
    <t>科技条件专项</t>
  </si>
  <si>
    <t>2060302</t>
  </si>
  <si>
    <t>其他科技条件与服务支出</t>
  </si>
  <si>
    <t>2060303</t>
  </si>
  <si>
    <t>社会科学</t>
  </si>
  <si>
    <t>2060304</t>
  </si>
  <si>
    <t>社会科学研究机构</t>
  </si>
  <si>
    <t>2060399</t>
  </si>
  <si>
    <t>社会科学研究</t>
  </si>
  <si>
    <t>20604</t>
  </si>
  <si>
    <t>社科基金支出</t>
  </si>
  <si>
    <t>2060401</t>
  </si>
  <si>
    <t>其他社会科学支出</t>
  </si>
  <si>
    <t>2060404</t>
  </si>
  <si>
    <t>科学技术普及</t>
  </si>
  <si>
    <t>2060499</t>
  </si>
  <si>
    <t>科普活动</t>
  </si>
  <si>
    <t>20605</t>
  </si>
  <si>
    <t>青少年科技活动</t>
  </si>
  <si>
    <t>2060501</t>
  </si>
  <si>
    <t>学术交流活动</t>
  </si>
  <si>
    <t>2060502</t>
  </si>
  <si>
    <t>科技馆站</t>
  </si>
  <si>
    <t>2060503</t>
  </si>
  <si>
    <t>其他科学技术普及支出</t>
  </si>
  <si>
    <t>2060599</t>
  </si>
  <si>
    <t>科技交流与合作</t>
  </si>
  <si>
    <t>20606</t>
  </si>
  <si>
    <t>国际交流与合作</t>
  </si>
  <si>
    <t>2060601</t>
  </si>
  <si>
    <t>重大科技合作项目</t>
  </si>
  <si>
    <t>2060602</t>
  </si>
  <si>
    <t>其他科技交流与合作支出</t>
  </si>
  <si>
    <t>2060603</t>
  </si>
  <si>
    <t>科技重大项目</t>
  </si>
  <si>
    <t>2060699</t>
  </si>
  <si>
    <t>科技重大专项</t>
  </si>
  <si>
    <t>20607</t>
  </si>
  <si>
    <t>重点研发计划</t>
  </si>
  <si>
    <t>2060701</t>
  </si>
  <si>
    <t>其他科技重大项目</t>
  </si>
  <si>
    <t>2060702</t>
  </si>
  <si>
    <t>其他科学技术支出</t>
  </si>
  <si>
    <t>2060703</t>
  </si>
  <si>
    <t>科技奖励</t>
  </si>
  <si>
    <t>2060704</t>
  </si>
  <si>
    <t>核应急</t>
  </si>
  <si>
    <t>2060705</t>
  </si>
  <si>
    <t>转制科研机构</t>
  </si>
  <si>
    <t>2060799</t>
  </si>
  <si>
    <t>20608</t>
  </si>
  <si>
    <t>2060801</t>
  </si>
  <si>
    <t>文化和旅游</t>
  </si>
  <si>
    <t>2060802</t>
  </si>
  <si>
    <t>2060899</t>
  </si>
  <si>
    <t>20609</t>
  </si>
  <si>
    <t>2060901</t>
  </si>
  <si>
    <t>图书馆</t>
  </si>
  <si>
    <t>2060902</t>
  </si>
  <si>
    <t>文化展示及纪念机构</t>
  </si>
  <si>
    <t>2060999</t>
  </si>
  <si>
    <t>艺术表演场所</t>
  </si>
  <si>
    <t>20699</t>
  </si>
  <si>
    <t>艺术表演团体</t>
  </si>
  <si>
    <t>2069901</t>
  </si>
  <si>
    <t>文化活动</t>
  </si>
  <si>
    <t>2069902</t>
  </si>
  <si>
    <t>群众文化</t>
  </si>
  <si>
    <t>2069903</t>
  </si>
  <si>
    <t>文化和旅游交流与合作</t>
  </si>
  <si>
    <t>2069999</t>
  </si>
  <si>
    <t>文化创作与保护</t>
  </si>
  <si>
    <t>206A</t>
  </si>
  <si>
    <t>文化和旅游市场管理</t>
  </si>
  <si>
    <t>旅游宣传</t>
  </si>
  <si>
    <t>20701</t>
  </si>
  <si>
    <t>文化和旅游管理事务</t>
  </si>
  <si>
    <t>2070101</t>
  </si>
  <si>
    <t>其他文化和旅游支出</t>
  </si>
  <si>
    <t>2070102</t>
  </si>
  <si>
    <t>文物</t>
  </si>
  <si>
    <t>2070103</t>
  </si>
  <si>
    <t>2070104</t>
  </si>
  <si>
    <t>2070105</t>
  </si>
  <si>
    <t>2070106</t>
  </si>
  <si>
    <t>文物保护</t>
  </si>
  <si>
    <t>2070107</t>
  </si>
  <si>
    <t>博物馆</t>
  </si>
  <si>
    <t>2070108</t>
  </si>
  <si>
    <t>历史名城与古迹</t>
  </si>
  <si>
    <t>2070109</t>
  </si>
  <si>
    <t>其他文物支出</t>
  </si>
  <si>
    <t>2070110</t>
  </si>
  <si>
    <t>体育</t>
  </si>
  <si>
    <t>2070111</t>
  </si>
  <si>
    <t>2070112</t>
  </si>
  <si>
    <t>2070113</t>
  </si>
  <si>
    <t>2070114</t>
  </si>
  <si>
    <t>运动项目管理</t>
  </si>
  <si>
    <t>2070199</t>
  </si>
  <si>
    <t>体育竞赛</t>
  </si>
  <si>
    <t>20702</t>
  </si>
  <si>
    <t>体育训练</t>
  </si>
  <si>
    <t>2070201</t>
  </si>
  <si>
    <t>体育场馆</t>
  </si>
  <si>
    <t>2070202</t>
  </si>
  <si>
    <t>群众体育</t>
  </si>
  <si>
    <t>2070203</t>
  </si>
  <si>
    <t>体育交流与合作</t>
  </si>
  <si>
    <t>2070204</t>
  </si>
  <si>
    <t>其他体育支出</t>
  </si>
  <si>
    <t>2070205</t>
  </si>
  <si>
    <t>新闻出版电影</t>
  </si>
  <si>
    <t>2070206</t>
  </si>
  <si>
    <t>2070299</t>
  </si>
  <si>
    <t>20703</t>
  </si>
  <si>
    <t>2070301</t>
  </si>
  <si>
    <t>新闻通讯</t>
  </si>
  <si>
    <t>2070302</t>
  </si>
  <si>
    <t>出版发行</t>
  </si>
  <si>
    <t>2070303</t>
  </si>
  <si>
    <t>版权管理</t>
  </si>
  <si>
    <t>2070304</t>
  </si>
  <si>
    <t>电影</t>
  </si>
  <si>
    <t>2070305</t>
  </si>
  <si>
    <t>其他新闻出版电影支出</t>
  </si>
  <si>
    <t>2070306</t>
  </si>
  <si>
    <t>广播电视</t>
  </si>
  <si>
    <t>2070307</t>
  </si>
  <si>
    <t>2070308</t>
  </si>
  <si>
    <t>2070309</t>
  </si>
  <si>
    <t>2070399</t>
  </si>
  <si>
    <t>监测监管</t>
  </si>
  <si>
    <t>20706</t>
  </si>
  <si>
    <t>传输发射</t>
  </si>
  <si>
    <t>2070601</t>
  </si>
  <si>
    <t>广播电视事务</t>
  </si>
  <si>
    <t>2070602</t>
  </si>
  <si>
    <t>其他广播电视支出</t>
  </si>
  <si>
    <t>2070603</t>
  </si>
  <si>
    <t>其他文化旅游体育与传媒支出</t>
  </si>
  <si>
    <t>2070604</t>
  </si>
  <si>
    <t>宣传文化发展专项支出</t>
  </si>
  <si>
    <t>2070605</t>
  </si>
  <si>
    <t>文化产业发展专项支出</t>
  </si>
  <si>
    <t>2070606</t>
  </si>
  <si>
    <t>2070607</t>
  </si>
  <si>
    <t>2070699</t>
  </si>
  <si>
    <t>人力资源和社会保障管理事务</t>
  </si>
  <si>
    <t>20708</t>
  </si>
  <si>
    <t>2070801</t>
  </si>
  <si>
    <t>2070802</t>
  </si>
  <si>
    <t>2070803</t>
  </si>
  <si>
    <t>综合业务管理</t>
  </si>
  <si>
    <t>2070804</t>
  </si>
  <si>
    <t>劳动保障监察</t>
  </si>
  <si>
    <t>2070805</t>
  </si>
  <si>
    <t>就业管理事务</t>
  </si>
  <si>
    <t>2070806</t>
  </si>
  <si>
    <t>社会保险业务管理事务</t>
  </si>
  <si>
    <t>2070807</t>
  </si>
  <si>
    <t>2070808</t>
  </si>
  <si>
    <t>社会保险经办机构</t>
  </si>
  <si>
    <t>2070899</t>
  </si>
  <si>
    <t>劳动关系和维权</t>
  </si>
  <si>
    <t>20799</t>
  </si>
  <si>
    <t>公共就业服务和职业技能鉴定机构</t>
  </si>
  <si>
    <t>2079902</t>
  </si>
  <si>
    <t>劳动人事争议调解仲裁</t>
  </si>
  <si>
    <t>2079903</t>
  </si>
  <si>
    <t>政府特殊津贴</t>
  </si>
  <si>
    <t>2079999</t>
  </si>
  <si>
    <t>资助留学回国人员</t>
  </si>
  <si>
    <t>207A</t>
  </si>
  <si>
    <t>博士后日常经费</t>
  </si>
  <si>
    <t>引进人才费用</t>
  </si>
  <si>
    <t>20801</t>
  </si>
  <si>
    <t>2080101</t>
  </si>
  <si>
    <t>其他人力资源和社会保障管理事务支出</t>
  </si>
  <si>
    <t>2080102</t>
  </si>
  <si>
    <t>民政管理事务</t>
  </si>
  <si>
    <t>2080103</t>
  </si>
  <si>
    <t>2080104</t>
  </si>
  <si>
    <t>2080105</t>
  </si>
  <si>
    <t>2080106</t>
  </si>
  <si>
    <t>社会组织管理</t>
  </si>
  <si>
    <t>2080107</t>
  </si>
  <si>
    <t>行政区划和地名管理</t>
  </si>
  <si>
    <t>2080108</t>
  </si>
  <si>
    <t>基层政权建设和社区治理</t>
  </si>
  <si>
    <t>2080109</t>
  </si>
  <si>
    <t>其他民政管理事务支出</t>
  </si>
  <si>
    <t>2080110</t>
  </si>
  <si>
    <t>补充全国社会保障基金</t>
  </si>
  <si>
    <t>2080111</t>
  </si>
  <si>
    <t>用一般公共预算补充基金</t>
  </si>
  <si>
    <t>2080112</t>
  </si>
  <si>
    <t>行政事业单位养老支出</t>
  </si>
  <si>
    <t>行政单位离退休</t>
  </si>
  <si>
    <t>事业单位离退休</t>
  </si>
  <si>
    <t>离退休人员管理机构</t>
  </si>
  <si>
    <t>机关事业单位基本养老保险缴费支出</t>
  </si>
  <si>
    <t>机关事业单位职业年金缴费支出</t>
  </si>
  <si>
    <t>2080199</t>
  </si>
  <si>
    <t>对机关事业单位基本养老保险基金的补助</t>
  </si>
  <si>
    <t>20802</t>
  </si>
  <si>
    <t>对机关事业单位职业年金的补助</t>
  </si>
  <si>
    <t>2080201</t>
  </si>
  <si>
    <t>其他行政事业单位养老支出</t>
  </si>
  <si>
    <t>2080202</t>
  </si>
  <si>
    <t>企业改革补助</t>
  </si>
  <si>
    <t>2080203</t>
  </si>
  <si>
    <t>企业关闭破产补助</t>
  </si>
  <si>
    <t>2080206</t>
  </si>
  <si>
    <t>厂办大集体改革补助</t>
  </si>
  <si>
    <t>2080207</t>
  </si>
  <si>
    <t>其他企业改革发展补助</t>
  </si>
  <si>
    <t>2080208</t>
  </si>
  <si>
    <t>就业补助</t>
  </si>
  <si>
    <t>2080299</t>
  </si>
  <si>
    <t>就业创业服务补贴</t>
  </si>
  <si>
    <t>20804</t>
  </si>
  <si>
    <t>职业培训补贴</t>
  </si>
  <si>
    <t>2080402</t>
  </si>
  <si>
    <t>社会保险补贴</t>
  </si>
  <si>
    <t>20805</t>
  </si>
  <si>
    <t>公益性岗位补贴</t>
  </si>
  <si>
    <t>2080501</t>
  </si>
  <si>
    <t>职业技能鉴定补贴</t>
  </si>
  <si>
    <t>2080502</t>
  </si>
  <si>
    <t>就业见习补贴</t>
  </si>
  <si>
    <t>2080503</t>
  </si>
  <si>
    <t>高技能人才培养补助</t>
  </si>
  <si>
    <t>2080505</t>
  </si>
  <si>
    <t>促进创业补贴</t>
  </si>
  <si>
    <t>2080506</t>
  </si>
  <si>
    <t>其他就业补助支出</t>
  </si>
  <si>
    <t>2080507</t>
  </si>
  <si>
    <t>抚恤</t>
  </si>
  <si>
    <t>死亡抚恤</t>
  </si>
  <si>
    <t>2080599</t>
  </si>
  <si>
    <t>伤残抚恤</t>
  </si>
  <si>
    <t>20806</t>
  </si>
  <si>
    <t>在乡复员、退伍军人生活补助</t>
  </si>
  <si>
    <t>2080601</t>
  </si>
  <si>
    <t>义务兵优待</t>
  </si>
  <si>
    <t>2080602</t>
  </si>
  <si>
    <t>农村籍退役士兵老年生活补助</t>
  </si>
  <si>
    <t>2080699</t>
  </si>
  <si>
    <t>光荣院</t>
  </si>
  <si>
    <t>20807</t>
  </si>
  <si>
    <t>褒扬纪念★</t>
  </si>
  <si>
    <t>2080701</t>
  </si>
  <si>
    <t>其他优抚支出</t>
  </si>
  <si>
    <t>2080702</t>
  </si>
  <si>
    <t>退役安置</t>
  </si>
  <si>
    <t>2080704</t>
  </si>
  <si>
    <t>退役士兵安置</t>
  </si>
  <si>
    <t>2080705</t>
  </si>
  <si>
    <t>军队移交政府的离退休人员安置</t>
  </si>
  <si>
    <t>2080709</t>
  </si>
  <si>
    <t>军队移交政府离退休干部管理机构</t>
  </si>
  <si>
    <t>2080711</t>
  </si>
  <si>
    <t>退役士兵管理教育</t>
  </si>
  <si>
    <t>2080712</t>
  </si>
  <si>
    <t>军队转业干部安置</t>
  </si>
  <si>
    <t>2080713</t>
  </si>
  <si>
    <t>其他退役安置支出</t>
  </si>
  <si>
    <t>2080799</t>
  </si>
  <si>
    <t>社会福利</t>
  </si>
  <si>
    <t>20808</t>
  </si>
  <si>
    <t>儿童福利</t>
  </si>
  <si>
    <t>2080801</t>
  </si>
  <si>
    <t>老年福利</t>
  </si>
  <si>
    <t>2080802</t>
  </si>
  <si>
    <t>康复辅具</t>
  </si>
  <si>
    <t>2080803</t>
  </si>
  <si>
    <t>殡葬</t>
  </si>
  <si>
    <t>2080804</t>
  </si>
  <si>
    <t>社会福利事业单位</t>
  </si>
  <si>
    <t>2080805</t>
  </si>
  <si>
    <t>养老服务</t>
  </si>
  <si>
    <t>2080806</t>
  </si>
  <si>
    <t>其他社会福利支出</t>
  </si>
  <si>
    <t>2080899</t>
  </si>
  <si>
    <t>残疾人事业</t>
  </si>
  <si>
    <t>20809</t>
  </si>
  <si>
    <t>2080901</t>
  </si>
  <si>
    <t>2080902</t>
  </si>
  <si>
    <t>2080903</t>
  </si>
  <si>
    <t>残疾人康复</t>
  </si>
  <si>
    <t>2080904</t>
  </si>
  <si>
    <t>残疾人就业</t>
  </si>
  <si>
    <t>2080905</t>
  </si>
  <si>
    <t>残疾人体育</t>
  </si>
  <si>
    <t>2080999</t>
  </si>
  <si>
    <t>残疾人生活和护理补贴</t>
  </si>
  <si>
    <t>20810</t>
  </si>
  <si>
    <t>其他残疾人事业支出</t>
  </si>
  <si>
    <t>2081001</t>
  </si>
  <si>
    <t>红十字事业</t>
  </si>
  <si>
    <t>2081002</t>
  </si>
  <si>
    <t>2081003</t>
  </si>
  <si>
    <t>2081004</t>
  </si>
  <si>
    <t>2081005</t>
  </si>
  <si>
    <t>2081006</t>
  </si>
  <si>
    <t>其他红十字事业支出</t>
  </si>
  <si>
    <t>2081099</t>
  </si>
  <si>
    <t>最低生活保障</t>
  </si>
  <si>
    <t>20811</t>
  </si>
  <si>
    <t>城市最低生活保障金支出</t>
  </si>
  <si>
    <t>2081101</t>
  </si>
  <si>
    <t>农村最低生活保障金支出</t>
  </si>
  <si>
    <t>2081102</t>
  </si>
  <si>
    <t>临时救助</t>
  </si>
  <si>
    <t>2081103</t>
  </si>
  <si>
    <t>临时救助支出</t>
  </si>
  <si>
    <t>2081104</t>
  </si>
  <si>
    <t>流浪乞讨人员救助支出</t>
  </si>
  <si>
    <t>2081105</t>
  </si>
  <si>
    <t>特困人员救助供养</t>
  </si>
  <si>
    <t>2081106</t>
  </si>
  <si>
    <t>城市特困人员救助供养支出</t>
  </si>
  <si>
    <t>2081107</t>
  </si>
  <si>
    <t>农村特困人员救助供养支出</t>
  </si>
  <si>
    <t>2081199</t>
  </si>
  <si>
    <t>补充道路交通事故社会救助基金</t>
  </si>
  <si>
    <t>20816</t>
  </si>
  <si>
    <t>对道路交通事故社会救助基金的补助★</t>
  </si>
  <si>
    <t>2081601</t>
  </si>
  <si>
    <t>交强险罚款收入补助基金支出</t>
  </si>
  <si>
    <t>2081602</t>
  </si>
  <si>
    <t>其他生活救助</t>
  </si>
  <si>
    <t>2081603</t>
  </si>
  <si>
    <t>其他城市生活救助</t>
  </si>
  <si>
    <t>2081699</t>
  </si>
  <si>
    <t>其他农村生活救助</t>
  </si>
  <si>
    <t>20819</t>
  </si>
  <si>
    <t>财政对基本养老保险基金的补助</t>
  </si>
  <si>
    <t>2081901</t>
  </si>
  <si>
    <t>财政对企业职工基本养老保险基金的补助</t>
  </si>
  <si>
    <t>2081902</t>
  </si>
  <si>
    <t>财政对城乡居民基本养老保险基金的补助</t>
  </si>
  <si>
    <t>20820</t>
  </si>
  <si>
    <t>财政对其他基本养老保险基金的补助</t>
  </si>
  <si>
    <t>2082001</t>
  </si>
  <si>
    <t>财政对其他社会保险基金的补助</t>
  </si>
  <si>
    <t>2082002</t>
  </si>
  <si>
    <t>财政对失业保险基金的补助</t>
  </si>
  <si>
    <t>20821</t>
  </si>
  <si>
    <t>财政对工伤保险基金的补助</t>
  </si>
  <si>
    <t>2082101</t>
  </si>
  <si>
    <t>其他财政对社会保险基金的补助</t>
  </si>
  <si>
    <t>2082102</t>
  </si>
  <si>
    <t>退役军人管理事务</t>
  </si>
  <si>
    <t>20824</t>
  </si>
  <si>
    <t>2082401</t>
  </si>
  <si>
    <t>2082402</t>
  </si>
  <si>
    <t>20825</t>
  </si>
  <si>
    <t>拥军优属</t>
  </si>
  <si>
    <t>2082501</t>
  </si>
  <si>
    <t>军供保障</t>
  </si>
  <si>
    <t>2082502</t>
  </si>
  <si>
    <t>信息化建设▲</t>
  </si>
  <si>
    <t>20826</t>
  </si>
  <si>
    <t>2082601</t>
  </si>
  <si>
    <t>其他退役军人事务管理支出</t>
  </si>
  <si>
    <t>2082602</t>
  </si>
  <si>
    <t>财政代缴社会保险费支出</t>
  </si>
  <si>
    <t>2082699</t>
  </si>
  <si>
    <t>财政代缴城乡居民基本养老保险费支出</t>
  </si>
  <si>
    <t>20827</t>
  </si>
  <si>
    <t>财政代缴其他社会保险费支出</t>
  </si>
  <si>
    <t>2082701</t>
  </si>
  <si>
    <t>其他社会保障和就业支出</t>
  </si>
  <si>
    <t>2082702</t>
  </si>
  <si>
    <t>2082703</t>
  </si>
  <si>
    <t>2082799</t>
  </si>
  <si>
    <t>卫生健康管理事务</t>
  </si>
  <si>
    <t>20828</t>
  </si>
  <si>
    <t>2082801</t>
  </si>
  <si>
    <t>2082802</t>
  </si>
  <si>
    <t>2082803</t>
  </si>
  <si>
    <t>其他卫生健康管理事务支出</t>
  </si>
  <si>
    <t>2082804</t>
  </si>
  <si>
    <t>公立医院</t>
  </si>
  <si>
    <t>2082805</t>
  </si>
  <si>
    <t>综合医院</t>
  </si>
  <si>
    <t>2082850</t>
  </si>
  <si>
    <t>中医（民族）医院</t>
  </si>
  <si>
    <t>2082899</t>
  </si>
  <si>
    <t>传染病医院</t>
  </si>
  <si>
    <t>20830</t>
  </si>
  <si>
    <t>职业病防治医院</t>
  </si>
  <si>
    <t>2083001</t>
  </si>
  <si>
    <t>精神病医院</t>
  </si>
  <si>
    <t>2083099</t>
  </si>
  <si>
    <t>妇幼保健医院</t>
  </si>
  <si>
    <t>20899</t>
  </si>
  <si>
    <t>儿童医院</t>
  </si>
  <si>
    <t>其他专科医院</t>
  </si>
  <si>
    <t>208A</t>
  </si>
  <si>
    <t>福利医院</t>
  </si>
  <si>
    <t>208B</t>
  </si>
  <si>
    <t>行业医院</t>
  </si>
  <si>
    <t>处理医疗欠费</t>
  </si>
  <si>
    <t>21001</t>
  </si>
  <si>
    <t>康复医院</t>
  </si>
  <si>
    <t>2100101</t>
  </si>
  <si>
    <t>优抚医院</t>
  </si>
  <si>
    <t>2100102</t>
  </si>
  <si>
    <t>其他公立医院支出</t>
  </si>
  <si>
    <t>2100103</t>
  </si>
  <si>
    <t>基层医疗卫生机构</t>
  </si>
  <si>
    <t>2100199</t>
  </si>
  <si>
    <t>城市社区卫生机构</t>
  </si>
  <si>
    <t>21002</t>
  </si>
  <si>
    <t>乡镇卫生院</t>
  </si>
  <si>
    <t>2100201</t>
  </si>
  <si>
    <t>其他基层医疗卫生机构支出</t>
  </si>
  <si>
    <t>2100202</t>
  </si>
  <si>
    <t>公共卫生</t>
  </si>
  <si>
    <t>2100203</t>
  </si>
  <si>
    <t>疾病预防控制机构</t>
  </si>
  <si>
    <t>2100204</t>
  </si>
  <si>
    <t>卫生监督机构</t>
  </si>
  <si>
    <t>2100205</t>
  </si>
  <si>
    <t>妇幼保健机构</t>
  </si>
  <si>
    <t>2100206</t>
  </si>
  <si>
    <t>精神卫生机构</t>
  </si>
  <si>
    <t>2100207</t>
  </si>
  <si>
    <t>应急救治机构</t>
  </si>
  <si>
    <t>2100208</t>
  </si>
  <si>
    <t>采供血机构</t>
  </si>
  <si>
    <t>2100209</t>
  </si>
  <si>
    <t>其他专业公共卫生机构</t>
  </si>
  <si>
    <t>2100210</t>
  </si>
  <si>
    <t>基本公共卫生服务</t>
  </si>
  <si>
    <t>2100211</t>
  </si>
  <si>
    <t>重大公共卫生服务</t>
  </si>
  <si>
    <t>2100212</t>
  </si>
  <si>
    <t>突发公共卫生事件应急处置★</t>
  </si>
  <si>
    <t>2100299</t>
  </si>
  <si>
    <t>其他公共卫生支出</t>
  </si>
  <si>
    <t>21003</t>
  </si>
  <si>
    <t>中医药▼</t>
  </si>
  <si>
    <t>2100301</t>
  </si>
  <si>
    <t>中医（民族医）药专项▼</t>
  </si>
  <si>
    <t>2100302</t>
  </si>
  <si>
    <t>其他中医药支出▼</t>
  </si>
  <si>
    <t>2100399</t>
  </si>
  <si>
    <t>计划生育事务</t>
  </si>
  <si>
    <t>21004</t>
  </si>
  <si>
    <t>计划生育机构</t>
  </si>
  <si>
    <t>2100401</t>
  </si>
  <si>
    <t>计划生育服务</t>
  </si>
  <si>
    <t>2100402</t>
  </si>
  <si>
    <t>其他计划生育事务支出</t>
  </si>
  <si>
    <t>2100403</t>
  </si>
  <si>
    <t>行政事业单位医疗</t>
  </si>
  <si>
    <t>2100404</t>
  </si>
  <si>
    <t>行政单位医疗</t>
  </si>
  <si>
    <t>2100405</t>
  </si>
  <si>
    <t>事业单位医疗</t>
  </si>
  <si>
    <t>2100406</t>
  </si>
  <si>
    <t>公务员医疗补助</t>
  </si>
  <si>
    <t>2100407</t>
  </si>
  <si>
    <t>其他行政事业单位医疗支出</t>
  </si>
  <si>
    <t>2100408</t>
  </si>
  <si>
    <t>财政对基本医疗保险基金的补助</t>
  </si>
  <si>
    <t>2100409</t>
  </si>
  <si>
    <t>财政对职工基本医疗保险基金的补助</t>
  </si>
  <si>
    <t>2100410</t>
  </si>
  <si>
    <t>财政对城乡居民基本医疗保险基金的补助</t>
  </si>
  <si>
    <t>2100499</t>
  </si>
  <si>
    <t>财政对其他基本医疗保险基金的补助</t>
  </si>
  <si>
    <t>21006</t>
  </si>
  <si>
    <t>医疗救助</t>
  </si>
  <si>
    <t>2100601</t>
  </si>
  <si>
    <t>城乡医疗救助</t>
  </si>
  <si>
    <t>2100699</t>
  </si>
  <si>
    <t>疾病应急救助</t>
  </si>
  <si>
    <t>21007</t>
  </si>
  <si>
    <t>其他医疗救助支出</t>
  </si>
  <si>
    <t>2100716</t>
  </si>
  <si>
    <t>优抚对象医疗</t>
  </si>
  <si>
    <t>2100717</t>
  </si>
  <si>
    <t>优抚对象医疗补助</t>
  </si>
  <si>
    <t>2100799</t>
  </si>
  <si>
    <t>其他优抚对象医疗支出</t>
  </si>
  <si>
    <t>21011</t>
  </si>
  <si>
    <t>医疗保障管理事务</t>
  </si>
  <si>
    <t>2101101</t>
  </si>
  <si>
    <t>2101102</t>
  </si>
  <si>
    <t>2101103</t>
  </si>
  <si>
    <t>2101199</t>
  </si>
  <si>
    <t>21012</t>
  </si>
  <si>
    <t>医疗保障政策管理</t>
  </si>
  <si>
    <t>2101201</t>
  </si>
  <si>
    <t>医疗保障经办事务</t>
  </si>
  <si>
    <t>2101202</t>
  </si>
  <si>
    <t>2101299</t>
  </si>
  <si>
    <t>其他医疗保障管理事务支出</t>
  </si>
  <si>
    <t>21013</t>
  </si>
  <si>
    <t>老龄卫生健康事务</t>
  </si>
  <si>
    <t>2101301</t>
  </si>
  <si>
    <t>2101302</t>
  </si>
  <si>
    <t>中医药事务▲</t>
  </si>
  <si>
    <t>2101399</t>
  </si>
  <si>
    <t>21014</t>
  </si>
  <si>
    <t>2101401</t>
  </si>
  <si>
    <t>2101499</t>
  </si>
  <si>
    <t>中医（民族医）药专项▲</t>
  </si>
  <si>
    <t>21015</t>
  </si>
  <si>
    <t>其他中医药事务支出▲</t>
  </si>
  <si>
    <t>2101501</t>
  </si>
  <si>
    <t>疾病预防控制事务▲</t>
  </si>
  <si>
    <t>2101502</t>
  </si>
  <si>
    <t>2101503</t>
  </si>
  <si>
    <t>2101504</t>
  </si>
  <si>
    <t>2101505</t>
  </si>
  <si>
    <t>其他疾病预防控制事务支出▲</t>
  </si>
  <si>
    <t>2101506</t>
  </si>
  <si>
    <t>其他卫生健康支出</t>
  </si>
  <si>
    <t>2101550</t>
  </si>
  <si>
    <t>2101599</t>
  </si>
  <si>
    <t>21016</t>
  </si>
  <si>
    <t>环境保护管理事务</t>
  </si>
  <si>
    <t>2101601</t>
  </si>
  <si>
    <t>21099</t>
  </si>
  <si>
    <t>210A</t>
  </si>
  <si>
    <t>生态环境保护宣传</t>
  </si>
  <si>
    <t>210B</t>
  </si>
  <si>
    <t>环境保护法规、规划及标准</t>
  </si>
  <si>
    <t>生态环境国际合作及履约</t>
  </si>
  <si>
    <t>21101</t>
  </si>
  <si>
    <t>生态环境保护行政许可</t>
  </si>
  <si>
    <t>2110101</t>
  </si>
  <si>
    <t>应对气候变化管理事务</t>
  </si>
  <si>
    <t>2110102</t>
  </si>
  <si>
    <t>其他环境保护管理事务支出</t>
  </si>
  <si>
    <t>2110103</t>
  </si>
  <si>
    <t>环境监测与监察</t>
  </si>
  <si>
    <t>2110104</t>
  </si>
  <si>
    <t>建设项目环评审查与监督</t>
  </si>
  <si>
    <t>2110105</t>
  </si>
  <si>
    <t>核与辐射安全监督</t>
  </si>
  <si>
    <t>2110106</t>
  </si>
  <si>
    <t>其他环境监测与监察支出</t>
  </si>
  <si>
    <t>2110107</t>
  </si>
  <si>
    <t>污染防治</t>
  </si>
  <si>
    <t>2110108</t>
  </si>
  <si>
    <t>大气</t>
  </si>
  <si>
    <t>2110199</t>
  </si>
  <si>
    <t>水体</t>
  </si>
  <si>
    <t>21102</t>
  </si>
  <si>
    <t>噪声</t>
  </si>
  <si>
    <t>2110203</t>
  </si>
  <si>
    <t>固体废弃物与化学品</t>
  </si>
  <si>
    <t>2110204</t>
  </si>
  <si>
    <t>放射源和放射性废物监管</t>
  </si>
  <si>
    <t>2110299</t>
  </si>
  <si>
    <t>辐射</t>
  </si>
  <si>
    <t>21103</t>
  </si>
  <si>
    <t>土壤</t>
  </si>
  <si>
    <t>2110301</t>
  </si>
  <si>
    <t>其他污染防治支出</t>
  </si>
  <si>
    <t>2110302</t>
  </si>
  <si>
    <t>自然生态保护</t>
  </si>
  <si>
    <t>2110303</t>
  </si>
  <si>
    <t>生态保护</t>
  </si>
  <si>
    <t>2110304</t>
  </si>
  <si>
    <t>农村环境保护</t>
  </si>
  <si>
    <t>2110305</t>
  </si>
  <si>
    <t>生物及物种资源保护</t>
  </si>
  <si>
    <t>2110306</t>
  </si>
  <si>
    <t>草原生态修复治理</t>
  </si>
  <si>
    <t>2110307</t>
  </si>
  <si>
    <t>自然保护地</t>
  </si>
  <si>
    <t>2110399</t>
  </si>
  <si>
    <t>其他自然生态保护支出</t>
  </si>
  <si>
    <t>21104</t>
  </si>
  <si>
    <t>森林保护修复★</t>
  </si>
  <si>
    <t>2110401</t>
  </si>
  <si>
    <t>森林管护</t>
  </si>
  <si>
    <t>2110402</t>
  </si>
  <si>
    <t>社会保险补助</t>
  </si>
  <si>
    <t>2110404</t>
  </si>
  <si>
    <t>政策性社会性支出补助</t>
  </si>
  <si>
    <t>2110499</t>
  </si>
  <si>
    <t>天然林保护工程建设</t>
  </si>
  <si>
    <t>21105</t>
  </si>
  <si>
    <t>停伐补助</t>
  </si>
  <si>
    <t>2110501</t>
  </si>
  <si>
    <t>其他森林保护修复支出★</t>
  </si>
  <si>
    <t>2110502</t>
  </si>
  <si>
    <t>退耕还林还草▼</t>
  </si>
  <si>
    <t>2110503</t>
  </si>
  <si>
    <t>退耕现金▼</t>
  </si>
  <si>
    <t>2110506</t>
  </si>
  <si>
    <t>退耕还林粮食折现补贴▼</t>
  </si>
  <si>
    <t>2110507</t>
  </si>
  <si>
    <t>退耕还林粮食费用补贴▼</t>
  </si>
  <si>
    <t>2110599</t>
  </si>
  <si>
    <t>退耕还林工程建设▼</t>
  </si>
  <si>
    <t>21106</t>
  </si>
  <si>
    <t>其他退耕还林还草支出▼</t>
  </si>
  <si>
    <t>2110602</t>
  </si>
  <si>
    <t>风沙荒漠治理</t>
  </si>
  <si>
    <t>2110603</t>
  </si>
  <si>
    <t>京津风沙源治理工程建设</t>
  </si>
  <si>
    <t>2110604</t>
  </si>
  <si>
    <t>其他风沙荒漠治理支出</t>
  </si>
  <si>
    <t>2110605</t>
  </si>
  <si>
    <t>退牧还草</t>
  </si>
  <si>
    <t>2110699</t>
  </si>
  <si>
    <t>退牧还草工程建设</t>
  </si>
  <si>
    <t>21107</t>
  </si>
  <si>
    <t>其他退牧还草支出</t>
  </si>
  <si>
    <t>2110704</t>
  </si>
  <si>
    <t>已垦草原退耕还草</t>
  </si>
  <si>
    <t>2110799</t>
  </si>
  <si>
    <t>21108</t>
  </si>
  <si>
    <t>能源节约利用</t>
  </si>
  <si>
    <t>2110804</t>
  </si>
  <si>
    <t>2110899</t>
  </si>
  <si>
    <t>污染减排</t>
  </si>
  <si>
    <t>21109</t>
  </si>
  <si>
    <t>生态环境监测与信息</t>
  </si>
  <si>
    <t>生态环境执法监察</t>
  </si>
  <si>
    <t>21110</t>
  </si>
  <si>
    <t>减排专项支出</t>
  </si>
  <si>
    <t>清洁生产专项支出</t>
  </si>
  <si>
    <t>21111</t>
  </si>
  <si>
    <t>其他污染减排支出</t>
  </si>
  <si>
    <t>2111101</t>
  </si>
  <si>
    <t>可再生能源</t>
  </si>
  <si>
    <t>2111102</t>
  </si>
  <si>
    <t>2111103</t>
  </si>
  <si>
    <t>循环经济</t>
  </si>
  <si>
    <t>2111104</t>
  </si>
  <si>
    <t>2111199</t>
  </si>
  <si>
    <t>能源管理事务</t>
  </si>
  <si>
    <t>21112</t>
  </si>
  <si>
    <t>2111201</t>
  </si>
  <si>
    <t>21113</t>
  </si>
  <si>
    <t>2111301</t>
  </si>
  <si>
    <t>能源科技装备</t>
  </si>
  <si>
    <t>21114</t>
  </si>
  <si>
    <t>能源行业管理</t>
  </si>
  <si>
    <t>2111401</t>
  </si>
  <si>
    <t>能源管理</t>
  </si>
  <si>
    <t>2111402</t>
  </si>
  <si>
    <t>2111403</t>
  </si>
  <si>
    <t>农村电网建设</t>
  </si>
  <si>
    <t>2111404</t>
  </si>
  <si>
    <t>2111405</t>
  </si>
  <si>
    <t>其他能源管理事务支出</t>
  </si>
  <si>
    <t>2111406</t>
  </si>
  <si>
    <t>其他节能环保支出</t>
  </si>
  <si>
    <t>2111407</t>
  </si>
  <si>
    <t>2111408</t>
  </si>
  <si>
    <t>2111409</t>
  </si>
  <si>
    <t>城乡社区管理事务</t>
  </si>
  <si>
    <t>2111410</t>
  </si>
  <si>
    <t>2111411</t>
  </si>
  <si>
    <t>2111413</t>
  </si>
  <si>
    <t>2111450</t>
  </si>
  <si>
    <t>城管执法</t>
  </si>
  <si>
    <t>2111499</t>
  </si>
  <si>
    <t>工程建设标准规范编制与监管</t>
  </si>
  <si>
    <t>21199</t>
  </si>
  <si>
    <t>工程建设管理</t>
  </si>
  <si>
    <t>2119999</t>
  </si>
  <si>
    <t>市政公用行业市场监管</t>
  </si>
  <si>
    <t>211A</t>
  </si>
  <si>
    <t>住宅建设与房地产市场监管</t>
  </si>
  <si>
    <t>执业资格注册、资质审查</t>
  </si>
  <si>
    <t>21201</t>
  </si>
  <si>
    <t>其他城乡社区管理事务支出</t>
  </si>
  <si>
    <t>2120101</t>
  </si>
  <si>
    <t>城乡社区规划与管理</t>
  </si>
  <si>
    <t>2120102</t>
  </si>
  <si>
    <t>2120103</t>
  </si>
  <si>
    <t>城乡社区公共设施</t>
  </si>
  <si>
    <t>2120104</t>
  </si>
  <si>
    <t>小城镇基础设施建设</t>
  </si>
  <si>
    <t>2120105</t>
  </si>
  <si>
    <t>其他城乡社区公共设施支出</t>
  </si>
  <si>
    <t>2120106</t>
  </si>
  <si>
    <t>城乡社区环境卫生</t>
  </si>
  <si>
    <t>2120107</t>
  </si>
  <si>
    <t>2120109</t>
  </si>
  <si>
    <t>建设市场管理与监督</t>
  </si>
  <si>
    <t>2120110</t>
  </si>
  <si>
    <t>2120199</t>
  </si>
  <si>
    <t>其他城乡社区支出</t>
  </si>
  <si>
    <t>21202</t>
  </si>
  <si>
    <t>21203</t>
  </si>
  <si>
    <t>农业农村</t>
  </si>
  <si>
    <t>2120303</t>
  </si>
  <si>
    <t>2120399</t>
  </si>
  <si>
    <t>21205</t>
  </si>
  <si>
    <t>21206</t>
  </si>
  <si>
    <t>农垦运行</t>
  </si>
  <si>
    <t>科技转化与推广服务</t>
  </si>
  <si>
    <t>21299</t>
  </si>
  <si>
    <t>病虫害控制</t>
  </si>
  <si>
    <t>农产品质量安全</t>
  </si>
  <si>
    <t>212A</t>
  </si>
  <si>
    <t>执法监管</t>
  </si>
  <si>
    <t>统计监测与信息服务</t>
  </si>
  <si>
    <t>21301</t>
  </si>
  <si>
    <t>行业业务管理</t>
  </si>
  <si>
    <t>2130101</t>
  </si>
  <si>
    <t>对外交流与合作</t>
  </si>
  <si>
    <t>2130102</t>
  </si>
  <si>
    <t>防灾救灾</t>
  </si>
  <si>
    <t>2130103</t>
  </si>
  <si>
    <t>稳定农民收入补贴</t>
  </si>
  <si>
    <t>2130104</t>
  </si>
  <si>
    <t>农业结构调整补贴</t>
  </si>
  <si>
    <t>2130105</t>
  </si>
  <si>
    <t>农业生产发展</t>
  </si>
  <si>
    <t>2130106</t>
  </si>
  <si>
    <t>农村合作经济</t>
  </si>
  <si>
    <t>2130108</t>
  </si>
  <si>
    <t>农产品加工与促销</t>
  </si>
  <si>
    <t>2130109</t>
  </si>
  <si>
    <t>农村社会事业</t>
  </si>
  <si>
    <t>2130110</t>
  </si>
  <si>
    <t>农业生态资源保护★</t>
  </si>
  <si>
    <t>2130111</t>
  </si>
  <si>
    <t>乡村道路建设★</t>
  </si>
  <si>
    <t>2130112</t>
  </si>
  <si>
    <t>渔业发展</t>
  </si>
  <si>
    <t>2130114</t>
  </si>
  <si>
    <t>对高校毕业生到基层任职补助</t>
  </si>
  <si>
    <t>2130119</t>
  </si>
  <si>
    <t>耕地建设与利用★</t>
  </si>
  <si>
    <t>2130120</t>
  </si>
  <si>
    <t>其他农业农村支出</t>
  </si>
  <si>
    <t>2130121</t>
  </si>
  <si>
    <t>林业和草原</t>
  </si>
  <si>
    <t>2130122</t>
  </si>
  <si>
    <t>2130124</t>
  </si>
  <si>
    <t>2130125</t>
  </si>
  <si>
    <t>2130126</t>
  </si>
  <si>
    <t>事业机构</t>
  </si>
  <si>
    <t>2130135</t>
  </si>
  <si>
    <t>森林资源培育</t>
  </si>
  <si>
    <t>2130142</t>
  </si>
  <si>
    <t>技术推广与转化</t>
  </si>
  <si>
    <t>2130148</t>
  </si>
  <si>
    <t>森林资源管理</t>
  </si>
  <si>
    <t>2130152</t>
  </si>
  <si>
    <t>森林生态效益补偿</t>
  </si>
  <si>
    <t>2130153</t>
  </si>
  <si>
    <t>动植物保护</t>
  </si>
  <si>
    <t>2130199</t>
  </si>
  <si>
    <t>湿地保护</t>
  </si>
  <si>
    <t>21302</t>
  </si>
  <si>
    <t>执法与监督</t>
  </si>
  <si>
    <t>2130201</t>
  </si>
  <si>
    <t>防沙治沙</t>
  </si>
  <si>
    <t>2130202</t>
  </si>
  <si>
    <t>2130203</t>
  </si>
  <si>
    <t>产业化管理</t>
  </si>
  <si>
    <t>2130204</t>
  </si>
  <si>
    <t>信息管理</t>
  </si>
  <si>
    <t>2130205</t>
  </si>
  <si>
    <t>林区公共支出</t>
  </si>
  <si>
    <t>2130206</t>
  </si>
  <si>
    <t>贷款贴息</t>
  </si>
  <si>
    <t>2130207</t>
  </si>
  <si>
    <t>林业草原防灾减灾</t>
  </si>
  <si>
    <t>2130209</t>
  </si>
  <si>
    <t>草原管理</t>
  </si>
  <si>
    <t>2130210</t>
  </si>
  <si>
    <t>2130211</t>
  </si>
  <si>
    <t>退耕还林还草▲</t>
  </si>
  <si>
    <t>2130212</t>
  </si>
  <si>
    <t>其他林业和草原支出</t>
  </si>
  <si>
    <t>2130213</t>
  </si>
  <si>
    <t>水利</t>
  </si>
  <si>
    <t>2130217</t>
  </si>
  <si>
    <t>2130220</t>
  </si>
  <si>
    <t>2130221</t>
  </si>
  <si>
    <t>2130223</t>
  </si>
  <si>
    <t>水利行业业务管理</t>
  </si>
  <si>
    <t>2130226</t>
  </si>
  <si>
    <t>水利工程建设</t>
  </si>
  <si>
    <t>2130227</t>
  </si>
  <si>
    <t>水利工程运行与维护</t>
  </si>
  <si>
    <t>2130232</t>
  </si>
  <si>
    <t>长江黄河等流域管理</t>
  </si>
  <si>
    <t>2130234</t>
  </si>
  <si>
    <t>水利前期工作</t>
  </si>
  <si>
    <t>2130235</t>
  </si>
  <si>
    <t>水利执法监督</t>
  </si>
  <si>
    <t>2130236</t>
  </si>
  <si>
    <t>水土保持</t>
  </si>
  <si>
    <t>2130237</t>
  </si>
  <si>
    <t>水资源节约管理与保护</t>
  </si>
  <si>
    <t>2130299</t>
  </si>
  <si>
    <t>水质监测</t>
  </si>
  <si>
    <t>21303</t>
  </si>
  <si>
    <t>水文测报</t>
  </si>
  <si>
    <t>2130301</t>
  </si>
  <si>
    <t>防汛</t>
  </si>
  <si>
    <t>2130302</t>
  </si>
  <si>
    <t>抗旱</t>
  </si>
  <si>
    <t>2130303</t>
  </si>
  <si>
    <t>农村水利</t>
  </si>
  <si>
    <t>2130304</t>
  </si>
  <si>
    <t>水利技术推广</t>
  </si>
  <si>
    <t>2130305</t>
  </si>
  <si>
    <t>国际河流治理与管理</t>
  </si>
  <si>
    <t>2130306</t>
  </si>
  <si>
    <t>江河湖库水系综合整治</t>
  </si>
  <si>
    <t>2130307</t>
  </si>
  <si>
    <t>大中型水库移民后期扶持专项支出</t>
  </si>
  <si>
    <t>2130308</t>
  </si>
  <si>
    <t>水利安全监督</t>
  </si>
  <si>
    <t>2130309</t>
  </si>
  <si>
    <t>2130310</t>
  </si>
  <si>
    <t>水利建设征地及移民支出</t>
  </si>
  <si>
    <t>2130311</t>
  </si>
  <si>
    <t>农村供水</t>
  </si>
  <si>
    <t>2130312</t>
  </si>
  <si>
    <t>南水北调工程建设</t>
  </si>
  <si>
    <t>2130313</t>
  </si>
  <si>
    <t>南水北调工程管理</t>
  </si>
  <si>
    <t>2130314</t>
  </si>
  <si>
    <t>其他水利支出</t>
  </si>
  <si>
    <t>2130315</t>
  </si>
  <si>
    <t>巩固脱贫攻坚成果衔接乡村振兴</t>
  </si>
  <si>
    <t>2130316</t>
  </si>
  <si>
    <t>2130317</t>
  </si>
  <si>
    <t>2130318</t>
  </si>
  <si>
    <t>2130319</t>
  </si>
  <si>
    <t>农村基础设施建设</t>
  </si>
  <si>
    <t>2130321</t>
  </si>
  <si>
    <t>生产发展</t>
  </si>
  <si>
    <t>2130322</t>
  </si>
  <si>
    <t>社会发展</t>
  </si>
  <si>
    <t>2130333</t>
  </si>
  <si>
    <t>贷款奖补和贴息</t>
  </si>
  <si>
    <t>2130334</t>
  </si>
  <si>
    <t>“三西”农业建设专项补助</t>
  </si>
  <si>
    <t>2130335</t>
  </si>
  <si>
    <t>2130336</t>
  </si>
  <si>
    <t>其他巩固脱贫攻坚成果衔接乡村振兴支出</t>
  </si>
  <si>
    <t>2130337</t>
  </si>
  <si>
    <t>农村综合改革</t>
  </si>
  <si>
    <t>2130399</t>
  </si>
  <si>
    <t>对村级公益事业建设的补助</t>
  </si>
  <si>
    <t>21305</t>
  </si>
  <si>
    <t>国有农场办社会职能改革补助</t>
  </si>
  <si>
    <t>2130501</t>
  </si>
  <si>
    <t>对村民委员会和村党支部的补助</t>
  </si>
  <si>
    <t>2130502</t>
  </si>
  <si>
    <t>对村集体经济组织的补助</t>
  </si>
  <si>
    <t>2130503</t>
  </si>
  <si>
    <t>农村综合改革示范试点补助</t>
  </si>
  <si>
    <t>2130504</t>
  </si>
  <si>
    <t>其他农村综合改革支出</t>
  </si>
  <si>
    <t>2130505</t>
  </si>
  <si>
    <t>普惠金融发展支出</t>
  </si>
  <si>
    <t>2130506</t>
  </si>
  <si>
    <t>支持农村金融机构</t>
  </si>
  <si>
    <t>2130507</t>
  </si>
  <si>
    <t>农业保险保费补贴</t>
  </si>
  <si>
    <t>2130508</t>
  </si>
  <si>
    <t>创业担保贷款贴息及奖补</t>
  </si>
  <si>
    <t>2130550</t>
  </si>
  <si>
    <t>补充创业担保贷款基金</t>
  </si>
  <si>
    <t>2130599</t>
  </si>
  <si>
    <t>其他普惠金融发展支出</t>
  </si>
  <si>
    <t>21307</t>
  </si>
  <si>
    <t>目标价格补贴</t>
  </si>
  <si>
    <t>2130701</t>
  </si>
  <si>
    <t>棉花目标价格补贴</t>
  </si>
  <si>
    <t>2130704</t>
  </si>
  <si>
    <t>其他目标价格补贴</t>
  </si>
  <si>
    <t>2130705</t>
  </si>
  <si>
    <t>其他农林水支出</t>
  </si>
  <si>
    <t>2130706</t>
  </si>
  <si>
    <t>化解其他公益性乡村债务支出</t>
  </si>
  <si>
    <t>2130707</t>
  </si>
  <si>
    <t>2130799</t>
  </si>
  <si>
    <t>21308</t>
  </si>
  <si>
    <t>公路水路运输</t>
  </si>
  <si>
    <t>2130801</t>
  </si>
  <si>
    <t>2130802</t>
  </si>
  <si>
    <t>2130803</t>
  </si>
  <si>
    <t>2130804</t>
  </si>
  <si>
    <t>公路建设</t>
  </si>
  <si>
    <t>2130805</t>
  </si>
  <si>
    <t>公路养护</t>
  </si>
  <si>
    <t>2130899</t>
  </si>
  <si>
    <t>交通运输信息化建设</t>
  </si>
  <si>
    <t>21309</t>
  </si>
  <si>
    <t>公路和运输安全</t>
  </si>
  <si>
    <t>2130901</t>
  </si>
  <si>
    <t>公路还贷专项▼</t>
  </si>
  <si>
    <t>2130999</t>
  </si>
  <si>
    <t>公路运输管理</t>
  </si>
  <si>
    <t>21399</t>
  </si>
  <si>
    <t>公路和运输技术标准化建设</t>
  </si>
  <si>
    <t>2139901</t>
  </si>
  <si>
    <t>水运建设★</t>
  </si>
  <si>
    <t>2139999</t>
  </si>
  <si>
    <t>航道维护</t>
  </si>
  <si>
    <t>213A</t>
  </si>
  <si>
    <t>船舶检验</t>
  </si>
  <si>
    <t>213B</t>
  </si>
  <si>
    <t>救助打捞</t>
  </si>
  <si>
    <t>内河运输</t>
  </si>
  <si>
    <t>21401</t>
  </si>
  <si>
    <t>远洋运输</t>
  </si>
  <si>
    <t>2140101</t>
  </si>
  <si>
    <t>海事管理</t>
  </si>
  <si>
    <t>2140102</t>
  </si>
  <si>
    <t>航标事业发展支出</t>
  </si>
  <si>
    <t>2140103</t>
  </si>
  <si>
    <t>水路运输管理支出</t>
  </si>
  <si>
    <t>2140104</t>
  </si>
  <si>
    <t>口岸建设</t>
  </si>
  <si>
    <t>2140106</t>
  </si>
  <si>
    <t>其他公路水路运输支出</t>
  </si>
  <si>
    <t>2140109</t>
  </si>
  <si>
    <t>铁路运输</t>
  </si>
  <si>
    <t>2140110</t>
  </si>
  <si>
    <t>2140111</t>
  </si>
  <si>
    <t>2140112</t>
  </si>
  <si>
    <t>2140114</t>
  </si>
  <si>
    <t>铁路路网建设</t>
  </si>
  <si>
    <t>2140122</t>
  </si>
  <si>
    <t>铁路还贷专项</t>
  </si>
  <si>
    <t>2140123</t>
  </si>
  <si>
    <t>铁路安全</t>
  </si>
  <si>
    <t>2140127</t>
  </si>
  <si>
    <t>铁路专项运输</t>
  </si>
  <si>
    <t>2140128</t>
  </si>
  <si>
    <t>行业监管</t>
  </si>
  <si>
    <t>2140129</t>
  </si>
  <si>
    <t>其他铁路运输支出</t>
  </si>
  <si>
    <t>2140130</t>
  </si>
  <si>
    <t>民用航空运输</t>
  </si>
  <si>
    <t>2140131</t>
  </si>
  <si>
    <t>2140133</t>
  </si>
  <si>
    <t>2140136</t>
  </si>
  <si>
    <t>2140138</t>
  </si>
  <si>
    <t>机场建设</t>
  </si>
  <si>
    <t>2140139</t>
  </si>
  <si>
    <t>空管系统建设</t>
  </si>
  <si>
    <t>2140199</t>
  </si>
  <si>
    <t>民航还贷专项支出</t>
  </si>
  <si>
    <t>21402</t>
  </si>
  <si>
    <t>民用航空安全</t>
  </si>
  <si>
    <t>2140201</t>
  </si>
  <si>
    <t>民航专项运输</t>
  </si>
  <si>
    <t>2140202</t>
  </si>
  <si>
    <t>其他民用航空运输支出</t>
  </si>
  <si>
    <t>2140203</t>
  </si>
  <si>
    <t>邮政业支出</t>
  </si>
  <si>
    <t>2140204</t>
  </si>
  <si>
    <t>2140205</t>
  </si>
  <si>
    <t>2140206</t>
  </si>
  <si>
    <t>2140207</t>
  </si>
  <si>
    <t>2140208</t>
  </si>
  <si>
    <t>邮政普遍服务与特殊服务</t>
  </si>
  <si>
    <t>2140299</t>
  </si>
  <si>
    <t>其他邮政业支出</t>
  </si>
  <si>
    <t>21403</t>
  </si>
  <si>
    <t>车辆购置税支出▼</t>
  </si>
  <si>
    <t>2140301</t>
  </si>
  <si>
    <t>车辆购置税用于公路等基础设施建设支出▼</t>
  </si>
  <si>
    <t>2140302</t>
  </si>
  <si>
    <t>车辆购置税用于农村公路建设支出▼</t>
  </si>
  <si>
    <t>2140303</t>
  </si>
  <si>
    <t>车辆购置税用于老旧汽车报废更新补贴▼</t>
  </si>
  <si>
    <t>2140304</t>
  </si>
  <si>
    <t>车辆购置税其他支出▼</t>
  </si>
  <si>
    <t>2140305</t>
  </si>
  <si>
    <t>其他交通运输支出</t>
  </si>
  <si>
    <t>2140306</t>
  </si>
  <si>
    <t>公共交通运营补助</t>
  </si>
  <si>
    <t>2140307</t>
  </si>
  <si>
    <t>2140308</t>
  </si>
  <si>
    <t>2140399</t>
  </si>
  <si>
    <t>资源勘探开发</t>
  </si>
  <si>
    <t>21404</t>
  </si>
  <si>
    <t>2140401</t>
  </si>
  <si>
    <t>2140402</t>
  </si>
  <si>
    <t>2140403</t>
  </si>
  <si>
    <t>煤炭勘探开采和洗选</t>
  </si>
  <si>
    <t>2140499</t>
  </si>
  <si>
    <t>石油和天然气勘探开采</t>
  </si>
  <si>
    <t>21405</t>
  </si>
  <si>
    <t>黑色金属矿勘探和采选</t>
  </si>
  <si>
    <t>2140501</t>
  </si>
  <si>
    <t>有色金属矿勘探和采选</t>
  </si>
  <si>
    <t>2140502</t>
  </si>
  <si>
    <t>非金属矿勘探和采选</t>
  </si>
  <si>
    <t>2140503</t>
  </si>
  <si>
    <t>其他资源勘探业支出</t>
  </si>
  <si>
    <t>2140504</t>
  </si>
  <si>
    <t>制造业</t>
  </si>
  <si>
    <t>2140505</t>
  </si>
  <si>
    <t>2140599</t>
  </si>
  <si>
    <t>21406</t>
  </si>
  <si>
    <t>2140601</t>
  </si>
  <si>
    <t>纺织业</t>
  </si>
  <si>
    <t>2140602</t>
  </si>
  <si>
    <t>医药制造业</t>
  </si>
  <si>
    <t>2140603</t>
  </si>
  <si>
    <t>非金属矿物制品业</t>
  </si>
  <si>
    <t>2140699</t>
  </si>
  <si>
    <t>通信设备、计算机及其他电子设备制造业</t>
  </si>
  <si>
    <t>21499</t>
  </si>
  <si>
    <t>交通运输设备制造业</t>
  </si>
  <si>
    <t>2149901</t>
  </si>
  <si>
    <t>电气机械及器材制造业</t>
  </si>
  <si>
    <t>2149999</t>
  </si>
  <si>
    <t>工艺品及其他制造业</t>
  </si>
  <si>
    <t>214A</t>
  </si>
  <si>
    <t>石油加工、炼焦及核燃料加工业</t>
  </si>
  <si>
    <t>化学原料及化学制品制造业</t>
  </si>
  <si>
    <t>21501</t>
  </si>
  <si>
    <t>黑色金属冶炼及压延加工业</t>
  </si>
  <si>
    <t>2150101</t>
  </si>
  <si>
    <t>有色金属冶炼及压延加工业</t>
  </si>
  <si>
    <t>2150102</t>
  </si>
  <si>
    <t>其他制造业支出</t>
  </si>
  <si>
    <t>2150103</t>
  </si>
  <si>
    <t>建筑业</t>
  </si>
  <si>
    <t>2150104</t>
  </si>
  <si>
    <t>2150105</t>
  </si>
  <si>
    <t>2150106</t>
  </si>
  <si>
    <t>2150107</t>
  </si>
  <si>
    <t>其他建筑业支出</t>
  </si>
  <si>
    <t>2150108</t>
  </si>
  <si>
    <t>工业和信息产业监管</t>
  </si>
  <si>
    <t>2150199</t>
  </si>
  <si>
    <t>21502</t>
  </si>
  <si>
    <t>2150201</t>
  </si>
  <si>
    <t>2150202</t>
  </si>
  <si>
    <t>战备应急</t>
  </si>
  <si>
    <t>2150203</t>
  </si>
  <si>
    <t>专用通信</t>
  </si>
  <si>
    <t>2150204</t>
  </si>
  <si>
    <t>无线电及信息通信监管</t>
  </si>
  <si>
    <t>2150205</t>
  </si>
  <si>
    <t>工程建设及运行维护</t>
  </si>
  <si>
    <t>2150206</t>
  </si>
  <si>
    <t>产业发展</t>
  </si>
  <si>
    <t>2150207</t>
  </si>
  <si>
    <t>2150208</t>
  </si>
  <si>
    <t>其他工业和信息产业监管支出</t>
  </si>
  <si>
    <t>2150209</t>
  </si>
  <si>
    <t>国有资产监管</t>
  </si>
  <si>
    <t>2150210</t>
  </si>
  <si>
    <t>2150212</t>
  </si>
  <si>
    <t>2150213</t>
  </si>
  <si>
    <t>2150214</t>
  </si>
  <si>
    <t>国有企业监事会专项</t>
  </si>
  <si>
    <t>2150215</t>
  </si>
  <si>
    <t>中央企业专项管理</t>
  </si>
  <si>
    <t>2150299</t>
  </si>
  <si>
    <t>其他国有资产监管支出</t>
  </si>
  <si>
    <t>21503</t>
  </si>
  <si>
    <t>支持中小企业发展和管理支出</t>
  </si>
  <si>
    <t>2150301</t>
  </si>
  <si>
    <t>2150302</t>
  </si>
  <si>
    <t>2150303</t>
  </si>
  <si>
    <t>2150399</t>
  </si>
  <si>
    <t>科技型中小企业技术创新基金</t>
  </si>
  <si>
    <t>21505</t>
  </si>
  <si>
    <t>中小企业发展专项</t>
  </si>
  <si>
    <t>2150501</t>
  </si>
  <si>
    <t>减免房租补贴</t>
  </si>
  <si>
    <t>2150502</t>
  </si>
  <si>
    <t>其他支持中小企业发展和管理支出</t>
  </si>
  <si>
    <t>2150503</t>
  </si>
  <si>
    <t>其他资源勘探工业信息等支出</t>
  </si>
  <si>
    <t>2150505</t>
  </si>
  <si>
    <t>黄金事务</t>
  </si>
  <si>
    <t>2150506</t>
  </si>
  <si>
    <t>技术改造支出</t>
  </si>
  <si>
    <t>2150507</t>
  </si>
  <si>
    <t>中药材扶持资金支出</t>
  </si>
  <si>
    <t>2150508</t>
  </si>
  <si>
    <t>重点产业振兴和技术改造项目贷款贴息</t>
  </si>
  <si>
    <t>2150509</t>
  </si>
  <si>
    <t>2150510</t>
  </si>
  <si>
    <t>2150511</t>
  </si>
  <si>
    <t>商业流通事务</t>
  </si>
  <si>
    <t>2150513</t>
  </si>
  <si>
    <t>2150515</t>
  </si>
  <si>
    <t>食品流通安全补贴</t>
  </si>
  <si>
    <t>市场监测及信息管理</t>
  </si>
  <si>
    <t>2150599</t>
  </si>
  <si>
    <t>民贸企业补贴</t>
  </si>
  <si>
    <t>21507</t>
  </si>
  <si>
    <t>民贸民品贷款贴息</t>
  </si>
  <si>
    <t>2150701</t>
  </si>
  <si>
    <t>2150702</t>
  </si>
  <si>
    <t>其他商业流通事务支出</t>
  </si>
  <si>
    <t>2150703</t>
  </si>
  <si>
    <t>涉外发展服务支出</t>
  </si>
  <si>
    <t>2150704</t>
  </si>
  <si>
    <t>2150705</t>
  </si>
  <si>
    <t>2150799</t>
  </si>
  <si>
    <t>21508</t>
  </si>
  <si>
    <t>外商投资环境建设补助资金</t>
  </si>
  <si>
    <t>2150801</t>
  </si>
  <si>
    <t>其他涉外发展服务支出</t>
  </si>
  <si>
    <t>2150802</t>
  </si>
  <si>
    <t>其他商业服务业等支出</t>
  </si>
  <si>
    <t>2150803</t>
  </si>
  <si>
    <t>服务业基础设施建设</t>
  </si>
  <si>
    <t>2150804</t>
  </si>
  <si>
    <t>2150805</t>
  </si>
  <si>
    <t>金融部门行政支出</t>
  </si>
  <si>
    <t>2150899</t>
  </si>
  <si>
    <t>21599</t>
  </si>
  <si>
    <t>2159901</t>
  </si>
  <si>
    <t>2159904</t>
  </si>
  <si>
    <t>安全防卫</t>
  </si>
  <si>
    <t>2159905</t>
  </si>
  <si>
    <t>2159906</t>
  </si>
  <si>
    <t>金融部门其他行政支出</t>
  </si>
  <si>
    <t>2159999</t>
  </si>
  <si>
    <t>金融部门监管支出</t>
  </si>
  <si>
    <t>215A</t>
  </si>
  <si>
    <t>货币发行</t>
  </si>
  <si>
    <t>金融服务</t>
  </si>
  <si>
    <t>21602</t>
  </si>
  <si>
    <t>反假币</t>
  </si>
  <si>
    <t>2160201</t>
  </si>
  <si>
    <t>重点金融机构监管</t>
  </si>
  <si>
    <t>2160202</t>
  </si>
  <si>
    <t>金融稽查与案件处理</t>
  </si>
  <si>
    <t>2160203</t>
  </si>
  <si>
    <t>金融行业电子化建设</t>
  </si>
  <si>
    <t>2160216</t>
  </si>
  <si>
    <t>从业人员资格考试</t>
  </si>
  <si>
    <t>2160217</t>
  </si>
  <si>
    <t>反洗钱</t>
  </si>
  <si>
    <t>2160218</t>
  </si>
  <si>
    <t>金融部门其他监管支出</t>
  </si>
  <si>
    <t>2160219</t>
  </si>
  <si>
    <t>金融发展支出</t>
  </si>
  <si>
    <t>2160250</t>
  </si>
  <si>
    <t>政策性银行亏损补贴</t>
  </si>
  <si>
    <t>2160299</t>
  </si>
  <si>
    <t>利息费用补贴支出</t>
  </si>
  <si>
    <t>21606</t>
  </si>
  <si>
    <t>补充资本金</t>
  </si>
  <si>
    <t>2160601</t>
  </si>
  <si>
    <t>风险基金补助</t>
  </si>
  <si>
    <t>2160602</t>
  </si>
  <si>
    <t>其他金融发展支出</t>
  </si>
  <si>
    <t>2160603</t>
  </si>
  <si>
    <t>其他金融支出</t>
  </si>
  <si>
    <t>2160607</t>
  </si>
  <si>
    <t>重点企业贷款贴息</t>
  </si>
  <si>
    <t>2160699</t>
  </si>
  <si>
    <t>21699</t>
  </si>
  <si>
    <t>2169901</t>
  </si>
  <si>
    <t>一般公共服务</t>
  </si>
  <si>
    <t>2169999</t>
  </si>
  <si>
    <t>教育</t>
  </si>
  <si>
    <t>216A</t>
  </si>
  <si>
    <t>文化旅游体育与传媒</t>
  </si>
  <si>
    <t>卫生健康</t>
  </si>
  <si>
    <t>21701</t>
  </si>
  <si>
    <t>节能环保</t>
  </si>
  <si>
    <t>2170101</t>
  </si>
  <si>
    <t>2170102</t>
  </si>
  <si>
    <t>交通运输</t>
  </si>
  <si>
    <t>2170103</t>
  </si>
  <si>
    <t>住房保障</t>
  </si>
  <si>
    <t>2170104</t>
  </si>
  <si>
    <t>其他支出</t>
  </si>
  <si>
    <t>2170150</t>
  </si>
  <si>
    <t>2170199</t>
  </si>
  <si>
    <t>自然资源事务</t>
  </si>
  <si>
    <t>自然资源规划及管理</t>
  </si>
  <si>
    <t>自然资源利用与保护</t>
  </si>
  <si>
    <t>自然资源社会公益服务</t>
  </si>
  <si>
    <t>自然资源行业业务管理</t>
  </si>
  <si>
    <t>自然资源调查与确权登记</t>
  </si>
  <si>
    <t>土地资源储备支出</t>
  </si>
  <si>
    <t>地质矿产资源与环境调查</t>
  </si>
  <si>
    <t>21703</t>
  </si>
  <si>
    <t>地质勘查与矿产资源管理</t>
  </si>
  <si>
    <t>2170301</t>
  </si>
  <si>
    <t>地质转产项目财政贴息</t>
  </si>
  <si>
    <t>2170302</t>
  </si>
  <si>
    <t>国外风险勘查</t>
  </si>
  <si>
    <t>2170303</t>
  </si>
  <si>
    <t>地质勘查基金（周转金）支出</t>
  </si>
  <si>
    <t>2170304</t>
  </si>
  <si>
    <t>海域与海岛管理</t>
  </si>
  <si>
    <t>2170399</t>
  </si>
  <si>
    <t>自然资源国际合作与海洋权益维护</t>
  </si>
  <si>
    <t>21799</t>
  </si>
  <si>
    <t>自然资源卫星</t>
  </si>
  <si>
    <t>极地考察</t>
  </si>
  <si>
    <t>深海调查与资源开发</t>
  </si>
  <si>
    <t>217A</t>
  </si>
  <si>
    <t>海港航标维护</t>
  </si>
  <si>
    <t>海水淡化</t>
  </si>
  <si>
    <t>21901</t>
  </si>
  <si>
    <t>无居民海岛使用金支出</t>
  </si>
  <si>
    <t>21902</t>
  </si>
  <si>
    <t>海洋战略规划与预警监测</t>
  </si>
  <si>
    <t>21903</t>
  </si>
  <si>
    <t>基础测绘与地理信息监管</t>
  </si>
  <si>
    <t>21904</t>
  </si>
  <si>
    <t>21905</t>
  </si>
  <si>
    <t>其他自然资源事务支出</t>
  </si>
  <si>
    <t>21906</t>
  </si>
  <si>
    <t>气象事务</t>
  </si>
  <si>
    <t>21907</t>
  </si>
  <si>
    <t>21908</t>
  </si>
  <si>
    <t>21999</t>
  </si>
  <si>
    <t>气象事业机构</t>
  </si>
  <si>
    <t>22001</t>
  </si>
  <si>
    <t>气象探测</t>
  </si>
  <si>
    <t>2200101</t>
  </si>
  <si>
    <t>气象信息传输及管理</t>
  </si>
  <si>
    <t>2200102</t>
  </si>
  <si>
    <t>气象预报预测</t>
  </si>
  <si>
    <t>2200103</t>
  </si>
  <si>
    <t>气象服务</t>
  </si>
  <si>
    <t>2200104</t>
  </si>
  <si>
    <t>气象装备保障维护</t>
  </si>
  <si>
    <t>2200106</t>
  </si>
  <si>
    <t>气象基础设施建设与维修</t>
  </si>
  <si>
    <t>2200107</t>
  </si>
  <si>
    <t>气象卫星</t>
  </si>
  <si>
    <t>2200108</t>
  </si>
  <si>
    <t>气象法规与标准</t>
  </si>
  <si>
    <t>2200109</t>
  </si>
  <si>
    <t>气象资金审计稽查</t>
  </si>
  <si>
    <t>2200112</t>
  </si>
  <si>
    <t>其他气象事务支出</t>
  </si>
  <si>
    <t>2200113</t>
  </si>
  <si>
    <t>其他自然资源海洋气象等支出</t>
  </si>
  <si>
    <t>2200114</t>
  </si>
  <si>
    <t>2200115</t>
  </si>
  <si>
    <t>2200116</t>
  </si>
  <si>
    <t>保障性安居工程支出</t>
  </si>
  <si>
    <t>2200119</t>
  </si>
  <si>
    <t>廉租住房</t>
  </si>
  <si>
    <t>2200120</t>
  </si>
  <si>
    <t>沉陷区治理</t>
  </si>
  <si>
    <t>2200121</t>
  </si>
  <si>
    <t>棚户区改造</t>
  </si>
  <si>
    <t>2200122</t>
  </si>
  <si>
    <t>少数民族地区游牧民定居工程</t>
  </si>
  <si>
    <t>2200123</t>
  </si>
  <si>
    <t>农村危房改造</t>
  </si>
  <si>
    <t>2200124</t>
  </si>
  <si>
    <t>公共租赁住房</t>
  </si>
  <si>
    <t>2200125</t>
  </si>
  <si>
    <t>保障性住房租金补贴</t>
  </si>
  <si>
    <t>2200126</t>
  </si>
  <si>
    <t>老旧小区改造</t>
  </si>
  <si>
    <t>2200127</t>
  </si>
  <si>
    <t>住房租赁市场发展</t>
  </si>
  <si>
    <t>2200128</t>
  </si>
  <si>
    <t>保障性租赁住房</t>
  </si>
  <si>
    <t>2200129</t>
  </si>
  <si>
    <t>其他保障性安居工程支出</t>
  </si>
  <si>
    <t>2200150</t>
  </si>
  <si>
    <t>住房改革支出</t>
  </si>
  <si>
    <t>2200199</t>
  </si>
  <si>
    <t>住房公积金</t>
  </si>
  <si>
    <t>22005</t>
  </si>
  <si>
    <t>提租补贴</t>
  </si>
  <si>
    <t>2200501</t>
  </si>
  <si>
    <t>购房补贴</t>
  </si>
  <si>
    <t>2200502</t>
  </si>
  <si>
    <t>城乡社区住宅</t>
  </si>
  <si>
    <t>2200503</t>
  </si>
  <si>
    <t>公有住房建设和维修改造支出</t>
  </si>
  <si>
    <t>2200504</t>
  </si>
  <si>
    <t>住房公积金管理</t>
  </si>
  <si>
    <t>2200506</t>
  </si>
  <si>
    <t>其他城乡社区住宅支出</t>
  </si>
  <si>
    <t>2200507</t>
  </si>
  <si>
    <t>2200508</t>
  </si>
  <si>
    <t>粮油事务</t>
  </si>
  <si>
    <t>2200509</t>
  </si>
  <si>
    <t>2200510</t>
  </si>
  <si>
    <t>2200511</t>
  </si>
  <si>
    <t>2200512</t>
  </si>
  <si>
    <t>财务与审计支出</t>
  </si>
  <si>
    <t>2200513</t>
  </si>
  <si>
    <t>信息统计</t>
  </si>
  <si>
    <t>2200514</t>
  </si>
  <si>
    <t>专项业务活动</t>
  </si>
  <si>
    <t>2200599</t>
  </si>
  <si>
    <t>国家粮油差价补贴</t>
  </si>
  <si>
    <t>22099</t>
  </si>
  <si>
    <t>粮食财务挂账利息补贴</t>
  </si>
  <si>
    <t>粮食财务挂账消化款</t>
  </si>
  <si>
    <t>220A</t>
  </si>
  <si>
    <t>处理陈化粮补贴</t>
  </si>
  <si>
    <t>粮食风险基金</t>
  </si>
  <si>
    <t>22101</t>
  </si>
  <si>
    <t>粮油市场调控专项资金</t>
  </si>
  <si>
    <t>2210101</t>
  </si>
  <si>
    <t>设施建设</t>
  </si>
  <si>
    <t>2210102</t>
  </si>
  <si>
    <t>设施安全</t>
  </si>
  <si>
    <t>2210103</t>
  </si>
  <si>
    <t>物资保管体系</t>
  </si>
  <si>
    <t>2210104</t>
  </si>
  <si>
    <t>2210105</t>
  </si>
  <si>
    <t>其他粮油事务支出</t>
  </si>
  <si>
    <t>2210106</t>
  </si>
  <si>
    <t>能源储备</t>
  </si>
  <si>
    <t>2210107</t>
  </si>
  <si>
    <t>石油储备</t>
  </si>
  <si>
    <t>2210108</t>
  </si>
  <si>
    <t>天然铀储备</t>
  </si>
  <si>
    <t>2210109</t>
  </si>
  <si>
    <t>煤炭储备</t>
  </si>
  <si>
    <t>2210199</t>
  </si>
  <si>
    <t>成品油储备</t>
  </si>
  <si>
    <t>22102</t>
  </si>
  <si>
    <t>天然气储备▲</t>
  </si>
  <si>
    <t>2210201</t>
  </si>
  <si>
    <t>其他能源储备支出</t>
  </si>
  <si>
    <t>2210202</t>
  </si>
  <si>
    <t>粮油储备</t>
  </si>
  <si>
    <t>2210203</t>
  </si>
  <si>
    <t>储备粮油补贴</t>
  </si>
  <si>
    <t>22103</t>
  </si>
  <si>
    <t>储备粮油差价补贴</t>
  </si>
  <si>
    <t>2210301</t>
  </si>
  <si>
    <t>储备粮（油）库建设</t>
  </si>
  <si>
    <t>2210302</t>
  </si>
  <si>
    <t>最低收购价政策支出</t>
  </si>
  <si>
    <t>2210399</t>
  </si>
  <si>
    <t>其他粮油储备支出</t>
  </si>
  <si>
    <t>221A</t>
  </si>
  <si>
    <t>重要商品储备</t>
  </si>
  <si>
    <t>棉花储备</t>
  </si>
  <si>
    <t>22201</t>
  </si>
  <si>
    <t>食糖储备</t>
  </si>
  <si>
    <t>2220101</t>
  </si>
  <si>
    <t>肉类储备</t>
  </si>
  <si>
    <t>2220102</t>
  </si>
  <si>
    <t>化肥储备</t>
  </si>
  <si>
    <t>2220103</t>
  </si>
  <si>
    <t>农药储备</t>
  </si>
  <si>
    <t>2220104</t>
  </si>
  <si>
    <t>边销茶储备</t>
  </si>
  <si>
    <t>2220105</t>
  </si>
  <si>
    <t>羊毛储备</t>
  </si>
  <si>
    <t>2220106</t>
  </si>
  <si>
    <t>医药储备</t>
  </si>
  <si>
    <t>2220107</t>
  </si>
  <si>
    <t>食盐储备</t>
  </si>
  <si>
    <t>2220112</t>
  </si>
  <si>
    <t>战略物资储备</t>
  </si>
  <si>
    <t>2220113</t>
  </si>
  <si>
    <t>应急物资储备</t>
  </si>
  <si>
    <t>2220114</t>
  </si>
  <si>
    <t>其他重要商品储备支出</t>
  </si>
  <si>
    <t>2220115</t>
  </si>
  <si>
    <t>2220118</t>
  </si>
  <si>
    <t>应急管理事务</t>
  </si>
  <si>
    <t>2220150</t>
  </si>
  <si>
    <t>灾害风险防治</t>
  </si>
  <si>
    <t>2220199</t>
  </si>
  <si>
    <t>国务院安委会专项</t>
  </si>
  <si>
    <t>22202</t>
  </si>
  <si>
    <t>安全监管</t>
  </si>
  <si>
    <t>2220201</t>
  </si>
  <si>
    <t>应急救援</t>
  </si>
  <si>
    <t>2220202</t>
  </si>
  <si>
    <t>应急管理</t>
  </si>
  <si>
    <t>2220203</t>
  </si>
  <si>
    <t>2220204</t>
  </si>
  <si>
    <t>其他应急管理支出</t>
  </si>
  <si>
    <t>2220205</t>
  </si>
  <si>
    <t>消防救援事务</t>
  </si>
  <si>
    <t>2220206</t>
  </si>
  <si>
    <t>2220207</t>
  </si>
  <si>
    <t>2220209</t>
  </si>
  <si>
    <t>2220210</t>
  </si>
  <si>
    <t>消防应急救援</t>
  </si>
  <si>
    <t>2220211</t>
  </si>
  <si>
    <t>2220212</t>
  </si>
  <si>
    <t>其他消防救援事务支出</t>
  </si>
  <si>
    <t>2220250</t>
  </si>
  <si>
    <t>矿山安全</t>
  </si>
  <si>
    <t>2220299</t>
  </si>
  <si>
    <t>22203</t>
  </si>
  <si>
    <t>2220301</t>
  </si>
  <si>
    <t>2220303</t>
  </si>
  <si>
    <t>矿山安全监察事务</t>
  </si>
  <si>
    <t>2220304</t>
  </si>
  <si>
    <t>矿山应急救援事务</t>
  </si>
  <si>
    <t>2220399</t>
  </si>
  <si>
    <t>其他矿山安全支出</t>
  </si>
  <si>
    <t>22204</t>
  </si>
  <si>
    <t>地震事务</t>
  </si>
  <si>
    <t>2220401</t>
  </si>
  <si>
    <t>2220402</t>
  </si>
  <si>
    <t>2220403</t>
  </si>
  <si>
    <t>2220404</t>
  </si>
  <si>
    <t>地震监测</t>
  </si>
  <si>
    <t>2220499</t>
  </si>
  <si>
    <t>地震预测预报</t>
  </si>
  <si>
    <t>22205</t>
  </si>
  <si>
    <t>地震灾害预防</t>
  </si>
  <si>
    <t>2220501</t>
  </si>
  <si>
    <t>地震应急救援</t>
  </si>
  <si>
    <t>2220502</t>
  </si>
  <si>
    <t>地震环境探察</t>
  </si>
  <si>
    <t>2220503</t>
  </si>
  <si>
    <t>防震减灾信息管理</t>
  </si>
  <si>
    <t>2220504</t>
  </si>
  <si>
    <t>防震减灾基础管理</t>
  </si>
  <si>
    <t>2220505</t>
  </si>
  <si>
    <t>地震事业机构</t>
  </si>
  <si>
    <t>2220506</t>
  </si>
  <si>
    <t>其他地震事务支出</t>
  </si>
  <si>
    <t>2220507</t>
  </si>
  <si>
    <t>自然灾害防治</t>
  </si>
  <si>
    <t>2220508</t>
  </si>
  <si>
    <t>地质灾害防治</t>
  </si>
  <si>
    <t>2220509</t>
  </si>
  <si>
    <t>森林草原防灾减灾</t>
  </si>
  <si>
    <t>2220510</t>
  </si>
  <si>
    <t>其他自然灾害防治支出</t>
  </si>
  <si>
    <t>自然灾害救灾及恢复重建支出</t>
  </si>
  <si>
    <t>2220599</t>
  </si>
  <si>
    <t>自然灾害救灾补助</t>
  </si>
  <si>
    <t>222A</t>
  </si>
  <si>
    <t>自然灾害灾后重建补助</t>
  </si>
  <si>
    <t>其他自然灾害救灾及恢复重建支出</t>
  </si>
  <si>
    <t>22401</t>
  </si>
  <si>
    <t>其他灾害防治及应急管理支出</t>
  </si>
  <si>
    <t>2240101</t>
  </si>
  <si>
    <t>2240102</t>
  </si>
  <si>
    <t>2240103</t>
  </si>
  <si>
    <t>2240104</t>
  </si>
  <si>
    <t>地方政府一般债务付息支出</t>
  </si>
  <si>
    <t>2240105</t>
  </si>
  <si>
    <t>地方政府一般债券付息支出</t>
  </si>
  <si>
    <t>2240106</t>
  </si>
  <si>
    <t>地方政府向外国政府借款付息支出</t>
  </si>
  <si>
    <t>2240107</t>
  </si>
  <si>
    <t>地方政府向国际组织借款付息支出</t>
  </si>
  <si>
    <t>2240108</t>
  </si>
  <si>
    <t>地方政府其他一般债务付息支出</t>
  </si>
  <si>
    <t>2240109</t>
  </si>
  <si>
    <t>2240150</t>
  </si>
  <si>
    <t>地方政府一般债务发行费用支出</t>
  </si>
  <si>
    <t>2240199</t>
  </si>
  <si>
    <t>地方政府一般债务发行费用支出▲</t>
  </si>
  <si>
    <t>22402</t>
  </si>
  <si>
    <t>2240201</t>
  </si>
  <si>
    <t>年初预留</t>
  </si>
  <si>
    <t>2240202</t>
  </si>
  <si>
    <t>2240204</t>
  </si>
  <si>
    <t>县本级一般公共预算支出</t>
  </si>
  <si>
    <t>1-5  2024年梁河县本级一般公共预算政府预算经济分类表（基本支出）</t>
  </si>
  <si>
    <t>经济科目名称</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</si>
  <si>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</si>
  <si>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</si>
  <si>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</si>
  <si>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</si>
  <si>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</si>
  <si>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</si>
  <si>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</si>
  <si>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</si>
  <si>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</si>
  <si>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</si>
  <si>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  </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</si>
  <si>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</si>
  <si>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</si>
  <si>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</si>
  <si>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</si>
  <si>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</si>
  <si>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</si>
  <si>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设备购置</t>
  </si>
  <si>
    <t xml:space="preserve">  大型修缮</t>
  </si>
  <si>
    <t>对事业单位经常性补助</t>
  </si>
  <si>
    <t xml:space="preserve">  工资福利支出</t>
  </si>
  <si>
    <t xml:space="preserve">  商品和服务支出</t>
  </si>
  <si>
    <t>对事业单位资本性补助</t>
  </si>
  <si>
    <t xml:space="preserve">  资本性支出(一)</t>
  </si>
  <si>
    <t>对个人和家庭的补助</t>
  </si>
  <si>
    <t xml:space="preserve">  社会福利和救助</t>
  </si>
  <si>
    <t xml:space="preserve">  助学金</t>
  </si>
  <si>
    <t xml:space="preserve">  离退休费</t>
  </si>
  <si>
    <t xml:space="preserve">  其他对个人和家庭的补助</t>
  </si>
  <si>
    <t>支  出  合  计</t>
  </si>
  <si>
    <t>1-6  2024年梁河县本级一般公共预算支出表（州（市）对下转移支付项目）</t>
  </si>
  <si>
    <t>项       目</t>
  </si>
  <si>
    <t>其中：延续项目</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</si>
  <si>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</si>
  <si>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</si>
  <si>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</si>
  <si>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</si>
  <si>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</si>
  <si>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</si>
  <si>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</si>
  <si>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</si>
  <si>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</si>
  <si>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</si>
  <si>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</si>
  <si>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</si>
  <si>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</si>
  <si>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</si>
  <si>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</si>
  <si>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</si>
  <si>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</si>
  <si>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</si>
  <si>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</si>
  <si>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</si>
  <si>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</si>
  <si>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合计</t>
  </si>
  <si>
    <t>1-7  2024年梁河县分地区税收返还和转移支付预算表</t>
  </si>
  <si>
    <t>县（市）</t>
  </si>
  <si>
    <t>税收返还</t>
  </si>
  <si>
    <t>转移支付</t>
  </si>
  <si>
    <t>一、提前下达数</t>
  </si>
  <si>
    <t>勐养镇</t>
  </si>
  <si>
    <t xml:space="preserve"> </t>
  </si>
  <si>
    <t>芒东镇</t>
  </si>
  <si>
    <t>遮岛镇</t>
  </si>
  <si>
    <t>九保乡</t>
  </si>
  <si>
    <t>曩宋乡</t>
  </si>
  <si>
    <t>河西乡</t>
  </si>
  <si>
    <t>大厂乡</t>
  </si>
  <si>
    <t>小厂乡</t>
  </si>
  <si>
    <t>平山乡</t>
  </si>
  <si>
    <t>二、预算数</t>
  </si>
  <si>
    <t>1-8  2024年梁河县本级“三公”经费预算财政拨款情况统计表</t>
  </si>
  <si>
    <t>比上年增、减情况</t>
  </si>
  <si>
    <t>增、减金额</t>
  </si>
  <si>
    <t>增、减幅度</t>
  </si>
  <si>
    <t>1.因公出国（境）费</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</si>
  <si>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</si>
  <si>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</si>
  <si>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</si>
  <si>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</si>
  <si>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2024年梁河县“三公”经费预算安排数562.36万元，其中：因公出国（境）费0.1万元，公务接待费109.77万元，公务用车购置和运行维护费452.49万元（分别为：公务用车运行费412.49万元，公务用车购置40万元）。与2023年“三公”经费预算数770.20万元相比，减少207.84万元，下降26.99%。其中：因公出国（境）费与上年预算数持平；公务接待费减少43.84万元,下降28.54%，减少原因主要是各单位《严格落实过紧日子要求切实硬化预算管理二十条措施》规定要求，结合本单位实际，完善相关制度，厉行节约，严控支出，有效地控制行政成本，根据目标控制数，减少不必要的开支；公务用车购置及运行费减少164.00万元，下降26.60%（分别为：公务用车运行费减少102.76万元，下降19.94%，公务用车购置减少61.24万元，下降60.49%），公务用车购置及运行费减少原因:梁河县严格执行公车管理制度，杜绝公车私用，合理安排公务用车的出行。</t>
  </si>
  <si>
    <t>2-1 2024年梁河县政府性基金预算收入情况表</t>
  </si>
  <si>
    <t>1030102</t>
  </si>
  <si>
    <t>一、农网还贷资金收入</t>
  </si>
  <si>
    <t>1030112</t>
  </si>
  <si>
    <t>二、海南省高等级公路车辆通行附加费收入</t>
  </si>
  <si>
    <t>1030115</t>
  </si>
  <si>
    <t>三、港口建设费收入</t>
  </si>
  <si>
    <t>1030129</t>
  </si>
  <si>
    <t>四、国家电影事业发展专项资金收入</t>
  </si>
  <si>
    <t>1030146</t>
  </si>
  <si>
    <t>五、国有土地收益基金收入</t>
  </si>
  <si>
    <t>1030147</t>
  </si>
  <si>
    <t>六、农业土地开发资金收入</t>
  </si>
  <si>
    <t>1030148</t>
  </si>
  <si>
    <t>七、国有土地使用权出让收入</t>
  </si>
  <si>
    <t>103014801</t>
  </si>
  <si>
    <t xml:space="preserve">  土地出让价款收入</t>
  </si>
  <si>
    <t>103014802</t>
  </si>
  <si>
    <t xml:space="preserve">  补缴的土地价款</t>
  </si>
  <si>
    <t>103014803</t>
  </si>
  <si>
    <t xml:space="preserve">  划拨土地收入</t>
  </si>
  <si>
    <t>103014898</t>
  </si>
  <si>
    <t xml:space="preserve">  缴纳新增建设用地土地有偿使用费</t>
  </si>
  <si>
    <t>103014899</t>
  </si>
  <si>
    <t xml:space="preserve">  其他土地出让收入</t>
  </si>
  <si>
    <t>1030150</t>
  </si>
  <si>
    <t>八、大中型水库库区基金收入</t>
  </si>
  <si>
    <t>1030155</t>
  </si>
  <si>
    <t>九、彩票公益金收入</t>
  </si>
  <si>
    <t>103015501</t>
  </si>
  <si>
    <t xml:space="preserve">  福利彩票公益金收入</t>
  </si>
  <si>
    <t>103015502</t>
  </si>
  <si>
    <t xml:space="preserve">  体育彩票公益金收入</t>
  </si>
  <si>
    <t>1030156</t>
  </si>
  <si>
    <t>十、城市基础设施配套费收入</t>
  </si>
  <si>
    <t>1030157</t>
  </si>
  <si>
    <t>十一、小型水库移民扶助基金收入</t>
  </si>
  <si>
    <t>1030158</t>
  </si>
  <si>
    <t>十二、国家重大水利工程建设基金收入</t>
  </si>
  <si>
    <t>1030159</t>
  </si>
  <si>
    <t>十三、车辆通行费</t>
  </si>
  <si>
    <t>1030178</t>
  </si>
  <si>
    <t>十四、污水处理费收入</t>
  </si>
  <si>
    <t>1030180</t>
  </si>
  <si>
    <t>十五、彩票发行机构和彩票销售机构的业务费用</t>
  </si>
  <si>
    <t>1030199</t>
  </si>
  <si>
    <t>十六、其他政府性基金收入</t>
  </si>
  <si>
    <t>10310</t>
  </si>
  <si>
    <t>十七、专项债券对应项目专项收入</t>
  </si>
  <si>
    <t>全县政府性基金预算收入</t>
  </si>
  <si>
    <t>地方政府专项债务收入</t>
  </si>
  <si>
    <t xml:space="preserve">  政府性基金转移收入</t>
  </si>
  <si>
    <t xml:space="preserve">     政府性基金补助收入</t>
  </si>
  <si>
    <t xml:space="preserve">     抗疫特别国债转移支付收入</t>
  </si>
  <si>
    <t>2-2 2024年梁河县政府性基金预算支出情况表</t>
  </si>
  <si>
    <t>一、文化旅游体育与传媒支出</t>
  </si>
  <si>
    <t>20707</t>
  </si>
  <si>
    <t xml:space="preserve">   国家电影事业发展专项资金安排的支出</t>
  </si>
  <si>
    <t>2070701</t>
  </si>
  <si>
    <t xml:space="preserve">      资助国产影片放映</t>
  </si>
  <si>
    <t>2070702</t>
  </si>
  <si>
    <t xml:space="preserve">      资助影院建设</t>
  </si>
  <si>
    <t>2070703</t>
  </si>
  <si>
    <t xml:space="preserve">      资助少数民族语电影译制</t>
  </si>
  <si>
    <t>2070704</t>
  </si>
  <si>
    <t xml:space="preserve">      购买农村电影公益性放映版权服务</t>
  </si>
  <si>
    <t>2070799</t>
  </si>
  <si>
    <t xml:space="preserve">      其他国家电影事业发展专项资金支出</t>
  </si>
  <si>
    <t>20709</t>
  </si>
  <si>
    <t xml:space="preserve">   旅游发展基金支出</t>
  </si>
  <si>
    <t>2070901</t>
  </si>
  <si>
    <t xml:space="preserve">      宣传促销</t>
  </si>
  <si>
    <t>2070902</t>
  </si>
  <si>
    <t xml:space="preserve">      行业规划</t>
  </si>
  <si>
    <t>2070903</t>
  </si>
  <si>
    <t xml:space="preserve">      旅游事业补助</t>
  </si>
  <si>
    <t>2070904</t>
  </si>
  <si>
    <t xml:space="preserve">      地方旅游开发项目补助</t>
  </si>
  <si>
    <t>2070999</t>
  </si>
  <si>
    <t xml:space="preserve">      其他旅游发展基金支出 </t>
  </si>
  <si>
    <t>20710</t>
  </si>
  <si>
    <t xml:space="preserve">   国家电影事业发展专项资金对应专项债务收入安排的支出</t>
  </si>
  <si>
    <t>2071001</t>
  </si>
  <si>
    <t xml:space="preserve">      资助城市影院</t>
  </si>
  <si>
    <t>2071099</t>
  </si>
  <si>
    <t xml:space="preserve">      其他国家电影事业发展专项资金对应专项债务收入支出</t>
  </si>
  <si>
    <t>二、社会保障和就业支出</t>
  </si>
  <si>
    <t>20822</t>
  </si>
  <si>
    <t xml:space="preserve">    大中型水库移民后期扶持基金支出</t>
  </si>
  <si>
    <t>2082201</t>
  </si>
  <si>
    <t xml:space="preserve">      移民补助</t>
  </si>
  <si>
    <t>2082202</t>
  </si>
  <si>
    <t xml:space="preserve">      基础设施建设和经济发展</t>
  </si>
  <si>
    <t>2082299</t>
  </si>
  <si>
    <t xml:space="preserve">      其他大中型水库移民后期扶持基金支出</t>
  </si>
  <si>
    <t>20823</t>
  </si>
  <si>
    <t xml:space="preserve">    小型水库移民扶助基金安排的支出</t>
  </si>
  <si>
    <t>2082301</t>
  </si>
  <si>
    <t>2082302</t>
  </si>
  <si>
    <t>2082399</t>
  </si>
  <si>
    <t xml:space="preserve">      其他小型水库移民扶助基金支出</t>
  </si>
  <si>
    <t>20829</t>
  </si>
  <si>
    <t xml:space="preserve">    小型水库移民扶助基金对应专项债务收入安排的支出</t>
  </si>
  <si>
    <t>2082901</t>
  </si>
  <si>
    <t>2082999</t>
  </si>
  <si>
    <t xml:space="preserve">      其他小型水库移民扶助基金对应专项债务收入安排的支出</t>
  </si>
  <si>
    <t>三、节能环保支出</t>
  </si>
  <si>
    <t>21160</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</si>
  <si>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</si>
  <si>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</si>
  <si>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</si>
  <si>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</si>
  <si>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</si>
  <si>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</si>
  <si>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</si>
  <si>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</si>
  <si>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</si>
  <si>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</si>
  <si>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四、城乡社区支出</t>
  </si>
  <si>
    <t>21208</t>
  </si>
  <si>
    <t xml:space="preserve">    国有土地使用权出让收入安排的支出</t>
  </si>
  <si>
    <t>2120801</t>
  </si>
  <si>
    <t xml:space="preserve">      征地和拆迁补偿支出</t>
  </si>
  <si>
    <t>2120802</t>
  </si>
  <si>
    <t xml:space="preserve">      土地开发支出</t>
  </si>
  <si>
    <t>2120803</t>
  </si>
  <si>
    <t xml:space="preserve">      城市建设支出</t>
  </si>
  <si>
    <t>2120804</t>
  </si>
  <si>
    <t xml:space="preserve">      农村基础设施建设支出</t>
  </si>
  <si>
    <t>2120805</t>
  </si>
  <si>
    <t xml:space="preserve">      补助被征地农民支出</t>
  </si>
  <si>
    <t>2120806</t>
  </si>
  <si>
    <t xml:space="preserve">      土地出让业务支出</t>
  </si>
  <si>
    <t>2120807</t>
  </si>
  <si>
    <t xml:space="preserve">      廉租住房支出</t>
  </si>
  <si>
    <t>2120809</t>
  </si>
  <si>
    <t xml:space="preserve">      支付破产或改制企业职工安置费</t>
  </si>
  <si>
    <t>2120810</t>
  </si>
  <si>
    <t xml:space="preserve">      棚户区改造支出</t>
  </si>
  <si>
    <t>2120811</t>
  </si>
  <si>
    <t xml:space="preserve">      公共租赁住房支出</t>
  </si>
  <si>
    <t>2120813</t>
  </si>
  <si>
    <t xml:space="preserve">      保障性住房租金补贴</t>
  </si>
  <si>
    <t xml:space="preserve">      农业生产发展支出</t>
  </si>
  <si>
    <t>2120899</t>
  </si>
  <si>
    <t xml:space="preserve">      其他国有土地使用权出让收入安排的支出</t>
  </si>
  <si>
    <t>21210</t>
  </si>
  <si>
    <t xml:space="preserve">    国有土地收益基金安排的支出</t>
  </si>
  <si>
    <t>2121001</t>
  </si>
  <si>
    <t>2121002</t>
  </si>
  <si>
    <t>2121099</t>
  </si>
  <si>
    <t xml:space="preserve">      其他国有土地收益基金支出</t>
  </si>
  <si>
    <t>21211</t>
  </si>
  <si>
    <t xml:space="preserve">    农业土地开发资金安排的支出</t>
  </si>
  <si>
    <t>21213</t>
  </si>
  <si>
    <t xml:space="preserve">    城市基础设施配套费安排的支出</t>
  </si>
  <si>
    <t>2121301</t>
  </si>
  <si>
    <t xml:space="preserve">      城市公共设施</t>
  </si>
  <si>
    <t>2121302</t>
  </si>
  <si>
    <t xml:space="preserve">      城市环境卫生</t>
  </si>
  <si>
    <t>2121303</t>
  </si>
  <si>
    <t xml:space="preserve">      公有房屋</t>
  </si>
  <si>
    <t>2121304</t>
  </si>
  <si>
    <t xml:space="preserve">      城市防洪</t>
  </si>
  <si>
    <t>2121399</t>
  </si>
  <si>
    <t xml:space="preserve">      其他城市基础设施配套费安排的支出</t>
  </si>
  <si>
    <t>21214</t>
  </si>
  <si>
    <t xml:space="preserve">    污水处理费收入安排的支出</t>
  </si>
  <si>
    <t>2121401</t>
  </si>
  <si>
    <t xml:space="preserve">      污水处理设施建设和运营</t>
  </si>
  <si>
    <t>2121402</t>
  </si>
  <si>
    <t xml:space="preserve">      代征手续费</t>
  </si>
  <si>
    <t>2121499</t>
  </si>
  <si>
    <t xml:space="preserve">      其他污水处理费安排的支出</t>
  </si>
  <si>
    <t>21215</t>
  </si>
  <si>
    <t xml:space="preserve">    土地储备专项债券收入安排的支出</t>
  </si>
  <si>
    <t>2121501</t>
  </si>
  <si>
    <t>2121502</t>
  </si>
  <si>
    <t>2121599</t>
  </si>
  <si>
    <t xml:space="preserve">      其他土地储备专项债券收入安排的支出</t>
  </si>
  <si>
    <t>21216</t>
  </si>
  <si>
    <t xml:space="preserve">    棚户区改造专项债券收入安排的支出</t>
  </si>
  <si>
    <t>2121601</t>
  </si>
  <si>
    <t>2121602</t>
  </si>
  <si>
    <t>2121699</t>
  </si>
  <si>
    <t xml:space="preserve">      其他棚户区改造专项债券收入安排的支出</t>
  </si>
  <si>
    <t>21217</t>
  </si>
  <si>
    <t xml:space="preserve">    城市基础设施配套费对应专项债务收入安排的支出</t>
  </si>
  <si>
    <t>2121701</t>
  </si>
  <si>
    <t>2121702</t>
  </si>
  <si>
    <t>2121703</t>
  </si>
  <si>
    <t>2121704</t>
  </si>
  <si>
    <t>2121799</t>
  </si>
  <si>
    <t xml:space="preserve">      其他城市基础设施配套费对应专项债务收入安排的支出</t>
  </si>
  <si>
    <t>21218</t>
  </si>
  <si>
    <t xml:space="preserve">    污水处理费对应专项债务收入安排的支出</t>
  </si>
  <si>
    <t>2121801</t>
  </si>
  <si>
    <t>2121899</t>
  </si>
  <si>
    <t xml:space="preserve">      其他污水处理费对应专项债务收入安排的支出</t>
  </si>
  <si>
    <t>21219</t>
  </si>
  <si>
    <t xml:space="preserve">    国有土地使用权出让收入对应专项债务收入安排的支出</t>
  </si>
  <si>
    <t>2121901</t>
  </si>
  <si>
    <t>2121902</t>
  </si>
  <si>
    <t>2121903</t>
  </si>
  <si>
    <t>2121904</t>
  </si>
  <si>
    <t>2121905</t>
  </si>
  <si>
    <t>2121906</t>
  </si>
  <si>
    <t>2121907</t>
  </si>
  <si>
    <t>2121999</t>
  </si>
  <si>
    <t xml:space="preserve">      其他国有土地使用权出让收入对应专项债务收入安排的支出</t>
  </si>
  <si>
    <t>五、农林水支出</t>
  </si>
  <si>
    <t>21366</t>
  </si>
  <si>
    <t xml:space="preserve">    大中型水库库区基金安排的支出</t>
  </si>
  <si>
    <t>2136601</t>
  </si>
  <si>
    <t>2136602</t>
  </si>
  <si>
    <t xml:space="preserve">      解决移民遗留问题</t>
  </si>
  <si>
    <t>2136603</t>
  </si>
  <si>
    <t xml:space="preserve">      库区防护工程维护</t>
  </si>
  <si>
    <t>2136699</t>
  </si>
  <si>
    <t xml:space="preserve">      其他大中型水库库区基金支出</t>
  </si>
  <si>
    <t>21367</t>
  </si>
  <si>
    <t xml:space="preserve">    三峡水库库区基金支出</t>
  </si>
  <si>
    <t>2136701</t>
  </si>
  <si>
    <t>2136702</t>
  </si>
  <si>
    <t>2136703</t>
  </si>
  <si>
    <t xml:space="preserve">      库区维护和管理</t>
  </si>
  <si>
    <t>2136799</t>
  </si>
  <si>
    <t xml:space="preserve">      其他三峡水库库区基金支出</t>
  </si>
  <si>
    <t>21369</t>
  </si>
  <si>
    <t xml:space="preserve">    国家重大水利工程建设基金安排的支出</t>
  </si>
  <si>
    <t>2136901</t>
  </si>
  <si>
    <t xml:space="preserve">      南水北调工程建设</t>
  </si>
  <si>
    <t>2136902</t>
  </si>
  <si>
    <t xml:space="preserve">      三峡后续工作</t>
  </si>
  <si>
    <t>2136903</t>
  </si>
  <si>
    <t xml:space="preserve">      地方重大水利工程建设</t>
  </si>
  <si>
    <t>2136999</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</si>
  <si>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</si>
  <si>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</si>
  <si>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</si>
  <si>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</si>
  <si>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</si>
  <si>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</si>
  <si>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六、交通运输支出</t>
  </si>
  <si>
    <t>21460</t>
  </si>
  <si>
    <t xml:space="preserve">    海南省高等级公路车辆通行附加费安排的支出</t>
  </si>
  <si>
    <t>2146001</t>
  </si>
  <si>
    <t xml:space="preserve">      公路建设</t>
  </si>
  <si>
    <t>2146002</t>
  </si>
  <si>
    <t xml:space="preserve">      公路养护</t>
  </si>
  <si>
    <t>2146003</t>
  </si>
  <si>
    <t xml:space="preserve">      公路还贷</t>
  </si>
  <si>
    <t>2146099</t>
  </si>
  <si>
    <t xml:space="preserve">      其他海南省高等级公路车辆通行附加费安排的支出</t>
  </si>
  <si>
    <t>21462</t>
  </si>
  <si>
    <t xml:space="preserve">    车辆通行费安排的支出</t>
  </si>
  <si>
    <t>2146201</t>
  </si>
  <si>
    <t>2146202</t>
  </si>
  <si>
    <t xml:space="preserve">      政府还贷公路养护</t>
  </si>
  <si>
    <t>2146203</t>
  </si>
  <si>
    <t xml:space="preserve">      政府还贷公路管理</t>
  </si>
  <si>
    <t>2146299</t>
  </si>
  <si>
    <t xml:space="preserve">      其他车辆通行费安排的支出</t>
  </si>
  <si>
    <t>21463</t>
  </si>
  <si>
    <t xml:space="preserve">    港口建设费安排的支出</t>
  </si>
  <si>
    <t>2146301</t>
  </si>
  <si>
    <t xml:space="preserve">      港口设施</t>
  </si>
  <si>
    <t>2146302</t>
  </si>
  <si>
    <t xml:space="preserve">      航道建设和维护</t>
  </si>
  <si>
    <t>2146303</t>
  </si>
  <si>
    <t xml:space="preserve">      航运保障系统建设</t>
  </si>
  <si>
    <t>2146399</t>
  </si>
  <si>
    <t xml:space="preserve">      其他港口建设费安排的支出</t>
  </si>
  <si>
    <t>21464</t>
  </si>
  <si>
    <t xml:space="preserve">    铁路建设基金支出</t>
  </si>
  <si>
    <t>2146401</t>
  </si>
  <si>
    <t xml:space="preserve">      铁路建设投资</t>
  </si>
  <si>
    <t>2146402</t>
  </si>
  <si>
    <t xml:space="preserve">      购置铁路机车车辆</t>
  </si>
  <si>
    <t>2146403</t>
  </si>
  <si>
    <t xml:space="preserve">      铁路还贷</t>
  </si>
  <si>
    <t>2146404</t>
  </si>
  <si>
    <t xml:space="preserve">      建设项目铺底资金</t>
  </si>
  <si>
    <t>2146405</t>
  </si>
  <si>
    <t xml:space="preserve">      勘测设计</t>
  </si>
  <si>
    <t>2146406</t>
  </si>
  <si>
    <t xml:space="preserve">      注册资本金</t>
  </si>
  <si>
    <t>2146407</t>
  </si>
  <si>
    <t xml:space="preserve">      周转资金</t>
  </si>
  <si>
    <t>2146499</t>
  </si>
  <si>
    <t xml:space="preserve">      其他铁路建设基金支出</t>
  </si>
  <si>
    <t>21468</t>
  </si>
  <si>
    <t xml:space="preserve">    船舶油污损害赔偿基金支出</t>
  </si>
  <si>
    <t>2146801</t>
  </si>
  <si>
    <t xml:space="preserve">      应急处置费用</t>
  </si>
  <si>
    <t>2146802</t>
  </si>
  <si>
    <t xml:space="preserve">      控制清除污染</t>
  </si>
  <si>
    <t>2146803</t>
  </si>
  <si>
    <t xml:space="preserve">      损失补偿</t>
  </si>
  <si>
    <t>2146804</t>
  </si>
  <si>
    <t xml:space="preserve">      生态恢复</t>
  </si>
  <si>
    <t>2146805</t>
  </si>
  <si>
    <t xml:space="preserve">      监视监测</t>
  </si>
  <si>
    <t>2146899</t>
  </si>
  <si>
    <t xml:space="preserve">      其他船舶油污损害赔偿基金支出</t>
  </si>
  <si>
    <t>21469</t>
  </si>
  <si>
    <t xml:space="preserve">    民航发展基金支出</t>
  </si>
  <si>
    <t>2146901</t>
  </si>
  <si>
    <t xml:space="preserve">      民航机场建设</t>
  </si>
  <si>
    <t>2146902</t>
  </si>
  <si>
    <t xml:space="preserve">      空管系统建设</t>
  </si>
  <si>
    <t>2146903</t>
  </si>
  <si>
    <t xml:space="preserve">      民航安全</t>
  </si>
  <si>
    <t>2146904</t>
  </si>
  <si>
    <t xml:space="preserve">      航线和机场补贴</t>
  </si>
  <si>
    <t>2146906</t>
  </si>
  <si>
    <t xml:space="preserve">      民航节能减排</t>
  </si>
  <si>
    <t>2146907</t>
  </si>
  <si>
    <t xml:space="preserve">      通用航空发展</t>
  </si>
  <si>
    <t>2146908</t>
  </si>
  <si>
    <t xml:space="preserve">      征管经费</t>
  </si>
  <si>
    <t>2146999</t>
  </si>
  <si>
    <t xml:space="preserve">      其他民航发展基金支出</t>
  </si>
  <si>
    <t>21470</t>
  </si>
  <si>
    <t xml:space="preserve">    海南省高等级公路车辆通行附加费对应专项债务收入安排的支出</t>
  </si>
  <si>
    <t>2147001</t>
  </si>
  <si>
    <t>2147099</t>
  </si>
  <si>
    <t xml:space="preserve">      其他海南省高等级公路车辆通行附加费对应专项债务收入安排的支出</t>
  </si>
  <si>
    <t>21471</t>
  </si>
  <si>
    <t xml:space="preserve">    政府收费公路专项债券收入安排的支出</t>
  </si>
  <si>
    <t>2147101</t>
  </si>
  <si>
    <t>2147199</t>
  </si>
  <si>
    <t xml:space="preserve">      其他政府收费公路专项债券收入安排的支出</t>
  </si>
  <si>
    <t>21472</t>
  </si>
  <si>
    <t xml:space="preserve">    车辆通行费对应专项债务收入安排的支出</t>
  </si>
  <si>
    <t>21473</t>
  </si>
  <si>
    <t xml:space="preserve">    港口建设费对应专项债务收入安排的支出</t>
  </si>
  <si>
    <t>2147301</t>
  </si>
  <si>
    <t>2147303</t>
  </si>
  <si>
    <t>2147399</t>
  </si>
  <si>
    <t xml:space="preserve">      其他港口建设费对应专项债务收入安排的支出</t>
  </si>
  <si>
    <t>七、资源勘探工业信息等支出</t>
  </si>
  <si>
    <t>21562</t>
  </si>
  <si>
    <t xml:space="preserve">    农网还贷资金支出</t>
  </si>
  <si>
    <t>2156202</t>
  </si>
  <si>
    <t xml:space="preserve">      地方农网还贷资金支出</t>
  </si>
  <si>
    <t>2156299</t>
  </si>
  <si>
    <t xml:space="preserve">      其他农网还贷资金支出</t>
  </si>
  <si>
    <t>八、其他支出</t>
  </si>
  <si>
    <t>22904</t>
  </si>
  <si>
    <t xml:space="preserve">    其他政府性基金及对应专项债务收入安排的支出</t>
  </si>
  <si>
    <t>2290401</t>
  </si>
  <si>
    <t xml:space="preserve">      其他政府性基金安排的支出</t>
  </si>
  <si>
    <t>2290402</t>
  </si>
  <si>
    <t xml:space="preserve">      其他地方自行试点项目收益专项债券收入安排的支出</t>
  </si>
  <si>
    <t>2290403</t>
  </si>
  <si>
    <t xml:space="preserve">      其他政府性基金债务收入安排的支出</t>
  </si>
  <si>
    <t>22908</t>
  </si>
  <si>
    <t xml:space="preserve">    彩票发行销售机构业务费安排的支出</t>
  </si>
  <si>
    <t>2290802</t>
  </si>
  <si>
    <t xml:space="preserve">      福利彩票发行机构的业务费支出</t>
  </si>
  <si>
    <t>2290803</t>
  </si>
  <si>
    <t xml:space="preserve">      体育彩票发行机构的业务费支出</t>
  </si>
  <si>
    <t>2290804</t>
  </si>
  <si>
    <t xml:space="preserve">      福利彩票销售机构的业务费支出</t>
  </si>
  <si>
    <t>2290805</t>
  </si>
  <si>
    <t xml:space="preserve">      体育彩票销售机构的业务费支出</t>
  </si>
  <si>
    <t>2290806</t>
  </si>
  <si>
    <t xml:space="preserve">      彩票兑奖周转金支出</t>
  </si>
  <si>
    <t>2290807</t>
  </si>
  <si>
    <t xml:space="preserve">      彩票发行销售风险基金支出</t>
  </si>
  <si>
    <t>2290808</t>
  </si>
  <si>
    <t xml:space="preserve">      彩票市场调控资金支出</t>
  </si>
  <si>
    <t>2290899</t>
  </si>
  <si>
    <t xml:space="preserve">      其他彩票发行销售机构业务费安排的支出</t>
  </si>
  <si>
    <t>22960</t>
  </si>
  <si>
    <t xml:space="preserve">    彩票公益金安排的支出</t>
  </si>
  <si>
    <t xml:space="preserve">      用于补充全国社会保障基金的彩票公益金支出</t>
  </si>
  <si>
    <t>2296002</t>
  </si>
  <si>
    <t xml:space="preserve">      用于社会福利的彩票公益金支出</t>
  </si>
  <si>
    <t>2296003</t>
  </si>
  <si>
    <t xml:space="preserve">      用于体育事业的彩票公益金支出</t>
  </si>
  <si>
    <t>2296004</t>
  </si>
  <si>
    <t xml:space="preserve">      用于教育事业的彩票公益金支出</t>
  </si>
  <si>
    <t>2296005</t>
  </si>
  <si>
    <t xml:space="preserve">      用于红十字事业的彩票公益金支出</t>
  </si>
  <si>
    <t>2296006</t>
  </si>
  <si>
    <t xml:space="preserve">      用于残疾人事业的彩票公益金支出</t>
  </si>
  <si>
    <t>2296010</t>
  </si>
  <si>
    <t xml:space="preserve">      用于文化事业的彩票公益金支出</t>
  </si>
  <si>
    <t>2296011</t>
  </si>
  <si>
    <t xml:space="preserve">      用于扶贫的彩票公益金支出</t>
  </si>
  <si>
    <t>2296012</t>
  </si>
  <si>
    <t xml:space="preserve">      用于法律援助的彩票公益金支出</t>
  </si>
  <si>
    <t>2296013</t>
  </si>
  <si>
    <t xml:space="preserve">      用于城乡医疗救助的彩票公益金支出</t>
  </si>
  <si>
    <t>2296099</t>
  </si>
  <si>
    <t xml:space="preserve">      用于其他社会公益事业的彩票公益金支出</t>
  </si>
  <si>
    <t>九、债务付息支出</t>
  </si>
  <si>
    <t>2320401</t>
  </si>
  <si>
    <t xml:space="preserve">      海南省高等级公路车辆通行附加费债务付息支出</t>
  </si>
  <si>
    <t>2320402</t>
  </si>
  <si>
    <t xml:space="preserve">      港口建设费债务付息支出</t>
  </si>
  <si>
    <t>2320405</t>
  </si>
  <si>
    <t xml:space="preserve">      国家电影事业发展专项资金债务付息支出</t>
  </si>
  <si>
    <t>2320411</t>
  </si>
  <si>
    <t xml:space="preserve">      国有土地使用权出让金债务付息支出</t>
  </si>
  <si>
    <t>2320413</t>
  </si>
  <si>
    <t xml:space="preserve">      农业土地开发资金债务付息支出</t>
  </si>
  <si>
    <t>2320414</t>
  </si>
  <si>
    <t xml:space="preserve">      大中型水库库区基金债务付息支出</t>
  </si>
  <si>
    <t>2320416</t>
  </si>
  <si>
    <t xml:space="preserve">      城市基础设施配套费债务付息支出</t>
  </si>
  <si>
    <t>2320417</t>
  </si>
  <si>
    <t xml:space="preserve">      小型水库移民扶助基金债务付息支出</t>
  </si>
  <si>
    <t>2320418</t>
  </si>
  <si>
    <t xml:space="preserve">      国家重大水利工程建设基金债务付息支出</t>
  </si>
  <si>
    <t>2320419</t>
  </si>
  <si>
    <t xml:space="preserve">      车辆通行费债务付息支出</t>
  </si>
  <si>
    <t>2320420</t>
  </si>
  <si>
    <t xml:space="preserve">      污水处理费债务付息支出</t>
  </si>
  <si>
    <t>2320431</t>
  </si>
  <si>
    <t xml:space="preserve">      土地储备专项债券付息支出</t>
  </si>
  <si>
    <t>2320432</t>
  </si>
  <si>
    <t xml:space="preserve">      政府收费公路专项债券付息支出</t>
  </si>
  <si>
    <t>2320433</t>
  </si>
  <si>
    <t xml:space="preserve">      棚户区改造专项债券付息支出</t>
  </si>
  <si>
    <t>2320498</t>
  </si>
  <si>
    <t xml:space="preserve">      其他地方自行试点项目收益专项债券付息支出</t>
  </si>
  <si>
    <t>2320499</t>
  </si>
  <si>
    <t xml:space="preserve">      其他政府性基金债务付息支出</t>
  </si>
  <si>
    <t>十、债务发行费用支出</t>
  </si>
  <si>
    <t xml:space="preserve">    地方政府专项债务发行费用支出</t>
  </si>
  <si>
    <t>2330401</t>
  </si>
  <si>
    <t xml:space="preserve">      海南省高等级公路车辆通行附加费债务发行费用支出</t>
  </si>
  <si>
    <t>2330402</t>
  </si>
  <si>
    <t xml:space="preserve">      港口建设费债务发行费用支出</t>
  </si>
  <si>
    <t>2330405</t>
  </si>
  <si>
    <t xml:space="preserve">      国家电影事业发展专项资金债务发行费用支出</t>
  </si>
  <si>
    <t>2330411</t>
  </si>
  <si>
    <t xml:space="preserve">      国有土地使用权出让金债务发行费用支出</t>
  </si>
  <si>
    <t>2330413</t>
  </si>
  <si>
    <t xml:space="preserve">      农业土地开发资金债务发行费用支出</t>
  </si>
  <si>
    <t>2330414</t>
  </si>
  <si>
    <t xml:space="preserve">      大中型水库库区基金债务发行费用支出</t>
  </si>
  <si>
    <t>2330416</t>
  </si>
  <si>
    <t xml:space="preserve">      城市基础设施配套费债务发行费用支出</t>
  </si>
  <si>
    <t>2330417</t>
  </si>
  <si>
    <t xml:space="preserve">      小型水库移民扶助基金债务发行费用支出</t>
  </si>
  <si>
    <t>2330418</t>
  </si>
  <si>
    <t xml:space="preserve">      国家重大水利工程建设基金债务发行费用支出</t>
  </si>
  <si>
    <t>2330419</t>
  </si>
  <si>
    <t xml:space="preserve">      车辆通行费债务发行费用支出</t>
  </si>
  <si>
    <t>2330420</t>
  </si>
  <si>
    <t xml:space="preserve">      污水处理费债务发行费用支出</t>
  </si>
  <si>
    <t>2330431</t>
  </si>
  <si>
    <t xml:space="preserve">      土地储备专项债券发行费用支出</t>
  </si>
  <si>
    <t>2330432</t>
  </si>
  <si>
    <t xml:space="preserve">      政府收费公路专项债券发行费用支出</t>
  </si>
  <si>
    <t>2330433</t>
  </si>
  <si>
    <t xml:space="preserve">      棚户区改造专项债券发行费用支出</t>
  </si>
  <si>
    <t>2330498</t>
  </si>
  <si>
    <t xml:space="preserve">      其他地方自行试点项目收益专项债务发行费用支出</t>
  </si>
  <si>
    <t>2330499</t>
  </si>
  <si>
    <t xml:space="preserve">      其他政府性基金债务发行费用支出</t>
  </si>
  <si>
    <t>234</t>
  </si>
  <si>
    <t>十一、抗疫特别国债安排的支出</t>
  </si>
  <si>
    <t>23401</t>
  </si>
  <si>
    <t xml:space="preserve">    基础设施建设</t>
  </si>
  <si>
    <t>2340101</t>
  </si>
  <si>
    <t xml:space="preserve">      公共卫生体系建设</t>
  </si>
  <si>
    <t>2340102</t>
  </si>
  <si>
    <t xml:space="preserve">      重大疫情防控救治体系建设</t>
  </si>
  <si>
    <t>2340103</t>
  </si>
  <si>
    <t xml:space="preserve">      粮食安全</t>
  </si>
  <si>
    <t>2340104</t>
  </si>
  <si>
    <t xml:space="preserve">      能源安全</t>
  </si>
  <si>
    <t>2340105</t>
  </si>
  <si>
    <t xml:space="preserve">      应急物资保障</t>
  </si>
  <si>
    <t>2340106</t>
  </si>
  <si>
    <t xml:space="preserve">      产业链改造升级</t>
  </si>
  <si>
    <t>2340107</t>
  </si>
  <si>
    <t xml:space="preserve">      城镇老旧小区改造</t>
  </si>
  <si>
    <t>2340108</t>
  </si>
  <si>
    <t xml:space="preserve">      生态环境治理</t>
  </si>
  <si>
    <t>2340109</t>
  </si>
  <si>
    <t xml:space="preserve">      交通基础设施建设</t>
  </si>
  <si>
    <t>2340110</t>
  </si>
  <si>
    <t xml:space="preserve">      市政设施建设</t>
  </si>
  <si>
    <t>2340111</t>
  </si>
  <si>
    <t xml:space="preserve">      重大区域规划基础设施建设</t>
  </si>
  <si>
    <t>2340199</t>
  </si>
  <si>
    <t xml:space="preserve">      其他基础设施建设</t>
  </si>
  <si>
    <t>23402</t>
  </si>
  <si>
    <t xml:space="preserve">    抗疫相关支出</t>
  </si>
  <si>
    <t>2340201</t>
  </si>
  <si>
    <t xml:space="preserve">      减免房租补贴</t>
  </si>
  <si>
    <t>2340202</t>
  </si>
  <si>
    <t xml:space="preserve">      重点企业贷款贴息</t>
  </si>
  <si>
    <t>2340203</t>
  </si>
  <si>
    <t xml:space="preserve">      创业担保贷款贴息</t>
  </si>
  <si>
    <t>2340204</t>
  </si>
  <si>
    <t xml:space="preserve">      援企稳岗补贴</t>
  </si>
  <si>
    <t>2340205</t>
  </si>
  <si>
    <t xml:space="preserve">      困难群众基本生活补助</t>
  </si>
  <si>
    <t>2340299</t>
  </si>
  <si>
    <t xml:space="preserve">      其他抗疫相关支出</t>
  </si>
  <si>
    <t>全县政府性基金支出</t>
  </si>
  <si>
    <t>是</t>
  </si>
  <si>
    <t>230</t>
  </si>
  <si>
    <t>23004</t>
  </si>
  <si>
    <t xml:space="preserve">   政府性基金转移支付</t>
  </si>
  <si>
    <t>2300402</t>
  </si>
  <si>
    <t xml:space="preserve">     政府性基金上解支出</t>
  </si>
  <si>
    <t>2300403</t>
  </si>
  <si>
    <t xml:space="preserve">     抗疫特别国债转移支付支出</t>
  </si>
  <si>
    <t>23008</t>
  </si>
  <si>
    <t xml:space="preserve">   调出资金</t>
  </si>
  <si>
    <t>23009</t>
  </si>
  <si>
    <t xml:space="preserve">   年终结余</t>
  </si>
  <si>
    <t>231</t>
  </si>
  <si>
    <t>地方政府专项债务还本支出</t>
  </si>
  <si>
    <t>2-3 2024年梁河县本级政府性基金预算收入情况表</t>
  </si>
  <si>
    <t>县本级政府性基金预算收入</t>
  </si>
  <si>
    <t xml:space="preserve">   政府性基金补助收入</t>
  </si>
  <si>
    <t>否</t>
  </si>
  <si>
    <t xml:space="preserve">     政府性基金上解收入</t>
  </si>
  <si>
    <t>2-4 2024年梁河县本级政府性基金预算支出情况表（公开到项级）</t>
  </si>
  <si>
    <t>类</t>
  </si>
  <si>
    <t>县本级政府性基金支出</t>
  </si>
  <si>
    <t>2300401</t>
  </si>
  <si>
    <t xml:space="preserve">     政府性基金补助支出</t>
  </si>
  <si>
    <t>203308</t>
  </si>
  <si>
    <t>23011</t>
  </si>
  <si>
    <t xml:space="preserve">   地方政府专项债务转贷支出</t>
  </si>
  <si>
    <t>上年结转对应安排支出</t>
  </si>
  <si>
    <t>2-5  2024年梁河县本级政府性基金支出表（州（市）对下转移支付）</t>
  </si>
  <si>
    <t>本年支出小计</t>
  </si>
  <si>
    <t>3-1  2024年梁河县国有资本经营收入预算情况表</t>
  </si>
  <si>
    <r>
      <rPr>
        <sz val="14"/>
        <rFont val="MS Serif"/>
        <charset val="134"/>
      </rPr>
      <t xml:space="preserve">    </t>
    </r>
    <r>
      <rPr>
        <sz val="14"/>
        <rFont val="宋体"/>
        <charset val="134"/>
      </rPr>
      <t>单位：万元</t>
    </r>
  </si>
  <si>
    <t>项        目</t>
  </si>
  <si>
    <t xml:space="preserve">  利润收入</t>
  </si>
  <si>
    <t xml:space="preserve">     电力企业利润收入</t>
  </si>
  <si>
    <t xml:space="preserve">     运输企业利润收入</t>
  </si>
  <si>
    <t xml:space="preserve">     投资服务企业利润收入</t>
  </si>
  <si>
    <t xml:space="preserve">     贸易企业利润收入</t>
  </si>
  <si>
    <t xml:space="preserve">     建筑施工企业利润收入</t>
  </si>
  <si>
    <t xml:space="preserve">     房地产企业利润收入</t>
  </si>
  <si>
    <t xml:space="preserve">     医药企业利润收入</t>
  </si>
  <si>
    <t xml:space="preserve">     农林牧渔企业利润收入</t>
  </si>
  <si>
    <t xml:space="preserve">     军工企业利润收入</t>
  </si>
  <si>
    <t xml:space="preserve">     转制科研院所利润收入</t>
  </si>
  <si>
    <t xml:space="preserve">     地质勘查企业利润收入</t>
  </si>
  <si>
    <r>
      <rPr>
        <sz val="14"/>
        <rFont val="宋体"/>
        <charset val="134"/>
      </rPr>
      <t xml:space="preserve">  </t>
    </r>
    <r>
      <rPr>
        <sz val="14"/>
        <rFont val="宋体"/>
        <charset val="134"/>
      </rPr>
      <t xml:space="preserve"> </t>
    </r>
    <r>
      <rPr>
        <sz val="14"/>
        <rFont val="宋体"/>
        <charset val="134"/>
      </rPr>
      <t xml:space="preserve">  卫生体育福利企业利润收入</t>
    </r>
  </si>
  <si>
    <t xml:space="preserve">     教育文化广播企业利润收入</t>
  </si>
  <si>
    <t xml:space="preserve">     科学研究企业利润收入</t>
  </si>
  <si>
    <t xml:space="preserve">     机关社团所属企业利润收入</t>
  </si>
  <si>
    <t xml:space="preserve">     化工企业利润收入</t>
  </si>
  <si>
    <t xml:space="preserve">     金融企业利润收入（国资预算）</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</si>
  <si>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</si>
  <si>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</si>
  <si>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</si>
  <si>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</si>
  <si>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</si>
  <si>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</si>
  <si>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 xml:space="preserve">  产权转让收入</t>
  </si>
  <si>
    <t xml:space="preserve">     国有股权、股份转让收入</t>
  </si>
  <si>
    <t xml:space="preserve">     国有独资企业产权转让收入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</si>
  <si>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</si>
  <si>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</si>
  <si>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</si>
  <si>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</si>
  <si>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</si>
  <si>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</si>
  <si>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全县国有资本经营收入</t>
  </si>
  <si>
    <t>上年结转</t>
  </si>
  <si>
    <t>账务调整收入</t>
  </si>
  <si>
    <t>3-2  2024年梁河县国有资本经营支出预算情况表</t>
  </si>
  <si>
    <t xml:space="preserve">  解决历史遗留问题及改革成本支出</t>
  </si>
  <si>
    <t xml:space="preserve">    “三供一业”移交补助支出</t>
  </si>
  <si>
    <t xml:space="preserve">    国有企业办职教幼教补助支出</t>
  </si>
  <si>
    <t xml:space="preserve">    国有企业退休人员社会化管理补助支出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</si>
  <si>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</si>
  <si>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</si>
  <si>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</si>
  <si>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</si>
  <si>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</si>
  <si>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</si>
  <si>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</si>
  <si>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</si>
  <si>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其他国有企业资本金注入</t>
  </si>
  <si>
    <t xml:space="preserve">  国有企业政策性补贴</t>
  </si>
  <si>
    <t xml:space="preserve">    国有企业政策性补贴（项）</t>
  </si>
  <si>
    <t xml:space="preserve">  金融国有资本经营预算支出</t>
  </si>
  <si>
    <t xml:space="preserve">  其他金融国有资本经营预算支出</t>
  </si>
  <si>
    <t xml:space="preserve">  其他国有资本经营预算支出</t>
  </si>
  <si>
    <t xml:space="preserve">    其他国有资本经营预算支出（项）</t>
  </si>
  <si>
    <t>全县国有资本经营支出</t>
  </si>
  <si>
    <t>国有资本经营预算转移支付</t>
  </si>
  <si>
    <t>调出资金</t>
  </si>
  <si>
    <t>结转下年</t>
  </si>
  <si>
    <t>3-3  2024年梁河县本级国有资本经营收入预算情况表</t>
  </si>
  <si>
    <t>利润收入</t>
  </si>
  <si>
    <t xml:space="preserve">     卫生体育福利企业利润收入</t>
  </si>
  <si>
    <t>股利、股息收入</t>
  </si>
  <si>
    <t>产权转让收入</t>
  </si>
  <si>
    <t xml:space="preserve">    国有股权、股份转让收入</t>
  </si>
  <si>
    <t xml:space="preserve">    国有独资企业产权转让收入</t>
  </si>
  <si>
    <t xml:space="preserve">   其他国有资本经营预算企业产权转让收入</t>
  </si>
  <si>
    <t>清算收入</t>
  </si>
  <si>
    <t>其他国有资本经营预算收入</t>
  </si>
  <si>
    <t>县本级国有资本经营收入</t>
  </si>
  <si>
    <r>
      <rPr>
        <sz val="20"/>
        <rFont val="方正小标宋简体"/>
        <charset val="134"/>
      </rPr>
      <t>3-4  2024年梁河县本级国有资本经营支出预算情况表</t>
    </r>
    <r>
      <rPr>
        <sz val="16"/>
        <rFont val="方正小标宋简体"/>
        <charset val="134"/>
      </rPr>
      <t>（公开到项级）</t>
    </r>
  </si>
  <si>
    <t>项   目</t>
  </si>
  <si>
    <t xml:space="preserve">    "三供一业"移交补助支出</t>
  </si>
  <si>
    <t xml:space="preserve">   其他金融国有资本经营预算支出</t>
  </si>
  <si>
    <t>县本级国有资本经营支出</t>
  </si>
  <si>
    <t>3-5  2024年梁河县本级国有资本经营预算转移支付表（分地区）</t>
  </si>
  <si>
    <t>地  区</t>
  </si>
  <si>
    <t>预算数</t>
  </si>
  <si>
    <t>合  计</t>
  </si>
  <si>
    <t>3-6  2024年梁河县本级国有资本经营预算转移支付表（分项目）</t>
  </si>
  <si>
    <t>项目名称</t>
  </si>
  <si>
    <t>4-1  2024年梁河县社会保险基金收入预算情况表</t>
  </si>
  <si>
    <t>项     目</t>
  </si>
  <si>
    <t>一、企业职工基本养老保险基金收入</t>
  </si>
  <si>
    <t xml:space="preserve">    其中：保险费收入</t>
  </si>
  <si>
    <t xml:space="preserve">          利息收入</t>
  </si>
  <si>
    <t xml:space="preserve">          财政补贴收入</t>
  </si>
  <si>
    <t>二、机关事业单位基本养老保险基金收入</t>
  </si>
  <si>
    <t>三、失业保险基金收入</t>
  </si>
  <si>
    <t>四、城镇职工基本医疗保险基金收入</t>
  </si>
  <si>
    <t>五、工伤保险基金收入</t>
  </si>
  <si>
    <t>六、城乡居民基本养老保险基金收入</t>
  </si>
  <si>
    <t>七、居民基本医疗保险基金收入</t>
  </si>
  <si>
    <t>收入小计</t>
  </si>
  <si>
    <t xml:space="preserve">  其中：保险费收入</t>
  </si>
  <si>
    <t xml:space="preserve">        利息收入</t>
  </si>
  <si>
    <t xml:space="preserve">        财政补贴收入</t>
  </si>
  <si>
    <t>上级补助收入</t>
  </si>
  <si>
    <t>上年结余收入</t>
  </si>
  <si>
    <t>下级上解收入</t>
  </si>
  <si>
    <t>收入合计</t>
  </si>
  <si>
    <t>4-2  2024年梁河县社会保险基金支出预算情况表</t>
  </si>
  <si>
    <r>
      <rPr>
        <sz val="14"/>
        <rFont val="宋体"/>
        <charset val="134"/>
      </rPr>
      <t xml:space="preserve">    </t>
    </r>
    <r>
      <rPr>
        <sz val="14"/>
        <rFont val="宋体"/>
        <charset val="134"/>
      </rPr>
      <t>单位：万元</t>
    </r>
  </si>
  <si>
    <t>一、企业职工基本养老保险基金支出</t>
  </si>
  <si>
    <t xml:space="preserve">    其中：待遇支出</t>
  </si>
  <si>
    <t>二、机关事业单位基本养老保险基金支出</t>
  </si>
  <si>
    <t>三、失业保险基金支出</t>
  </si>
  <si>
    <t>四、城镇职工基本医疗保险基金支出</t>
  </si>
  <si>
    <t>五、工伤保险基金支出</t>
  </si>
  <si>
    <t>六、城乡居民基本养老保险基金支出</t>
  </si>
  <si>
    <t>七、居民基本医疗保险基金支出</t>
  </si>
  <si>
    <t>支出小计</t>
  </si>
  <si>
    <t xml:space="preserve">    其中：社会保险待遇支出</t>
  </si>
  <si>
    <t>补助下级支出</t>
  </si>
  <si>
    <t>年终结余</t>
  </si>
  <si>
    <t>上解上级支出</t>
  </si>
  <si>
    <t>支出合计</t>
  </si>
  <si>
    <t>4-3  2024年梁河县本级社会保险基金收入预算情况表</t>
  </si>
  <si>
    <t>4-4  2024年梁河县本级社会保险基金支出预算情况表</t>
  </si>
  <si>
    <t>5-1  梁河县2023年地方政府债务限额及余额预算情况表</t>
  </si>
  <si>
    <t>地   区</t>
  </si>
  <si>
    <t>2023年债务限额</t>
  </si>
  <si>
    <t>2023年债务余额预计执行数</t>
  </si>
  <si>
    <t>一般债务</t>
  </si>
  <si>
    <t>专项债务</t>
  </si>
  <si>
    <t>公  式</t>
  </si>
  <si>
    <t>A=B+C</t>
  </si>
  <si>
    <t>B</t>
  </si>
  <si>
    <t>C</t>
  </si>
  <si>
    <t>D=E+F</t>
  </si>
  <si>
    <t>E</t>
  </si>
  <si>
    <t>F</t>
  </si>
  <si>
    <t>梁河县</t>
  </si>
  <si>
    <t>梁河县本级</t>
  </si>
  <si>
    <t>梁河县下级</t>
  </si>
  <si>
    <t>勐养镇人民政府</t>
  </si>
  <si>
    <t>芒东镇人民政府</t>
  </si>
  <si>
    <t>遮岛镇人民政府</t>
  </si>
  <si>
    <t>九保乡人民政府</t>
  </si>
  <si>
    <t>曩宋乡人民政府</t>
  </si>
  <si>
    <t>河西乡人民政府</t>
  </si>
  <si>
    <t>平山乡人民政府</t>
  </si>
  <si>
    <t>大厂乡人民政府</t>
  </si>
  <si>
    <t>小厂乡人民政府</t>
  </si>
  <si>
    <t>注：1.本表反映上一年度本地区、本级及分地区地方政府债务限额及余额预计执行数。</t>
  </si>
  <si>
    <t xml:space="preserve">    2.本表由县级以上地方各级财政部门在本级人民代表大会批准预算后二十日内公开。</t>
  </si>
  <si>
    <t>5-2  梁河县2023年地方政府一般债务余额情况表</t>
  </si>
  <si>
    <t>项    目</t>
  </si>
  <si>
    <t>执行数</t>
  </si>
  <si>
    <t>一、2022年末地方政府一般债务余额实际数</t>
  </si>
  <si>
    <t>二、2023年末地方政府一般债务余额限额</t>
  </si>
  <si>
    <t>三、2023年地方政府一般债务发行额</t>
  </si>
  <si>
    <t xml:space="preserve">   中央转贷地方的国际金融组织和外国政府贷款</t>
  </si>
  <si>
    <t xml:space="preserve">   2023年地方政府一般债券发行额</t>
  </si>
  <si>
    <t>四、2023年地方政府一般债务还本额</t>
  </si>
  <si>
    <t>五、2023年末地方政府一般债务余额预计执行数</t>
  </si>
  <si>
    <t>六、2024年地方财政赤字</t>
  </si>
  <si>
    <t>七、2024年地方政府一般债务余额限额</t>
  </si>
  <si>
    <t>注：1.本表反映本地区上两年度一般债务余额，上一年度一般债务限额、发行额、还本支出及余额，本年度财政赤字及一般
      债务限额。  
    2.本表由县级以上地方各级财政部门在本级人民代表大会批准预算后二十日内公开。</t>
  </si>
  <si>
    <t>5-3  梁河县本级2023年地方政府一般债务余额情况表</t>
  </si>
  <si>
    <t xml:space="preserve">    中央转贷地方的国际金融组织和外国政府贷款</t>
  </si>
  <si>
    <t xml:space="preserve">    2023年地方政府一般债券发行额</t>
  </si>
  <si>
    <t>注：1.本表反映本地区上两年度一般债务余额，上一年度一般债务限额、发行额、还本支出及余额，本年度财政赤
      字及一般债务限额。  
    2.本表由县级以上地方各级财政部门在本级人民代表大会批准预算后二十日内公开。</t>
  </si>
  <si>
    <t>5-4  梁河县2023年地方政府专项债务余额情况表</t>
  </si>
  <si>
    <t>一、2022年末地方政府专项债务余额实际数</t>
  </si>
  <si>
    <t>二、2023年末地方政府专项债务余额限额</t>
  </si>
  <si>
    <t>三、2023年地方政府专项债务发行额</t>
  </si>
  <si>
    <t>四、2023年地方政府专项债务还本额</t>
  </si>
  <si>
    <t>五、2023年末地方政府专项债务余额预计执行数</t>
  </si>
  <si>
    <t>六、2024年地方政府专项债务新增限额</t>
  </si>
  <si>
    <t>七、2023年末地方政府专项债务余额限额</t>
  </si>
  <si>
    <t>注：1.本表反映本地区上两年度专项债务余额，上一年度专项债务限额、发行额、还本额及余额，本年度专项债务新
      增限额及限额。
    2.本表由县级以上地方各级财政部门在本级人民代表大会批准预算后二十日内公开。</t>
  </si>
  <si>
    <t>5-5  梁河县本级2023年地方政府专项债务余额情况表</t>
  </si>
  <si>
    <t>注：1.本表反映本地区上两年度专项债务余额，上一年度专项债务限额、发行额、还本额及余额，本年度专项债务
      新增限额及限额。
    2.本表由县级以上地方各级财政部门在本级人民代表大会批准预算后二十日内公开。</t>
  </si>
  <si>
    <t>5-6  梁河县地方政府债券发行及还本付息情况表</t>
  </si>
  <si>
    <t>公式</t>
  </si>
  <si>
    <t>本地区</t>
  </si>
  <si>
    <t>本级</t>
  </si>
  <si>
    <t>一、2023年发行预计执行数</t>
  </si>
  <si>
    <t>A=B+D</t>
  </si>
  <si>
    <t>（一）一般债券</t>
  </si>
  <si>
    <t xml:space="preserve">   其中：再融资债券</t>
  </si>
  <si>
    <t>（二）专项债券</t>
  </si>
  <si>
    <t>D</t>
  </si>
  <si>
    <t>二、2023年还本预计执行数</t>
  </si>
  <si>
    <t>F=G+H</t>
  </si>
  <si>
    <t>G</t>
  </si>
  <si>
    <t>H</t>
  </si>
  <si>
    <t>三、2023年付息预计执行数</t>
  </si>
  <si>
    <t>I=J+K</t>
  </si>
  <si>
    <t>J</t>
  </si>
  <si>
    <t>K</t>
  </si>
  <si>
    <t>四、2024年还本预算数</t>
  </si>
  <si>
    <t>L=M+O</t>
  </si>
  <si>
    <t>M</t>
  </si>
  <si>
    <t xml:space="preserve">   其中：再融资</t>
  </si>
  <si>
    <t xml:space="preserve">      财政预算安排 </t>
  </si>
  <si>
    <t>N</t>
  </si>
  <si>
    <t>O</t>
  </si>
  <si>
    <t xml:space="preserve">      财政预算安排</t>
  </si>
  <si>
    <t>P</t>
  </si>
  <si>
    <t>五、2024年付息预算数</t>
  </si>
  <si>
    <t>Q=R+S</t>
  </si>
  <si>
    <t>R</t>
  </si>
  <si>
    <t>S</t>
  </si>
  <si>
    <t>注：1.本表反映本地区上一年度地方政府债券（含再融资债券）发行及还本付息支出
      预计执行数、本年度地方政府债券还本付息支出预算数等。
    2.本表由县级以上地方各级财政部门在本级人民代表大会批准预算后二十日内公
      开。</t>
  </si>
  <si>
    <t>5-7  梁河县2024年政府专项债务限额和余额情况表</t>
  </si>
  <si>
    <t>下级</t>
  </si>
  <si>
    <t>一、2023年地方政府债务限额</t>
  </si>
  <si>
    <t>其中： 一般债务限额</t>
  </si>
  <si>
    <t xml:space="preserve">       专项债务限额</t>
  </si>
  <si>
    <t>二、提前下达的2024年新增地方政府债务限额</t>
  </si>
  <si>
    <t>注：本表反映本地区及本级年初预算中列示提前下达的新增地方政府债务限额情况，由县级以上地方各级财政部门在本级人民代表大会批准预算后二十日内公开。</t>
  </si>
  <si>
    <t>5-8  梁河县2024年年初新增地方政府债券资金安排表</t>
  </si>
  <si>
    <t>序号</t>
  </si>
  <si>
    <t>项目类型</t>
  </si>
  <si>
    <t>项目主管部门</t>
  </si>
  <si>
    <t>债券性质</t>
  </si>
  <si>
    <t>债券规模</t>
  </si>
  <si>
    <t>梁河县城雨污管道更新改造工程</t>
  </si>
  <si>
    <t>市政建设</t>
  </si>
  <si>
    <t>梁河县住房和城乡建设局</t>
  </si>
  <si>
    <t>专项债券</t>
  </si>
  <si>
    <t>注：本表反映本级当年提前下达的新增地方政府债券资金使用安排，由县级以上地方各级财政部门在本级人民代表大会批准预算后二十日内公开。</t>
  </si>
  <si>
    <t>6-1   2024年县级重大政策和重点项目绩效目标表</t>
  </si>
  <si>
    <t>单位名称、项目名称</t>
  </si>
  <si>
    <t>项目年度绩效目标</t>
  </si>
  <si>
    <t>一级指标</t>
  </si>
  <si>
    <t>二级指标</t>
  </si>
  <si>
    <t>三级指标</t>
  </si>
  <si>
    <t>指标性质</t>
  </si>
  <si>
    <t>指标值</t>
  </si>
  <si>
    <t>度量单位</t>
  </si>
  <si>
    <t>指标属性</t>
  </si>
  <si>
    <t>指标内容</t>
  </si>
  <si>
    <t xml:space="preserve">  德宏州梁河体育公园建设项目资金</t>
  </si>
  <si>
    <t>进一步落实健康梁河和全民健身战略，加快体育强国建设，满足人民群众日益增长的体育健身需求，提升县城形象。体育公园场地建设。</t>
  </si>
  <si>
    <t xml:space="preserve">    产出指标</t>
  </si>
  <si>
    <t>数量指标</t>
  </si>
  <si>
    <t>拟建规模</t>
  </si>
  <si>
    <t>&gt;=</t>
  </si>
  <si>
    <t>100000</t>
  </si>
  <si>
    <t>平方米/公里/立方/亩等</t>
  </si>
  <si>
    <t>定量指标</t>
  </si>
  <si>
    <t>反映新建、改造、修缮工程量完成情况。</t>
  </si>
  <si>
    <t>质量指标</t>
  </si>
  <si>
    <t>竣工验收合格率</t>
  </si>
  <si>
    <t>=</t>
  </si>
  <si>
    <t>100</t>
  </si>
  <si>
    <t>%</t>
  </si>
  <si>
    <t>反映项目验收情况。
竣工验收合格率=（验收合格单元工程数量/完工单元工程总数）×100%。</t>
  </si>
  <si>
    <t>时效指标</t>
  </si>
  <si>
    <t>及时完工率</t>
  </si>
  <si>
    <t>反映工程按计划完工情况。
计划完工率=实际完成工程项目个数/按计划应完成项目个数。</t>
  </si>
  <si>
    <t>及时开工率</t>
  </si>
  <si>
    <t>反映工程按计划开工情况。
项目按计划开工率=实际开工项目个数/按计划应开工项目个数×100%。</t>
  </si>
  <si>
    <t xml:space="preserve">    效益指标</t>
  </si>
  <si>
    <t>社会效益指标</t>
  </si>
  <si>
    <t>综合使用率</t>
  </si>
  <si>
    <t>90</t>
  </si>
  <si>
    <t>反映设施建成后的利用、使用的情况。
综合使用率=（投入使用的基础建设工程建设内容/完成建设内容）*100%。</t>
  </si>
  <si>
    <t>可持续影响指标</t>
  </si>
  <si>
    <t>使用年限</t>
  </si>
  <si>
    <t>10</t>
  </si>
  <si>
    <t>年</t>
  </si>
  <si>
    <t>通过工程设计使用年限反映可持续的效果。</t>
  </si>
  <si>
    <t xml:space="preserve">    满意度指标</t>
  </si>
  <si>
    <t>服务对象满意度指标</t>
  </si>
  <si>
    <t>受益人群满意度</t>
  </si>
  <si>
    <t>95</t>
  </si>
  <si>
    <t>调查人群中对设施建设或设施运行的满意度。
受益人群覆盖率=（调查人群中对设施建设或设施运行的人数/问卷调查人数）*100%。</t>
  </si>
  <si>
    <t xml:space="preserve">    殡葬改革专项补助资金</t>
  </si>
  <si>
    <t>火化奖励 492.9万元（2022年拖欠88.8万元.2023年拖欠239.1万元）；迁坟补助 3万元；殡葬工作经费 32万元，其中殡葬设施项目补偿费 5万元，差旅费 1万元；办公设备购置费 1万元、殡葬设施项目委托业务25万元。</t>
  </si>
  <si>
    <t xml:space="preserve">      产出指标</t>
  </si>
  <si>
    <t>火化人数</t>
  </si>
  <si>
    <t>&gt;</t>
  </si>
  <si>
    <t>1643人</t>
  </si>
  <si>
    <t>人</t>
  </si>
  <si>
    <t>约1220人，平均奖励3000元。</t>
  </si>
  <si>
    <t>搬迁坟墓</t>
  </si>
  <si>
    <t>1000</t>
  </si>
  <si>
    <t>座</t>
  </si>
  <si>
    <t>定性指标</t>
  </si>
  <si>
    <t>预计搬迁坟墓约1000座，每座1000元，预算约100万元。</t>
  </si>
  <si>
    <t>兑现准确率</t>
  </si>
  <si>
    <t>100%</t>
  </si>
  <si>
    <t>补助兑现准确率=补助兑付额/应付额*100%。</t>
  </si>
  <si>
    <t>长期</t>
  </si>
  <si>
    <t>2023</t>
  </si>
  <si>
    <t>反映发放单位及时发放补助资金的情况。
发放及时率=在时限内发放资金/应发放资金*100%。</t>
  </si>
  <si>
    <t xml:space="preserve">      效益指标</t>
  </si>
  <si>
    <t>政策知晓率</t>
  </si>
  <si>
    <t>反映补助政策的宣传效果情况。
政策知晓率=调查中补助政策知晓人数/调查总人数*100%。</t>
  </si>
  <si>
    <t>深化殡葬改革</t>
  </si>
  <si>
    <t/>
  </si>
  <si>
    <t>为加强社会主义精神文明和生态文明建设，进一步深化殡葬改革，服务全县经济社会发展大局。</t>
  </si>
  <si>
    <t xml:space="preserve">      满意度指标</t>
  </si>
  <si>
    <t>受益对象满意度</t>
  </si>
  <si>
    <t>95%</t>
  </si>
  <si>
    <t>反映获补助受益对象的满意程度。</t>
  </si>
  <si>
    <t xml:space="preserve">    梁河县污水处理场污水处理经费</t>
  </si>
  <si>
    <t>梁河县城市污水处理厂是一项重要环保工作，对于提高我县环境保护水平，提升人居环境质量具有重要意义，同是也是各级环保部门督查“两污“的重点内容。根据2010年7月8日签订的《云南省梁河县污水处理厂项目投资特许经营协议》和财政部、国家发改委以及住建部联合印发关于《污水处理费征收使用管理办法》的通知（财税[2014]151号）的第三十条规定，现将2022年以前的污水处理服务费2514465元，2023年污水处理服务费2628000元列入财政年初预算。</t>
  </si>
  <si>
    <t>保底计费水量</t>
  </si>
  <si>
    <t>5000</t>
  </si>
  <si>
    <t>立方米/天</t>
  </si>
  <si>
    <t>根据项目需要设定。</t>
  </si>
  <si>
    <t>提高污水处理能力</t>
  </si>
  <si>
    <t>有效提高</t>
  </si>
  <si>
    <t>提高污水处理能力。</t>
  </si>
  <si>
    <t>项目实施年度</t>
  </si>
  <si>
    <t>2024</t>
  </si>
  <si>
    <t>项目实施年度。</t>
  </si>
  <si>
    <t>提高我县环境保护水平，提升人居环境质量</t>
  </si>
  <si>
    <t>有效提升</t>
  </si>
  <si>
    <t>生态效益指标</t>
  </si>
  <si>
    <t>提高水资源循环使用</t>
  </si>
  <si>
    <t>明显提高</t>
  </si>
  <si>
    <t>提供持续水源保障</t>
  </si>
  <si>
    <t>可持续影响</t>
  </si>
  <si>
    <t>群众满意度</t>
  </si>
  <si>
    <t>反映服务对象对设备运行的整体满意情况。</t>
  </si>
  <si>
    <t xml:space="preserve">    梁河县城区道路新建、改建工程项目——道路提升改造工程项目资金</t>
  </si>
  <si>
    <t>梁河县城区道路新建、改建工程项目--道路提升改造工程，于2017年开工建设，2020年完工，共完成改造道路总长约5374米，施工工程结算审核价11867.026631万元。未付工程资金1763.68万元。</t>
  </si>
  <si>
    <t>完成改造道路总长</t>
  </si>
  <si>
    <t>5374</t>
  </si>
  <si>
    <t>米</t>
  </si>
  <si>
    <t>梁河县第十九届人民政府第13次常务会议纪要</t>
  </si>
  <si>
    <t>验收合格率</t>
  </si>
  <si>
    <t>项目实施年限</t>
  </si>
  <si>
    <t>&lt;=</t>
  </si>
  <si>
    <t>成本指标</t>
  </si>
  <si>
    <t>经济成本指标</t>
  </si>
  <si>
    <t>500</t>
  </si>
  <si>
    <t>万元</t>
  </si>
  <si>
    <t>改善城市交通条件</t>
  </si>
  <si>
    <t>明显改善</t>
  </si>
  <si>
    <t xml:space="preserve">  梁河县4525工程建设项目经费</t>
  </si>
  <si>
    <t>为组织人民群众战时有效进行防空袭斗争和平时开展抗灾救灾一体化要求，根据省委、省政府、省军区对重要防御方向的地州市必须修建人防指挥工程的部署，梁河县积极争取建设一个具有战时应战、急时应急、平时服务的组织指挥平台及其配套保障工程—梁河县人民防空应急指挥中心项目（梁河县4525工程），根据《中华人民共和国人民防空法》《云南省实施&lt;中华人民共和国人民防空法&gt;办法》，人民防空工程建设资金来源由省、州、县三级防空易地建设费及县财政补贴。县财政每年还应按不低于本级财政年度收入的1‰安排人民防空建设经费。</t>
  </si>
  <si>
    <t>4525工程建设项目</t>
  </si>
  <si>
    <t>1</t>
  </si>
  <si>
    <t>个</t>
  </si>
  <si>
    <t>梁河县第十八届人民政府第三十七次
常务会议纪要、梁河县第十九届人民政府第24次常务会议纪要、十一届县委第65次常委会会议纪要。</t>
  </si>
  <si>
    <t>项目竣工验收合格率</t>
  </si>
  <si>
    <t>提高应急应战指挥所保障能力，提高人民群众同防意识、防灾意识、对人民防空认知意识。</t>
  </si>
  <si>
    <t>持续推进我县国防信息化建设的全面发展</t>
  </si>
  <si>
    <t>长期有效</t>
  </si>
  <si>
    <t xml:space="preserve">  梁河县蔗糖产业发展经费</t>
  </si>
  <si>
    <t>甘蔗种植总面积6万亩，新种面积2万亩。</t>
  </si>
  <si>
    <t>甘蔗总面积</t>
  </si>
  <si>
    <t>6</t>
  </si>
  <si>
    <t>万亩</t>
  </si>
  <si>
    <t>梁河县人民政府办公室关于印发梁河县2022/2023年蔗糖生产工作实施意见。</t>
  </si>
  <si>
    <t>培训人次</t>
  </si>
  <si>
    <t>人次</t>
  </si>
  <si>
    <t>新种面积</t>
  </si>
  <si>
    <t>2</t>
  </si>
  <si>
    <t>甘蔗总产量</t>
  </si>
  <si>
    <t>30</t>
  </si>
  <si>
    <t>万吨</t>
  </si>
  <si>
    <t>甘蔗单产</t>
  </si>
  <si>
    <t>5</t>
  </si>
  <si>
    <t>吨</t>
  </si>
  <si>
    <t>甘蔗良种覆盖率</t>
  </si>
  <si>
    <t>甘蔗含糖分</t>
  </si>
  <si>
    <t>14.5</t>
  </si>
  <si>
    <t>项目完成时限</t>
  </si>
  <si>
    <t>2024年1月-12月</t>
  </si>
  <si>
    <t>经济效益指标</t>
  </si>
  <si>
    <t>总产值</t>
  </si>
  <si>
    <t>1.41</t>
  </si>
  <si>
    <t>亿元</t>
  </si>
  <si>
    <t>带动建档立卡户</t>
  </si>
  <si>
    <t>效果明显</t>
  </si>
  <si>
    <t>促进梁河蔗糖产业持续健康稳定发展，助力脱贫攻坚、产业扶贫和乡村振兴</t>
  </si>
  <si>
    <t>蔗农满意度</t>
  </si>
  <si>
    <t>6-2  重点工作情况解释说明汇总表</t>
  </si>
  <si>
    <t>重点工作</t>
  </si>
  <si>
    <t>2024年工作重点及工作情况</t>
  </si>
  <si>
    <t xml:space="preserve">  梁河县实行乡财县管，按照县与乡（镇）财政管理体制，乡（镇）按照县级部门预算管理，故无转移支付情况。</t>
  </si>
  <si>
    <t>举借债务</t>
  </si>
  <si>
    <t xml:space="preserve">  梁河县2023年末地方政府债务限额225,451万元（其中：一般债务124,445万元、专项债务101,006万元）。2023年末地方政府性债务余额216,471万元（其中：一般债务117,270万元、专项债务99,201万元），比上年年末地方政府债务余额171,821万元（其中：一般债务75,270万元、专项债务96,551万元）增长26%。当年增加地方政府债务46,200万元（其中：一般债务42,000万元，专项债务4,200万元），专项债务减少1,550万元，符合相关规定，在债务限额之内。</t>
  </si>
  <si>
    <t>预算绩效</t>
  </si>
  <si>
    <t xml:space="preserve">  按照“每年选取部分部门编制部门整体支出绩效目标试点，最终覆盖所有部门”的目标。2024年，积极推进项目绩效目标考核的财政管理机制，引入第三方中介机构，对部门预算编制项目实行绩效评价，努力实现预算编制项目绩效全覆盖，并将绩效评价结果作为安排财政资金的重要依据。通过开展绩效评价，找出项目管理中存在的问题及原因，促使预算部门和单位积极采取措施，加强项目的规划与科学论证，健全项目资金的核算与管理制度，逐步形成自我约束、内部规范的良性机制，提高财政资金管理水平和使用效益。</t>
  </si>
  <si>
    <t>切实增强发展信心，夯实县级财源基础</t>
  </si>
  <si>
    <r>
      <rPr>
        <b/>
        <sz val="14"/>
        <rFont val="宋体"/>
        <charset val="134"/>
      </rPr>
      <t xml:space="preserve">  一是</t>
    </r>
    <r>
      <rPr>
        <sz val="14"/>
        <rFont val="宋体"/>
        <charset val="134"/>
      </rPr>
      <t>大力发展重点产业和实体经济，提高重点产业和实体经济对地方税源的贡献率，不断增强促进县域经济长足发展、持续增加地方财政收入的“造血功能”。</t>
    </r>
    <r>
      <rPr>
        <b/>
        <sz val="14"/>
        <rFont val="宋体"/>
        <charset val="134"/>
      </rPr>
      <t>二是</t>
    </r>
    <r>
      <rPr>
        <sz val="14"/>
        <rFont val="宋体"/>
        <charset val="134"/>
      </rPr>
      <t>探索建立健全奖惩机制，将协税护税及非税收入征收管理、争取上级补助、盘活资产资源等组织收入的重要指标纳入政府专项考核范围，实行清单制管理，充分发挥部门和乡镇动能，齐心合力抓收入。</t>
    </r>
  </si>
  <si>
    <t>切实加大统筹力度，提升重点支出保障能力</t>
  </si>
  <si>
    <r>
      <rPr>
        <b/>
        <sz val="14"/>
        <rFont val="宋体"/>
        <charset val="134"/>
      </rPr>
      <t xml:space="preserve">  一是</t>
    </r>
    <r>
      <rPr>
        <sz val="14"/>
        <rFont val="宋体"/>
        <charset val="134"/>
      </rPr>
      <t>坚持“以收定支”编制预算，严格落实中央关于过紧日子的要求，从严控制“三公”经费支出，全力压减非刚性、非重点支出。</t>
    </r>
    <r>
      <rPr>
        <b/>
        <sz val="14"/>
        <rFont val="宋体"/>
        <charset val="134"/>
      </rPr>
      <t>二是</t>
    </r>
    <r>
      <rPr>
        <sz val="14"/>
        <rFont val="宋体"/>
        <charset val="134"/>
      </rPr>
      <t>全面深入盘活财政存量资金，加强非财政拨款资金统筹，加大国有土地出让权项目实施进度，千方百计统筹财力和资金。</t>
    </r>
    <r>
      <rPr>
        <b/>
        <sz val="14"/>
        <rFont val="宋体"/>
        <charset val="134"/>
      </rPr>
      <t>三是</t>
    </r>
    <r>
      <rPr>
        <sz val="14"/>
        <rFont val="宋体"/>
        <charset val="134"/>
      </rPr>
      <t>继续加大清理盘活资产资源力度，对长期闲置、低效运转、超标准配置资产，采取出租出借、调剂使用、处置等方式多渠道盘活行政事业性国有资产，不断提高资产使用效益；加大对房屋、土地资产权属问题的清理，及时明确权属关系，争取做到清理一宗、盘活一宗、挂牌出售一宗。</t>
    </r>
    <r>
      <rPr>
        <b/>
        <sz val="14"/>
        <rFont val="宋体"/>
        <charset val="134"/>
      </rPr>
      <t>四是</t>
    </r>
    <r>
      <rPr>
        <sz val="14"/>
        <rFont val="宋体"/>
        <charset val="134"/>
      </rPr>
      <t>进一步优化财政支出，加强库款运行监测，确保“三保”等重点支出。</t>
    </r>
  </si>
  <si>
    <r>
      <rPr>
        <b/>
        <sz val="14"/>
        <rFont val="宋体"/>
        <charset val="134"/>
      </rPr>
      <t>切实增</t>
    </r>
    <r>
      <rPr>
        <b/>
        <sz val="16"/>
        <rFont val="方正仿宋_GBK"/>
        <charset val="134"/>
      </rPr>
      <t>强</t>
    </r>
    <r>
      <rPr>
        <b/>
        <sz val="16"/>
        <rFont val="方正仿宋_GBK"/>
        <charset val="134"/>
      </rPr>
      <t>民</t>
    </r>
    <r>
      <rPr>
        <b/>
        <sz val="16"/>
        <rFont val="方正仿宋_GBK"/>
        <charset val="134"/>
      </rPr>
      <t>生</t>
    </r>
    <r>
      <rPr>
        <b/>
        <sz val="16"/>
        <rFont val="方正仿宋_GBK"/>
        <charset val="134"/>
      </rPr>
      <t>福祉</t>
    </r>
    <r>
      <rPr>
        <b/>
        <sz val="16"/>
        <rFont val="方正仿宋_GBK"/>
        <charset val="134"/>
      </rPr>
      <t>，有力</t>
    </r>
    <r>
      <rPr>
        <b/>
        <sz val="16"/>
        <rFont val="方正仿宋_GBK"/>
        <charset val="134"/>
      </rPr>
      <t>保障民生政策落</t>
    </r>
    <r>
      <rPr>
        <b/>
        <sz val="16"/>
        <rFont val="方正仿宋_GBK"/>
        <charset val="134"/>
      </rPr>
      <t>地</t>
    </r>
  </si>
  <si>
    <r>
      <rPr>
        <sz val="14"/>
        <rFont val="宋体"/>
        <charset val="134"/>
      </rPr>
      <t xml:space="preserve">  坚持尽力而为、量力而行，建立健全民生领域投入长效机制。</t>
    </r>
    <r>
      <rPr>
        <b/>
        <sz val="14"/>
        <rFont val="宋体"/>
        <charset val="134"/>
      </rPr>
      <t>一是</t>
    </r>
    <r>
      <rPr>
        <sz val="14"/>
        <rFont val="宋体"/>
        <charset val="134"/>
      </rPr>
      <t>认真落实教育事业各项民生政策，确保教育经费使用高效精准。</t>
    </r>
    <r>
      <rPr>
        <b/>
        <sz val="14"/>
        <rFont val="宋体"/>
        <charset val="134"/>
      </rPr>
      <t>二是</t>
    </r>
    <r>
      <rPr>
        <sz val="14"/>
        <rFont val="宋体"/>
        <charset val="134"/>
      </rPr>
      <t>完善社会保障体系，保障重点社会保障资金支出，加强社会保险基金监管，确保国家社会保障政策落实和社会保险基金安全。</t>
    </r>
    <r>
      <rPr>
        <b/>
        <sz val="14"/>
        <rFont val="宋体"/>
        <charset val="134"/>
      </rPr>
      <t>三是</t>
    </r>
    <r>
      <rPr>
        <sz val="14"/>
        <rFont val="宋体"/>
        <charset val="134"/>
      </rPr>
      <t>把保障人民健康放在优先发展的战略位置，统筹安排卫生健康事业发展支出。</t>
    </r>
    <r>
      <rPr>
        <b/>
        <sz val="14"/>
        <rFont val="宋体"/>
        <charset val="134"/>
      </rPr>
      <t>四是</t>
    </r>
    <r>
      <rPr>
        <sz val="14"/>
        <rFont val="宋体"/>
        <charset val="134"/>
      </rPr>
      <t>彰文兴旅，推动文旅传媒事业发展。</t>
    </r>
    <r>
      <rPr>
        <b/>
        <sz val="14"/>
        <rFont val="宋体"/>
        <charset val="134"/>
      </rPr>
      <t>五是</t>
    </r>
    <r>
      <rPr>
        <sz val="14"/>
        <rFont val="宋体"/>
        <charset val="134"/>
      </rPr>
      <t>优化统筹整合，全力支持乡村振兴。</t>
    </r>
  </si>
  <si>
    <t>切实深化财政改革，提高财政资金使用效率</t>
  </si>
  <si>
    <r>
      <rPr>
        <b/>
        <sz val="14"/>
        <rFont val="宋体"/>
        <charset val="134"/>
      </rPr>
      <t xml:space="preserve">  一是</t>
    </r>
    <r>
      <rPr>
        <sz val="14"/>
        <rFont val="宋体"/>
        <charset val="134"/>
      </rPr>
      <t>持续深化零基预算、国库集中支付制度改革，科学精准编制预算，强化财政支出管理，确保县级财政平稳运行。</t>
    </r>
    <r>
      <rPr>
        <b/>
        <sz val="14"/>
        <rFont val="宋体"/>
        <charset val="134"/>
      </rPr>
      <t>二是</t>
    </r>
    <r>
      <rPr>
        <sz val="14"/>
        <rFont val="宋体"/>
        <charset val="134"/>
      </rPr>
      <t>健全和完善绩效管理体系，加大绩效评估、目标管理、运行监控、评价结果运用等环节工作力度，加强重点项目资金跟踪问效，对涉及民生、社会公众普遍关心、具有较大经济社会影响的项目进行绩效抽查评审，推动预算绩效管理提质增效。</t>
    </r>
    <r>
      <rPr>
        <b/>
        <sz val="14"/>
        <rFont val="宋体"/>
        <charset val="134"/>
      </rPr>
      <t>三是</t>
    </r>
    <r>
      <rPr>
        <sz val="14"/>
        <rFont val="宋体"/>
        <charset val="134"/>
      </rPr>
      <t>加大财政监督力度，组织开展预算执行、重点项目支出、会计信息质量检查，严肃财经纪律，确保各类重点项目资金落地见效。</t>
    </r>
  </si>
  <si>
    <t>切实强化财政监管，提升财政风险防控能力</t>
  </si>
  <si>
    <r>
      <rPr>
        <b/>
        <sz val="14"/>
        <rFont val="宋体"/>
        <charset val="134"/>
      </rPr>
      <t xml:space="preserve">  一是</t>
    </r>
    <r>
      <rPr>
        <sz val="14"/>
        <rFont val="宋体"/>
        <charset val="134"/>
      </rPr>
      <t>狠抓防范债务风险“源头”管控，有效落实政府债务偿债各方责任，探索专项债券项目收入监管及报告制度，完善偿债长效机制，切实保障政府债务偿债资金来源。</t>
    </r>
    <r>
      <rPr>
        <b/>
        <sz val="14"/>
        <rFont val="宋体"/>
        <charset val="134"/>
      </rPr>
      <t>二是</t>
    </r>
    <r>
      <rPr>
        <sz val="14"/>
        <rFont val="宋体"/>
        <charset val="134"/>
      </rPr>
      <t>切实履行风险防控主体责任，积极稳妥化解存量债务，坚决遏制新增隐性债务，稳步化解欠拨上级专款，着力化解政府拖欠企业账款等历史问题。</t>
    </r>
  </si>
</sst>
</file>

<file path=xl/styles.xml><?xml version="1.0" encoding="utf-8"?>
<styleSheet xmlns="http://schemas.openxmlformats.org/spreadsheetml/2006/main">
  <numFmts count="31">
    <numFmt numFmtId="176" formatCode="0_ "/>
    <numFmt numFmtId="177" formatCode="_(* #,##0_);_(* \(#,##0\);_(* &quot;-&quot;_);_(@_)"/>
    <numFmt numFmtId="43" formatCode="_ * #,##0.00_ ;_ * \-#,##0.00_ ;_ * &quot;-&quot;??_ ;_ @_ "/>
    <numFmt numFmtId="178" formatCode="&quot;$&quot;#,##0.00_);[Red]\(&quot;$&quot;#,##0.00\)"/>
    <numFmt numFmtId="179" formatCode="0.00_ "/>
    <numFmt numFmtId="180" formatCode="_-* #,##0.00_-;\-* #,##0.00_-;_-* &quot;-&quot;??_-;_-@_-"/>
    <numFmt numFmtId="181" formatCode="&quot;$&quot;\ #,##0.00_-;[Red]&quot;$&quot;\ #,##0.00\-"/>
    <numFmt numFmtId="44" formatCode="_ &quot;￥&quot;* #,##0.00_ ;_ &quot;￥&quot;* \-#,##0.00_ ;_ &quot;￥&quot;* &quot;-&quot;??_ ;_ @_ "/>
    <numFmt numFmtId="41" formatCode="_ * #,##0_ ;_ * \-#,##0_ ;_ * &quot;-&quot;_ ;_ @_ "/>
    <numFmt numFmtId="182" formatCode="_(* #,##0.00_);_(* \(#,##0.00\);_(* &quot;-&quot;??_);_(@_)"/>
    <numFmt numFmtId="183" formatCode="#,##0_ "/>
    <numFmt numFmtId="184" formatCode="_(&quot;$&quot;* #,##0_);_(&quot;$&quot;* \(#,##0\);_(&quot;$&quot;* &quot;-&quot;_);_(@_)"/>
    <numFmt numFmtId="185" formatCode="#\ ??/??"/>
    <numFmt numFmtId="186" formatCode="&quot;$&quot;#,##0_);[Red]\(&quot;$&quot;#,##0\)"/>
    <numFmt numFmtId="187" formatCode="_(&quot;$&quot;* #,##0.00_);_(&quot;$&quot;* \(#,##0.00\);_(&quot;$&quot;* &quot;-&quot;??_);_(@_)"/>
    <numFmt numFmtId="188" formatCode="yy\.mm\.dd"/>
    <numFmt numFmtId="189" formatCode="#,##0.00_);[Red]\(#,##0.00\)"/>
    <numFmt numFmtId="190" formatCode="\$#,##0;\(\$#,##0\)"/>
    <numFmt numFmtId="42" formatCode="_ &quot;￥&quot;* #,##0_ ;_ &quot;￥&quot;* \-#,##0_ ;_ &quot;￥&quot;* &quot;-&quot;_ ;_ @_ "/>
    <numFmt numFmtId="191" formatCode="#,##0_ ;[Red]\-#,##0\ "/>
    <numFmt numFmtId="192" formatCode="&quot;$&quot;\ #,##0_-;[Red]&quot;$&quot;\ #,##0\-"/>
    <numFmt numFmtId="193" formatCode="_-&quot;$&quot;\ * #,##0.00_-;_-&quot;$&quot;\ * #,##0.00\-;_-&quot;$&quot;\ * &quot;-&quot;??_-;_-@_-"/>
    <numFmt numFmtId="194" formatCode="0\.0,&quot;0&quot;"/>
    <numFmt numFmtId="195" formatCode="#,##0.0_);\(#,##0.0\)"/>
    <numFmt numFmtId="196" formatCode="_-* #,##0_-;\-* #,##0_-;_-* &quot;-&quot;_-;_-@_-"/>
    <numFmt numFmtId="197" formatCode="_-&quot;$&quot;\ * #,##0_-;_-&quot;$&quot;\ * #,##0\-;_-&quot;$&quot;\ * &quot;-&quot;_-;_-@_-"/>
    <numFmt numFmtId="198" formatCode="_ * #,##0_ ;_ * \-#,##0_ ;_ * &quot;-&quot;??_ ;_ @_ "/>
    <numFmt numFmtId="199" formatCode="0.0%"/>
    <numFmt numFmtId="200" formatCode="0.0"/>
    <numFmt numFmtId="201" formatCode="\$#,##0.00;\(\$#,##0.00\)"/>
    <numFmt numFmtId="202" formatCode="#,##0;\(#,##0\)"/>
  </numFmts>
  <fonts count="116">
    <font>
      <sz val="11"/>
      <name val="宋体"/>
      <charset val="134"/>
    </font>
    <font>
      <sz val="16"/>
      <color theme="1"/>
      <name val="等线"/>
      <charset val="134"/>
      <scheme val="minor"/>
    </font>
    <font>
      <sz val="11"/>
      <color theme="1"/>
      <name val="等线"/>
      <charset val="134"/>
      <scheme val="minor"/>
    </font>
    <font>
      <sz val="20"/>
      <name val="方正小标宋简体"/>
      <charset val="134"/>
    </font>
    <font>
      <b/>
      <sz val="16"/>
      <name val="等线"/>
      <charset val="134"/>
      <scheme val="minor"/>
    </font>
    <font>
      <b/>
      <sz val="16"/>
      <color theme="1"/>
      <name val="等线"/>
      <charset val="134"/>
      <scheme val="minor"/>
    </font>
    <font>
      <b/>
      <sz val="14"/>
      <color theme="1"/>
      <name val="等线"/>
      <charset val="134"/>
      <scheme val="minor"/>
    </font>
    <font>
      <sz val="14"/>
      <color theme="1"/>
      <name val="Cambria"/>
      <charset val="134"/>
      <scheme val="major"/>
    </font>
    <font>
      <b/>
      <sz val="14"/>
      <color theme="1"/>
      <name val="Cambria"/>
      <charset val="134"/>
      <scheme val="major"/>
    </font>
    <font>
      <sz val="10"/>
      <name val="宋体"/>
      <charset val="134"/>
    </font>
    <font>
      <b/>
      <sz val="10"/>
      <name val="宋体"/>
      <charset val="134"/>
    </font>
    <font>
      <sz val="12"/>
      <name val="宋体"/>
      <charset val="134"/>
    </font>
    <font>
      <b/>
      <sz val="14"/>
      <name val="宋体"/>
      <charset val="134"/>
    </font>
    <font>
      <sz val="14"/>
      <name val="宋体"/>
      <charset val="134"/>
    </font>
    <font>
      <sz val="9"/>
      <name val="宋体"/>
      <charset val="134"/>
    </font>
    <font>
      <sz val="11"/>
      <name val="等线"/>
      <charset val="134"/>
      <scheme val="minor"/>
    </font>
    <font>
      <sz val="14"/>
      <name val="等线"/>
      <charset val="134"/>
      <scheme val="minor"/>
    </font>
    <font>
      <sz val="12"/>
      <name val="等线"/>
      <charset val="134"/>
      <scheme val="minor"/>
    </font>
    <font>
      <b/>
      <sz val="20"/>
      <name val="SimSun"/>
      <charset val="134"/>
    </font>
    <font>
      <sz val="11"/>
      <name val="SimSun"/>
      <charset val="134"/>
    </font>
    <font>
      <b/>
      <sz val="14"/>
      <name val="SimSun"/>
      <charset val="134"/>
    </font>
    <font>
      <sz val="14"/>
      <name val="SimSun"/>
      <charset val="134"/>
    </font>
    <font>
      <sz val="12"/>
      <name val="SimSun"/>
      <charset val="134"/>
    </font>
    <font>
      <b/>
      <sz val="15"/>
      <name val="SimSun"/>
      <charset val="134"/>
    </font>
    <font>
      <sz val="9"/>
      <name val="SimSun"/>
      <charset val="134"/>
    </font>
    <font>
      <b/>
      <sz val="14"/>
      <name val="等线"/>
      <charset val="134"/>
      <scheme val="minor"/>
    </font>
    <font>
      <sz val="12"/>
      <color theme="1"/>
      <name val="宋体"/>
      <charset val="134"/>
    </font>
    <font>
      <sz val="14"/>
      <name val="MS Serif"/>
      <charset val="134"/>
    </font>
    <font>
      <sz val="14"/>
      <name val="Times New Roman"/>
      <charset val="134"/>
    </font>
    <font>
      <b/>
      <sz val="12"/>
      <color theme="1"/>
      <name val="宋体"/>
      <charset val="134"/>
    </font>
    <font>
      <b/>
      <sz val="14"/>
      <color theme="1"/>
      <name val="宋体"/>
      <charset val="134"/>
    </font>
    <font>
      <sz val="14"/>
      <color theme="1"/>
      <name val="宋体"/>
      <charset val="134"/>
    </font>
    <font>
      <b/>
      <sz val="12"/>
      <name val="宋体"/>
      <charset val="134"/>
    </font>
    <font>
      <b/>
      <sz val="20"/>
      <name val="方正小标宋简体"/>
      <charset val="134"/>
    </font>
    <font>
      <b/>
      <sz val="11"/>
      <name val="宋体"/>
      <charset val="134"/>
    </font>
    <font>
      <sz val="16"/>
      <name val="宋体"/>
      <charset val="134"/>
    </font>
    <font>
      <sz val="16"/>
      <name val="方正小标宋简体"/>
      <charset val="134"/>
    </font>
    <font>
      <sz val="20"/>
      <name val="华文中宋"/>
      <charset val="134"/>
    </font>
    <font>
      <sz val="12"/>
      <color theme="1"/>
      <name val="等线"/>
      <charset val="134"/>
      <scheme val="minor"/>
    </font>
    <font>
      <sz val="20"/>
      <name val="宋体"/>
      <charset val="134"/>
    </font>
    <font>
      <sz val="18"/>
      <name val="方正小标宋简体"/>
      <charset val="134"/>
    </font>
    <font>
      <sz val="20"/>
      <color theme="1"/>
      <name val="方正小标宋简体"/>
      <charset val="134"/>
    </font>
    <font>
      <b/>
      <sz val="14"/>
      <name val="黑体"/>
      <charset val="134"/>
    </font>
    <font>
      <sz val="12"/>
      <name val="仿宋_GB2312"/>
      <charset val="134"/>
    </font>
    <font>
      <sz val="20"/>
      <color theme="1"/>
      <name val="方正小标宋_GBK"/>
      <charset val="134"/>
    </font>
    <font>
      <sz val="14"/>
      <name val="Arial"/>
      <charset val="134"/>
    </font>
    <font>
      <b/>
      <sz val="18"/>
      <name val="方正小标宋简体"/>
      <charset val="134"/>
    </font>
    <font>
      <sz val="12"/>
      <color theme="1"/>
      <name val="Arial"/>
      <charset val="134"/>
    </font>
    <font>
      <sz val="14"/>
      <color indexed="2"/>
      <name val="宋体"/>
      <charset val="134"/>
    </font>
    <font>
      <sz val="12"/>
      <color indexed="2"/>
      <name val="宋体"/>
      <charset val="134"/>
    </font>
    <font>
      <sz val="18"/>
      <name val="黑体"/>
      <charset val="134"/>
    </font>
    <font>
      <sz val="10"/>
      <name val="仿宋_GB2312"/>
      <charset val="134"/>
    </font>
    <font>
      <u/>
      <sz val="11"/>
      <color indexed="20"/>
      <name val="等线"/>
      <charset val="134"/>
      <scheme val="minor"/>
    </font>
    <font>
      <sz val="11"/>
      <color rgb="FF3F3F76"/>
      <name val="等线"/>
      <charset val="134"/>
      <scheme val="minor"/>
    </font>
    <font>
      <b/>
      <sz val="15"/>
      <color theme="3"/>
      <name val="等线"/>
      <charset val="134"/>
      <scheme val="minor"/>
    </font>
    <font>
      <sz val="10"/>
      <name val="Geneva"/>
      <charset val="134"/>
    </font>
    <font>
      <b/>
      <sz val="13"/>
      <color indexed="56"/>
      <name val="宋体"/>
      <charset val="134"/>
    </font>
    <font>
      <sz val="11"/>
      <color indexed="60"/>
      <name val="宋体"/>
      <charset val="134"/>
    </font>
    <font>
      <u/>
      <sz val="12"/>
      <color indexed="4"/>
      <name val="宋体"/>
      <charset val="134"/>
    </font>
    <font>
      <sz val="12"/>
      <name val="Times New Roman"/>
      <charset val="134"/>
    </font>
    <font>
      <sz val="11"/>
      <color indexed="52"/>
      <name val="宋体"/>
      <charset val="134"/>
    </font>
    <font>
      <b/>
      <sz val="11"/>
      <color rgb="FFFA7D00"/>
      <name val="等线"/>
      <charset val="134"/>
      <scheme val="minor"/>
    </font>
    <font>
      <sz val="10"/>
      <name val="楷体"/>
      <charset val="134"/>
    </font>
    <font>
      <sz val="11"/>
      <color indexed="17"/>
      <name val="宋体"/>
      <charset val="134"/>
    </font>
    <font>
      <sz val="11"/>
      <color theme="0"/>
      <name val="等线"/>
      <charset val="134"/>
      <scheme val="minor"/>
    </font>
    <font>
      <sz val="11"/>
      <color rgb="FF9C0006"/>
      <name val="等线"/>
      <charset val="134"/>
      <scheme val="minor"/>
    </font>
    <font>
      <sz val="10"/>
      <name val="Helv"/>
      <charset val="134"/>
    </font>
    <font>
      <b/>
      <sz val="11"/>
      <color indexed="56"/>
      <name val="宋体"/>
      <charset val="134"/>
    </font>
    <font>
      <sz val="8"/>
      <name val="Times New Roman"/>
      <charset val="134"/>
    </font>
    <font>
      <b/>
      <sz val="11"/>
      <color theme="3"/>
      <name val="等线"/>
      <charset val="134"/>
      <scheme val="minor"/>
    </font>
    <font>
      <sz val="12"/>
      <color indexed="16"/>
      <name val="宋体"/>
      <charset val="134"/>
    </font>
    <font>
      <sz val="10"/>
      <name val="Arial"/>
      <charset val="134"/>
    </font>
    <font>
      <sz val="12"/>
      <color indexed="20"/>
      <name val="宋体"/>
      <charset val="134"/>
    </font>
    <font>
      <sz val="8"/>
      <name val="Arial"/>
      <charset val="134"/>
    </font>
    <font>
      <i/>
      <sz val="11"/>
      <color rgb="FF7F7F7F"/>
      <name val="等线"/>
      <charset val="134"/>
      <scheme val="minor"/>
    </font>
    <font>
      <u/>
      <sz val="11"/>
      <color indexed="4"/>
      <name val="等线"/>
      <charset val="134"/>
      <scheme val="minor"/>
    </font>
    <font>
      <sz val="12"/>
      <color indexed="17"/>
      <name val="宋体"/>
      <charset val="134"/>
    </font>
    <font>
      <sz val="11"/>
      <color indexed="20"/>
      <name val="宋体"/>
      <charset val="134"/>
    </font>
    <font>
      <i/>
      <sz val="11"/>
      <color indexed="23"/>
      <name val="宋体"/>
      <charset val="134"/>
    </font>
    <font>
      <b/>
      <sz val="15"/>
      <color indexed="56"/>
      <name val="宋体"/>
      <charset val="134"/>
    </font>
    <font>
      <b/>
      <sz val="10"/>
      <name val="Tms Rmn"/>
      <charset val="134"/>
    </font>
    <font>
      <b/>
      <sz val="18"/>
      <color theme="3"/>
      <name val="等线"/>
      <charset val="134"/>
      <scheme val="minor"/>
    </font>
    <font>
      <sz val="11"/>
      <color indexed="2"/>
      <name val="等线"/>
      <charset val="134"/>
      <scheme val="minor"/>
    </font>
    <font>
      <sz val="10"/>
      <name val="MS Sans Serif"/>
      <charset val="134"/>
    </font>
    <font>
      <b/>
      <sz val="13"/>
      <color theme="3"/>
      <name val="等线"/>
      <charset val="134"/>
      <scheme val="minor"/>
    </font>
    <font>
      <sz val="11"/>
      <color indexed="62"/>
      <name val="宋体"/>
      <charset val="134"/>
    </font>
    <font>
      <b/>
      <sz val="11"/>
      <color rgb="FF3F3F3F"/>
      <name val="等线"/>
      <charset val="134"/>
      <scheme val="minor"/>
    </font>
    <font>
      <b/>
      <sz val="11"/>
      <name val="等线"/>
      <charset val="134"/>
      <scheme val="minor"/>
    </font>
    <font>
      <sz val="11"/>
      <color indexed="2"/>
      <name val="宋体"/>
      <charset val="134"/>
    </font>
    <font>
      <b/>
      <sz val="10"/>
      <name val="MS Sans Serif"/>
      <charset val="134"/>
    </font>
    <font>
      <sz val="11"/>
      <color rgb="FFFA7D00"/>
      <name val="等线"/>
      <charset val="134"/>
      <scheme val="minor"/>
    </font>
    <font>
      <b/>
      <sz val="11"/>
      <color theme="1"/>
      <name val="等线"/>
      <charset val="134"/>
      <scheme val="minor"/>
    </font>
    <font>
      <b/>
      <sz val="11"/>
      <color indexed="52"/>
      <name val="宋体"/>
      <charset val="134"/>
    </font>
    <font>
      <sz val="11"/>
      <color rgb="FF006100"/>
      <name val="等线"/>
      <charset val="134"/>
      <scheme val="minor"/>
    </font>
    <font>
      <b/>
      <sz val="11"/>
      <color indexed="63"/>
      <name val="宋体"/>
      <charset val="134"/>
    </font>
    <font>
      <sz val="11"/>
      <color rgb="FF9C6500"/>
      <name val="等线"/>
      <charset val="134"/>
      <scheme val="minor"/>
    </font>
    <font>
      <b/>
      <sz val="18"/>
      <color indexed="56"/>
      <name val="宋体"/>
      <charset val="134"/>
    </font>
    <font>
      <b/>
      <sz val="12"/>
      <name val="Arial"/>
      <charset val="134"/>
    </font>
    <font>
      <u/>
      <sz val="12"/>
      <color indexed="20"/>
      <name val="宋体"/>
      <charset val="134"/>
    </font>
    <font>
      <b/>
      <sz val="15"/>
      <color indexed="54"/>
      <name val="宋体"/>
      <charset val="134"/>
    </font>
    <font>
      <sz val="10"/>
      <name val="Times New Roman"/>
      <charset val="134"/>
    </font>
    <font>
      <b/>
      <sz val="9"/>
      <name val="Arial"/>
      <charset val="134"/>
    </font>
    <font>
      <b/>
      <sz val="13"/>
      <color indexed="54"/>
      <name val="宋体"/>
      <charset val="134"/>
    </font>
    <font>
      <sz val="12"/>
      <name val="Helv"/>
      <charset val="134"/>
    </font>
    <font>
      <b/>
      <sz val="8"/>
      <name val="宋体"/>
      <charset val="134"/>
    </font>
    <font>
      <sz val="7"/>
      <name val="Small Fonts"/>
      <charset val="134"/>
    </font>
    <font>
      <b/>
      <sz val="18"/>
      <color indexed="54"/>
      <name val="宋体"/>
      <charset val="134"/>
    </font>
    <font>
      <b/>
      <sz val="11"/>
      <color indexed="54"/>
      <name val="宋体"/>
      <charset val="134"/>
    </font>
    <font>
      <b/>
      <sz val="14"/>
      <name val="楷体"/>
      <charset val="134"/>
    </font>
    <font>
      <b/>
      <sz val="18"/>
      <color indexed="62"/>
      <name val="宋体"/>
      <charset val="134"/>
    </font>
    <font>
      <b/>
      <sz val="10"/>
      <name val="Arial"/>
      <charset val="134"/>
    </font>
    <font>
      <u/>
      <sz val="10"/>
      <color indexed="4"/>
      <name val="Times"/>
      <charset val="134"/>
    </font>
    <font>
      <u/>
      <sz val="11"/>
      <color indexed="52"/>
      <name val="宋体"/>
      <charset val="134"/>
    </font>
    <font>
      <sz val="12"/>
      <name val="Courier"/>
      <charset val="134"/>
    </font>
    <font>
      <sz val="9"/>
      <name val="微软雅黑"/>
      <charset val="134"/>
    </font>
    <font>
      <b/>
      <sz val="16"/>
      <name val="方正仿宋_GBK"/>
      <charset val="134"/>
    </font>
  </fonts>
  <fills count="67">
    <fill>
      <patternFill patternType="none"/>
    </fill>
    <fill>
      <patternFill patternType="gray125"/>
    </fill>
    <fill>
      <patternFill patternType="solid">
        <fgColor indexed="65"/>
        <bgColor indexed="64"/>
      </patternFill>
    </fill>
    <fill>
      <patternFill patternType="solid">
        <fgColor theme="0"/>
        <bgColor theme="0"/>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
      <patternFill patternType="solid">
        <fgColor indexed="54"/>
        <bgColor indexed="54"/>
      </patternFill>
    </fill>
    <fill>
      <patternFill patternType="solid">
        <fgColor theme="7" tint="0.599994"/>
        <bgColor theme="7" tint="0.599994"/>
      </patternFill>
    </fill>
    <fill>
      <patternFill patternType="solid">
        <fgColor theme="6" tint="0.799951"/>
        <bgColor theme="6" tint="0.799951"/>
      </patternFill>
    </fill>
    <fill>
      <patternFill patternType="solid">
        <fgColor indexed="25"/>
        <bgColor indexed="25"/>
      </patternFill>
    </fill>
    <fill>
      <patternFill patternType="solid">
        <fgColor indexed="2"/>
        <bgColor indexed="2"/>
      </patternFill>
    </fill>
    <fill>
      <patternFill patternType="solid">
        <fgColor indexed="44"/>
        <bgColor indexed="44"/>
      </patternFill>
    </fill>
    <fill>
      <patternFill patternType="solid">
        <fgColor theme="6" tint="0.599994"/>
        <bgColor theme="6" tint="0.599994"/>
      </patternFill>
    </fill>
    <fill>
      <patternFill patternType="solid">
        <fgColor rgb="FFF2F2F2"/>
        <bgColor rgb="FFF2F2F2"/>
      </patternFill>
    </fill>
    <fill>
      <patternFill patternType="solid">
        <fgColor indexed="42"/>
        <bgColor indexed="42"/>
      </patternFill>
    </fill>
    <fill>
      <patternFill patternType="solid">
        <fgColor indexed="49"/>
        <bgColor indexed="49"/>
      </patternFill>
    </fill>
    <fill>
      <patternFill patternType="solid">
        <fgColor theme="5" tint="0.399945"/>
        <bgColor theme="5" tint="0.399945"/>
      </patternFill>
    </fill>
    <fill>
      <patternFill patternType="solid">
        <fgColor rgb="FFFFC7CE"/>
        <bgColor rgb="FFFFC7CE"/>
      </patternFill>
    </fill>
    <fill>
      <patternFill patternType="solid">
        <fgColor indexed="52"/>
        <bgColor indexed="52"/>
      </patternFill>
    </fill>
    <fill>
      <patternFill patternType="solid">
        <fgColor indexed="3"/>
        <bgColor indexed="3"/>
      </patternFill>
    </fill>
    <fill>
      <patternFill patternType="solid">
        <fgColor theme="6" tint="0.399945"/>
        <bgColor theme="6" tint="0.399945"/>
      </patternFill>
    </fill>
    <fill>
      <patternFill patternType="solid">
        <fgColor indexed="29"/>
        <bgColor indexed="29"/>
      </patternFill>
    </fill>
    <fill>
      <patternFill patternType="solid">
        <fgColor indexed="22"/>
        <bgColor indexed="22"/>
      </patternFill>
    </fill>
    <fill>
      <patternFill patternType="solid">
        <fgColor indexed="26"/>
        <bgColor indexed="26"/>
      </patternFill>
    </fill>
    <fill>
      <patternFill patternType="solid">
        <fgColor indexed="27"/>
        <bgColor indexed="27"/>
      </patternFill>
    </fill>
    <fill>
      <patternFill patternType="solid">
        <fgColor indexed="55"/>
        <bgColor indexed="55"/>
      </patternFill>
    </fill>
    <fill>
      <patternFill patternType="solid">
        <fgColor indexed="46"/>
        <bgColor indexed="46"/>
      </patternFill>
    </fill>
    <fill>
      <patternFill patternType="solid">
        <fgColor indexed="48"/>
        <bgColor indexed="48"/>
      </patternFill>
    </fill>
    <fill>
      <patternFill patternType="solid">
        <fgColor indexed="20"/>
        <bgColor indexed="20"/>
      </patternFill>
    </fill>
    <fill>
      <patternFill patternType="gray0625"/>
    </fill>
    <fill>
      <patternFill patternType="solid">
        <fgColor theme="4" tint="0.399945"/>
        <bgColor theme="4" tint="0.399945"/>
      </patternFill>
    </fill>
    <fill>
      <patternFill patternType="solid">
        <fgColor indexed="31"/>
        <bgColor indexed="31"/>
      </patternFill>
    </fill>
    <fill>
      <patternFill patternType="solid">
        <fgColor theme="7" tint="0.399945"/>
        <bgColor theme="7" tint="0.399945"/>
      </patternFill>
    </fill>
    <fill>
      <patternFill patternType="solid">
        <fgColor rgb="FFA5A5A5"/>
        <bgColor rgb="FFA5A5A5"/>
      </patternFill>
    </fill>
    <fill>
      <patternFill patternType="solid">
        <fgColor theme="9" tint="0.799951"/>
        <bgColor theme="9" tint="0.799951"/>
      </patternFill>
    </fill>
    <fill>
      <patternFill patternType="solid">
        <fgColor theme="5"/>
        <bgColor theme="5"/>
      </patternFill>
    </fill>
    <fill>
      <patternFill patternType="solid">
        <fgColor rgb="FFC6EFCE"/>
        <bgColor rgb="FFC6EFCE"/>
      </patternFill>
    </fill>
    <fill>
      <patternFill patternType="solid">
        <fgColor rgb="FFFFEB9C"/>
        <bgColor rgb="FFFFEB9C"/>
      </patternFill>
    </fill>
    <fill>
      <patternFill patternType="solid">
        <fgColor theme="8" tint="0.799951"/>
        <bgColor theme="8" tint="0.799951"/>
      </patternFill>
    </fill>
    <fill>
      <patternFill patternType="solid">
        <fgColor theme="4"/>
        <bgColor theme="4"/>
      </patternFill>
    </fill>
    <fill>
      <patternFill patternType="solid">
        <fgColor theme="4" tint="0.799951"/>
        <bgColor theme="4" tint="0.799951"/>
      </patternFill>
    </fill>
    <fill>
      <patternFill patternType="solid">
        <fgColor indexed="51"/>
        <bgColor indexed="51"/>
      </patternFill>
    </fill>
    <fill>
      <patternFill patternType="solid">
        <fgColor theme="4" tint="0.599994"/>
        <bgColor theme="4" tint="0.599994"/>
      </patternFill>
    </fill>
    <fill>
      <patternFill patternType="solid">
        <fgColor theme="5" tint="0.799951"/>
        <bgColor theme="5" tint="0.799951"/>
      </patternFill>
    </fill>
    <fill>
      <patternFill patternType="solid">
        <fgColor theme="5" tint="0.599994"/>
        <bgColor theme="5" tint="0.599994"/>
      </patternFill>
    </fill>
    <fill>
      <patternFill patternType="solid">
        <fgColor theme="6"/>
        <bgColor theme="6"/>
      </patternFill>
    </fill>
    <fill>
      <patternFill patternType="solid">
        <fgColor theme="7"/>
        <bgColor theme="7"/>
      </patternFill>
    </fill>
    <fill>
      <patternFill patternType="solid">
        <fgColor theme="7" tint="0.799951"/>
        <bgColor theme="7" tint="0.799951"/>
      </patternFill>
    </fill>
    <fill>
      <patternFill patternType="solid">
        <fgColor theme="8"/>
        <bgColor theme="8"/>
      </patternFill>
    </fill>
    <fill>
      <patternFill patternType="solid">
        <fgColor theme="8" tint="0.599994"/>
        <bgColor theme="8" tint="0.599994"/>
      </patternFill>
    </fill>
    <fill>
      <patternFill patternType="solid">
        <fgColor theme="8" tint="0.399945"/>
        <bgColor theme="8" tint="0.399945"/>
      </patternFill>
    </fill>
    <fill>
      <patternFill patternType="solid">
        <fgColor theme="9"/>
        <bgColor theme="9"/>
      </patternFill>
    </fill>
    <fill>
      <patternFill patternType="solid">
        <fgColor theme="9" tint="0.599994"/>
        <bgColor theme="9" tint="0.599994"/>
      </patternFill>
    </fill>
    <fill>
      <patternFill patternType="solid">
        <fgColor theme="9" tint="0.399945"/>
        <bgColor theme="9" tint="0.399945"/>
      </patternFill>
    </fill>
    <fill>
      <patternFill patternType="solid">
        <fgColor indexed="30"/>
        <bgColor indexed="30"/>
      </patternFill>
    </fill>
    <fill>
      <patternFill patternType="solid">
        <fgColor indexed="6"/>
        <bgColor indexed="6"/>
      </patternFill>
    </fill>
    <fill>
      <patternFill patternType="lightUp">
        <bgColor indexed="29"/>
      </patternFill>
    </fill>
    <fill>
      <patternFill patternType="mediumGray">
        <fgColor indexed="22"/>
      </patternFill>
    </fill>
    <fill>
      <patternFill patternType="solid">
        <fgColor indexed="57"/>
        <bgColor indexed="57"/>
      </patternFill>
    </fill>
    <fill>
      <patternFill patternType="solid">
        <fgColor indexed="7"/>
        <bgColor indexed="7"/>
      </patternFill>
    </fill>
    <fill>
      <patternFill patternType="solid">
        <fgColor indexed="4"/>
        <bgColor indexed="4"/>
      </patternFill>
    </fill>
    <fill>
      <patternFill patternType="solid">
        <fgColor indexed="40"/>
        <bgColor indexed="40"/>
      </patternFill>
    </fill>
    <fill>
      <patternFill patternType="lightUp">
        <bgColor indexed="22"/>
      </patternFill>
    </fill>
    <fill>
      <patternFill patternType="lightUp">
        <bgColor indexed="55"/>
      </patternFill>
    </fill>
    <fill>
      <patternFill patternType="solid">
        <fgColor indexed="62"/>
        <bgColor indexed="62"/>
      </patternFill>
    </fill>
    <fill>
      <patternFill patternType="solid">
        <fgColor indexed="53"/>
        <bgColor indexed="53"/>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thick">
        <color indexed="22"/>
      </bottom>
      <diagonal/>
    </border>
    <border>
      <left/>
      <right/>
      <top style="thin">
        <color indexed="62"/>
      </top>
      <bottom style="double">
        <color indexed="62"/>
      </bottom>
      <diagonal/>
    </border>
    <border>
      <left/>
      <right/>
      <top/>
      <bottom style="double">
        <color indexed="52"/>
      </bottom>
      <diagonal/>
    </border>
    <border>
      <left/>
      <right/>
      <top/>
      <bottom style="medium">
        <color indexed="30"/>
      </bottom>
      <diagonal/>
    </border>
    <border>
      <left style="thin">
        <color rgb="FFB2B2B2"/>
      </left>
      <right style="thin">
        <color rgb="FFB2B2B2"/>
      </right>
      <top style="thin">
        <color rgb="FFB2B2B2"/>
      </top>
      <bottom style="thin">
        <color rgb="FFB2B2B2"/>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right/>
      <top/>
      <bottom style="medium">
        <color theme="4" tint="0.499985"/>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auto="1"/>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indexed="3"/>
      </top>
      <bottom style="double">
        <color indexed="3"/>
      </bottom>
      <diagonal/>
    </border>
    <border>
      <left/>
      <right/>
      <top style="medium">
        <color auto="1"/>
      </top>
      <bottom style="medium">
        <color auto="1"/>
      </bottom>
      <diagonal/>
    </border>
    <border>
      <left/>
      <right/>
      <top/>
      <bottom style="thick">
        <color indexed="3"/>
      </bottom>
      <diagonal/>
    </border>
    <border>
      <left/>
      <right/>
      <top style="medium">
        <color indexed="65"/>
      </top>
      <bottom style="medium">
        <color indexed="65"/>
      </bottom>
      <diagonal/>
    </border>
    <border>
      <left/>
      <right/>
      <top/>
      <bottom style="thick">
        <color indexed="43"/>
      </bottom>
      <diagonal/>
    </border>
    <border>
      <left/>
      <right/>
      <top/>
      <bottom style="medium">
        <color indexed="43"/>
      </bottom>
      <diagonal/>
    </border>
  </borders>
  <cellStyleXfs count="1336">
    <xf numFmtId="0" fontId="0" fillId="0" borderId="0">
      <alignment vertical="center"/>
    </xf>
    <xf numFmtId="42" fontId="15" fillId="0" borderId="0">
      <alignment vertical="center"/>
    </xf>
    <xf numFmtId="44" fontId="15" fillId="0" borderId="0">
      <alignment vertical="center"/>
    </xf>
    <xf numFmtId="0" fontId="11" fillId="0" borderId="0">
      <alignment vertical="center"/>
    </xf>
    <xf numFmtId="0" fontId="62" fillId="0" borderId="9">
      <alignment horizontal="center" vertical="center"/>
    </xf>
    <xf numFmtId="0" fontId="55" fillId="0" borderId="0">
      <alignment vertical="center"/>
    </xf>
    <xf numFmtId="0" fontId="0" fillId="11" borderId="0">
      <alignment vertical="center"/>
    </xf>
    <xf numFmtId="0" fontId="53" fillId="4" borderId="12">
      <alignment vertical="center"/>
    </xf>
    <xf numFmtId="0" fontId="34" fillId="0" borderId="15">
      <alignment vertical="center"/>
    </xf>
    <xf numFmtId="0" fontId="11" fillId="16" borderId="0">
      <alignment vertical="center"/>
    </xf>
    <xf numFmtId="0" fontId="2" fillId="9" borderId="0">
      <alignment vertical="center"/>
    </xf>
    <xf numFmtId="0" fontId="60" fillId="0" borderId="16">
      <alignment vertical="center"/>
    </xf>
    <xf numFmtId="0" fontId="0" fillId="0" borderId="0">
      <alignment vertical="center"/>
    </xf>
    <xf numFmtId="0" fontId="0" fillId="0" borderId="0">
      <alignment vertical="center"/>
    </xf>
    <xf numFmtId="9" fontId="11" fillId="0" borderId="0">
      <alignment vertical="center"/>
    </xf>
    <xf numFmtId="0" fontId="11" fillId="7" borderId="0">
      <alignment vertical="center"/>
    </xf>
    <xf numFmtId="0" fontId="63" fillId="15" borderId="0">
      <alignment vertical="center"/>
    </xf>
    <xf numFmtId="0" fontId="68" fillId="0" borderId="0">
      <alignment horizontal="center" vertical="center" wrapText="1"/>
    </xf>
    <xf numFmtId="0" fontId="11" fillId="0" borderId="0">
      <alignment vertical="center"/>
    </xf>
    <xf numFmtId="0" fontId="11" fillId="23" borderId="0">
      <alignment vertical="center"/>
    </xf>
    <xf numFmtId="41" fontId="15" fillId="0" borderId="0">
      <alignment vertical="center"/>
    </xf>
    <xf numFmtId="0" fontId="0" fillId="0" borderId="0">
      <alignment vertical="center"/>
    </xf>
    <xf numFmtId="0" fontId="2" fillId="13" borderId="0">
      <alignment vertical="center"/>
    </xf>
    <xf numFmtId="0" fontId="65" fillId="18" borderId="0">
      <alignment vertical="center"/>
    </xf>
    <xf numFmtId="0" fontId="11" fillId="0" borderId="0">
      <alignment vertical="center"/>
    </xf>
    <xf numFmtId="43" fontId="0" fillId="0" borderId="0">
      <alignment vertical="center"/>
    </xf>
    <xf numFmtId="0" fontId="11" fillId="19" borderId="0">
      <alignment vertical="center"/>
    </xf>
    <xf numFmtId="0" fontId="64" fillId="21" borderId="0">
      <alignment vertical="center"/>
    </xf>
    <xf numFmtId="0" fontId="0" fillId="19" borderId="0">
      <alignment vertical="center"/>
    </xf>
    <xf numFmtId="188" fontId="71" fillId="0" borderId="9">
      <alignment horizontal="right" vertical="center"/>
    </xf>
    <xf numFmtId="0" fontId="11" fillId="26" borderId="0">
      <alignment vertical="center"/>
    </xf>
    <xf numFmtId="0" fontId="73" fillId="24" borderId="1">
      <alignment vertical="center"/>
    </xf>
    <xf numFmtId="0" fontId="63" fillId="25" borderId="0">
      <alignment vertical="center"/>
    </xf>
    <xf numFmtId="0" fontId="75" fillId="0" borderId="0">
      <alignment vertical="center"/>
    </xf>
    <xf numFmtId="9" fontId="11" fillId="0" borderId="0">
      <alignment vertical="center"/>
    </xf>
    <xf numFmtId="0" fontId="76" fillId="15" borderId="0">
      <alignment vertical="center"/>
    </xf>
    <xf numFmtId="0" fontId="0" fillId="28" borderId="0">
      <alignment vertical="center"/>
    </xf>
    <xf numFmtId="0" fontId="11" fillId="7" borderId="0">
      <alignment vertical="center"/>
    </xf>
    <xf numFmtId="0" fontId="70" fillId="5" borderId="0">
      <alignment vertical="center"/>
    </xf>
    <xf numFmtId="0" fontId="52" fillId="0" borderId="0">
      <alignment vertical="center"/>
    </xf>
    <xf numFmtId="0" fontId="59" fillId="0" borderId="0">
      <alignment vertical="center"/>
    </xf>
    <xf numFmtId="0" fontId="15" fillId="24" borderId="18">
      <alignment vertical="center"/>
    </xf>
    <xf numFmtId="0" fontId="0" fillId="22" borderId="0">
      <alignment vertical="center"/>
    </xf>
    <xf numFmtId="0" fontId="11" fillId="0" borderId="0">
      <alignment vertical="center"/>
    </xf>
    <xf numFmtId="0" fontId="11" fillId="12" borderId="0">
      <alignment vertical="center"/>
    </xf>
    <xf numFmtId="0" fontId="11" fillId="19" borderId="0">
      <alignment vertical="center"/>
    </xf>
    <xf numFmtId="0" fontId="64" fillId="17" borderId="0">
      <alignment vertical="center"/>
    </xf>
    <xf numFmtId="0" fontId="78" fillId="0" borderId="0">
      <alignment vertical="center"/>
    </xf>
    <xf numFmtId="9" fontId="11" fillId="0" borderId="0">
      <alignment vertical="center"/>
    </xf>
    <xf numFmtId="0" fontId="11" fillId="26" borderId="0">
      <alignment vertical="center"/>
    </xf>
    <xf numFmtId="0" fontId="69" fillId="0" borderId="0">
      <alignment vertical="center"/>
    </xf>
    <xf numFmtId="0" fontId="82" fillId="0" borderId="0">
      <alignment vertical="center"/>
    </xf>
    <xf numFmtId="0" fontId="11" fillId="0" borderId="0">
      <alignment vertical="center"/>
    </xf>
    <xf numFmtId="0" fontId="11" fillId="0" borderId="0">
      <alignment vertical="center"/>
    </xf>
    <xf numFmtId="0" fontId="11" fillId="0" borderId="0">
      <alignment vertical="center"/>
    </xf>
    <xf numFmtId="0" fontId="0" fillId="5" borderId="0">
      <alignment vertical="center"/>
    </xf>
    <xf numFmtId="0" fontId="81" fillId="0" borderId="0">
      <alignment vertical="center"/>
    </xf>
    <xf numFmtId="0" fontId="11" fillId="12" borderId="0">
      <alignment vertical="center"/>
    </xf>
    <xf numFmtId="0" fontId="74" fillId="0" borderId="0">
      <alignment vertical="center"/>
    </xf>
    <xf numFmtId="0" fontId="79" fillId="0" borderId="19">
      <alignment vertical="center"/>
    </xf>
    <xf numFmtId="9" fontId="11" fillId="0" borderId="0">
      <alignment vertical="center"/>
    </xf>
    <xf numFmtId="0" fontId="54" fillId="0" borderId="13">
      <alignment vertical="center"/>
    </xf>
    <xf numFmtId="0" fontId="11" fillId="0" borderId="0">
      <alignment vertical="center"/>
    </xf>
    <xf numFmtId="0" fontId="0" fillId="5" borderId="0">
      <alignment vertical="center"/>
    </xf>
    <xf numFmtId="0" fontId="59" fillId="0" borderId="0">
      <alignment vertical="center"/>
    </xf>
    <xf numFmtId="0" fontId="77" fillId="5" borderId="0">
      <alignment vertical="center"/>
    </xf>
    <xf numFmtId="9" fontId="11" fillId="0" borderId="0">
      <alignment vertical="center"/>
    </xf>
    <xf numFmtId="0" fontId="84" fillId="0" borderId="13">
      <alignment vertical="center"/>
    </xf>
    <xf numFmtId="0" fontId="64" fillId="31" borderId="0">
      <alignment vertical="center"/>
    </xf>
    <xf numFmtId="0" fontId="11" fillId="7" borderId="0">
      <alignment vertical="center"/>
    </xf>
    <xf numFmtId="0" fontId="11" fillId="19" borderId="0">
      <alignment vertical="center"/>
    </xf>
    <xf numFmtId="9" fontId="11" fillId="0" borderId="0">
      <alignment vertical="center"/>
    </xf>
    <xf numFmtId="0" fontId="69" fillId="0" borderId="21">
      <alignment vertical="center"/>
    </xf>
    <xf numFmtId="0" fontId="11" fillId="19" borderId="0">
      <alignment vertical="center"/>
    </xf>
    <xf numFmtId="0" fontId="64" fillId="33" borderId="0">
      <alignment vertical="center"/>
    </xf>
    <xf numFmtId="0" fontId="86" fillId="14" borderId="22">
      <alignment vertical="center"/>
    </xf>
    <xf numFmtId="0" fontId="61" fillId="14" borderId="12">
      <alignment vertical="center"/>
    </xf>
    <xf numFmtId="0" fontId="0" fillId="12" borderId="0">
      <alignment vertical="center"/>
    </xf>
    <xf numFmtId="0" fontId="87" fillId="34" borderId="23">
      <alignment vertical="center"/>
    </xf>
    <xf numFmtId="0" fontId="0" fillId="0" borderId="0">
      <alignment vertical="center"/>
    </xf>
    <xf numFmtId="0" fontId="0" fillId="0" borderId="0">
      <alignment vertical="center"/>
    </xf>
    <xf numFmtId="0" fontId="2" fillId="35" borderId="0">
      <alignment vertical="center"/>
    </xf>
    <xf numFmtId="0" fontId="64" fillId="36" borderId="0">
      <alignment vertical="center"/>
    </xf>
    <xf numFmtId="0" fontId="11" fillId="0" borderId="0">
      <alignment vertical="center"/>
    </xf>
    <xf numFmtId="0" fontId="67" fillId="0" borderId="0">
      <alignment vertical="center"/>
    </xf>
    <xf numFmtId="0" fontId="89" fillId="0" borderId="24">
      <alignment horizontal="center" vertical="center"/>
    </xf>
    <xf numFmtId="0" fontId="90" fillId="0" borderId="25">
      <alignment vertical="center"/>
    </xf>
    <xf numFmtId="0" fontId="0" fillId="28" borderId="0">
      <alignment vertical="center"/>
    </xf>
    <xf numFmtId="0" fontId="77" fillId="27" borderId="0">
      <alignment vertical="center"/>
    </xf>
    <xf numFmtId="0" fontId="91" fillId="0" borderId="26">
      <alignment vertical="center"/>
    </xf>
    <xf numFmtId="0" fontId="93" fillId="37" borderId="0">
      <alignment vertical="center"/>
    </xf>
    <xf numFmtId="0" fontId="57" fillId="6" borderId="0">
      <alignment vertical="center"/>
    </xf>
    <xf numFmtId="0" fontId="0" fillId="15" borderId="0">
      <alignment vertical="center"/>
    </xf>
    <xf numFmtId="0" fontId="94" fillId="23" borderId="27">
      <alignment vertical="center"/>
    </xf>
    <xf numFmtId="0" fontId="95" fillId="38" borderId="0">
      <alignment vertical="center"/>
    </xf>
    <xf numFmtId="0" fontId="60" fillId="0" borderId="16">
      <alignment vertical="center"/>
    </xf>
    <xf numFmtId="0" fontId="0" fillId="0" borderId="0">
      <alignment vertical="center"/>
    </xf>
    <xf numFmtId="0" fontId="0" fillId="0" borderId="0">
      <alignment vertical="center"/>
    </xf>
    <xf numFmtId="0" fontId="2" fillId="39" borderId="0">
      <alignment vertical="center"/>
    </xf>
    <xf numFmtId="0" fontId="64" fillId="40" borderId="0">
      <alignment vertical="center"/>
    </xf>
    <xf numFmtId="0" fontId="11" fillId="0" borderId="0">
      <alignment vertical="center"/>
    </xf>
    <xf numFmtId="43" fontId="0" fillId="0" borderId="0">
      <alignment vertical="center"/>
    </xf>
    <xf numFmtId="0" fontId="67" fillId="0" borderId="0">
      <alignment vertical="center"/>
    </xf>
    <xf numFmtId="0" fontId="71" fillId="0" borderId="4">
      <alignment horizontal="right" vertical="center"/>
    </xf>
    <xf numFmtId="0" fontId="60" fillId="0" borderId="16">
      <alignment vertical="center"/>
    </xf>
    <xf numFmtId="0" fontId="0" fillId="0" borderId="0">
      <alignment vertical="center"/>
    </xf>
    <xf numFmtId="0" fontId="0" fillId="0" borderId="0">
      <alignment vertical="center"/>
    </xf>
    <xf numFmtId="0" fontId="2" fillId="41" borderId="0">
      <alignment vertical="center"/>
    </xf>
    <xf numFmtId="0" fontId="34" fillId="0" borderId="15">
      <alignment vertical="center"/>
    </xf>
    <xf numFmtId="0" fontId="11" fillId="24" borderId="0">
      <alignment vertical="center"/>
    </xf>
    <xf numFmtId="0" fontId="96" fillId="0" borderId="0">
      <alignment vertical="center"/>
    </xf>
    <xf numFmtId="0" fontId="2" fillId="43" borderId="0">
      <alignment vertical="center"/>
    </xf>
    <xf numFmtId="0" fontId="60" fillId="0" borderId="16">
      <alignment vertical="center"/>
    </xf>
    <xf numFmtId="0" fontId="0" fillId="0" borderId="0">
      <alignment vertical="center"/>
    </xf>
    <xf numFmtId="0" fontId="0" fillId="0" borderId="0">
      <alignment vertical="center"/>
    </xf>
    <xf numFmtId="0" fontId="2" fillId="44" borderId="0">
      <alignment vertical="center"/>
    </xf>
    <xf numFmtId="0" fontId="2" fillId="45" borderId="0">
      <alignment vertical="center"/>
    </xf>
    <xf numFmtId="0" fontId="34" fillId="26" borderId="29">
      <alignment vertical="center"/>
    </xf>
    <xf numFmtId="0" fontId="11" fillId="23" borderId="0">
      <alignment vertical="center"/>
    </xf>
    <xf numFmtId="0" fontId="77" fillId="27" borderId="0">
      <alignment vertical="center"/>
    </xf>
    <xf numFmtId="0" fontId="64" fillId="46" borderId="0">
      <alignment vertical="center"/>
    </xf>
    <xf numFmtId="0" fontId="11" fillId="23" borderId="0">
      <alignment vertical="center"/>
    </xf>
    <xf numFmtId="0" fontId="76" fillId="15" borderId="0">
      <alignment vertical="center"/>
    </xf>
    <xf numFmtId="0" fontId="11" fillId="0" borderId="0">
      <alignment horizontal="left" vertical="center"/>
    </xf>
    <xf numFmtId="0" fontId="64" fillId="47" borderId="0">
      <alignment vertical="center"/>
    </xf>
    <xf numFmtId="0" fontId="60" fillId="0" borderId="16">
      <alignment vertical="center"/>
    </xf>
    <xf numFmtId="0" fontId="0" fillId="0" borderId="0">
      <alignment vertical="center"/>
    </xf>
    <xf numFmtId="0" fontId="0" fillId="0" borderId="0">
      <alignment vertical="center"/>
    </xf>
    <xf numFmtId="0" fontId="2" fillId="48" borderId="0">
      <alignment vertical="center"/>
    </xf>
    <xf numFmtId="0" fontId="2" fillId="8" borderId="0">
      <alignment vertical="center"/>
    </xf>
    <xf numFmtId="0" fontId="64" fillId="49" borderId="0">
      <alignment vertical="center"/>
    </xf>
    <xf numFmtId="0" fontId="9" fillId="0" borderId="0">
      <alignment vertical="center"/>
    </xf>
    <xf numFmtId="0" fontId="92" fillId="23" borderId="20">
      <alignment vertical="center"/>
    </xf>
    <xf numFmtId="0" fontId="0" fillId="23" borderId="0">
      <alignment vertical="center"/>
    </xf>
    <xf numFmtId="0" fontId="11" fillId="0" borderId="0">
      <alignment vertical="center"/>
    </xf>
    <xf numFmtId="0" fontId="2" fillId="50" borderId="0">
      <alignment vertical="center"/>
    </xf>
    <xf numFmtId="0" fontId="79" fillId="0" borderId="19">
      <alignment vertical="center"/>
    </xf>
    <xf numFmtId="0" fontId="11" fillId="19" borderId="0">
      <alignment vertical="center"/>
    </xf>
    <xf numFmtId="0" fontId="64" fillId="51" borderId="0">
      <alignment vertical="center"/>
    </xf>
    <xf numFmtId="0" fontId="64" fillId="52" borderId="0">
      <alignment vertical="center"/>
    </xf>
    <xf numFmtId="0" fontId="66" fillId="0" borderId="0">
      <alignment vertical="center"/>
    </xf>
    <xf numFmtId="0" fontId="2" fillId="53" borderId="0">
      <alignment vertical="center"/>
    </xf>
    <xf numFmtId="0" fontId="79" fillId="0" borderId="19">
      <alignment vertical="center"/>
    </xf>
    <xf numFmtId="0" fontId="11" fillId="19" borderId="0">
      <alignment vertical="center"/>
    </xf>
    <xf numFmtId="0" fontId="64" fillId="54" borderId="0">
      <alignment vertical="center"/>
    </xf>
    <xf numFmtId="0" fontId="57" fillId="6" borderId="0">
      <alignment vertical="center"/>
    </xf>
    <xf numFmtId="0" fontId="11" fillId="0" borderId="0">
      <alignment vertical="center"/>
    </xf>
    <xf numFmtId="0" fontId="11" fillId="24" borderId="0">
      <alignment vertical="center"/>
    </xf>
    <xf numFmtId="0" fontId="55" fillId="0" borderId="0">
      <alignment vertical="center"/>
    </xf>
    <xf numFmtId="0" fontId="55" fillId="0" borderId="0">
      <alignment vertical="center"/>
    </xf>
    <xf numFmtId="0" fontId="57" fillId="6" borderId="0">
      <alignment vertical="center"/>
    </xf>
    <xf numFmtId="0" fontId="11" fillId="24" borderId="0">
      <alignment vertical="center"/>
    </xf>
    <xf numFmtId="0" fontId="11" fillId="0" borderId="0">
      <alignment vertical="center"/>
    </xf>
    <xf numFmtId="0" fontId="59" fillId="0" borderId="0">
      <alignment vertical="center"/>
    </xf>
    <xf numFmtId="0" fontId="66" fillId="0" borderId="0">
      <alignment vertical="center"/>
    </xf>
    <xf numFmtId="0" fontId="66" fillId="0" borderId="0">
      <alignment vertical="center"/>
    </xf>
    <xf numFmtId="0" fontId="59" fillId="0" borderId="0">
      <alignment vertical="center"/>
    </xf>
    <xf numFmtId="0" fontId="55" fillId="0" borderId="0">
      <alignment vertical="center"/>
    </xf>
    <xf numFmtId="9" fontId="11" fillId="0" borderId="0">
      <alignment vertical="center"/>
    </xf>
    <xf numFmtId="0" fontId="11" fillId="24" borderId="0">
      <alignment vertical="center"/>
    </xf>
    <xf numFmtId="9" fontId="11" fillId="0" borderId="0">
      <alignment vertical="center"/>
    </xf>
    <xf numFmtId="0" fontId="55" fillId="0" borderId="0">
      <alignment vertical="center"/>
    </xf>
    <xf numFmtId="0" fontId="11" fillId="0" borderId="0">
      <alignment vertical="center"/>
    </xf>
    <xf numFmtId="9" fontId="11" fillId="0" borderId="0">
      <alignment vertical="center"/>
    </xf>
    <xf numFmtId="0" fontId="55" fillId="0" borderId="0">
      <alignment vertical="center"/>
    </xf>
    <xf numFmtId="9" fontId="11" fillId="0" borderId="0">
      <alignment vertical="center"/>
    </xf>
    <xf numFmtId="0" fontId="58" fillId="0" borderId="0">
      <alignment vertical="top"/>
    </xf>
    <xf numFmtId="49" fontId="11" fillId="0" borderId="0">
      <alignment vertical="center"/>
    </xf>
    <xf numFmtId="0" fontId="59" fillId="0" borderId="0">
      <alignment vertical="center"/>
    </xf>
    <xf numFmtId="0" fontId="0" fillId="0" borderId="0">
      <alignment vertical="center"/>
    </xf>
    <xf numFmtId="0" fontId="55" fillId="0" borderId="0">
      <alignment vertical="center"/>
    </xf>
    <xf numFmtId="0" fontId="57" fillId="6" borderId="0">
      <alignment vertical="center"/>
    </xf>
    <xf numFmtId="0" fontId="11" fillId="24" borderId="0">
      <alignment vertical="center"/>
    </xf>
    <xf numFmtId="0" fontId="11" fillId="0" borderId="0">
      <alignment vertical="center"/>
    </xf>
    <xf numFmtId="0" fontId="72" fillId="5" borderId="0">
      <alignment vertical="center"/>
    </xf>
    <xf numFmtId="0" fontId="55" fillId="0" borderId="0">
      <alignment vertical="center"/>
    </xf>
    <xf numFmtId="9" fontId="11" fillId="0" borderId="0">
      <alignment vertical="center"/>
    </xf>
    <xf numFmtId="0" fontId="11" fillId="0" borderId="0">
      <alignment vertical="center"/>
    </xf>
    <xf numFmtId="0" fontId="55" fillId="0" borderId="0">
      <alignment vertical="center"/>
    </xf>
    <xf numFmtId="49" fontId="11" fillId="0" borderId="0">
      <alignment vertical="center"/>
    </xf>
    <xf numFmtId="0" fontId="11" fillId="7" borderId="0">
      <alignment vertical="center"/>
    </xf>
    <xf numFmtId="0" fontId="58" fillId="0" borderId="0">
      <alignment vertical="top"/>
    </xf>
    <xf numFmtId="0" fontId="55" fillId="0" borderId="0">
      <alignment vertical="center"/>
    </xf>
    <xf numFmtId="0" fontId="11" fillId="0" borderId="0">
      <alignment vertical="center"/>
    </xf>
    <xf numFmtId="0" fontId="11" fillId="12" borderId="0">
      <alignment vertical="center"/>
    </xf>
    <xf numFmtId="0" fontId="55" fillId="0" borderId="0">
      <alignment vertical="center"/>
    </xf>
    <xf numFmtId="0" fontId="11" fillId="0" borderId="0">
      <alignment vertical="center"/>
    </xf>
    <xf numFmtId="0" fontId="55" fillId="0" borderId="0">
      <alignment vertical="center"/>
    </xf>
    <xf numFmtId="9" fontId="11" fillId="0" borderId="0">
      <alignment vertical="center"/>
    </xf>
    <xf numFmtId="10" fontId="11" fillId="0" borderId="0">
      <alignment vertical="center"/>
    </xf>
    <xf numFmtId="0" fontId="56" fillId="0" borderId="14">
      <alignment vertical="center"/>
    </xf>
    <xf numFmtId="0" fontId="55" fillId="0" borderId="0">
      <alignment vertical="center"/>
    </xf>
    <xf numFmtId="0" fontId="55" fillId="0" borderId="0">
      <alignment vertical="center"/>
    </xf>
    <xf numFmtId="0" fontId="55" fillId="0" borderId="0">
      <alignment vertical="center"/>
    </xf>
    <xf numFmtId="0" fontId="11" fillId="7" borderId="0">
      <alignment vertical="center"/>
    </xf>
    <xf numFmtId="0" fontId="58" fillId="0" borderId="0">
      <alignment vertical="top"/>
    </xf>
    <xf numFmtId="0" fontId="55" fillId="0" borderId="0">
      <alignment vertical="center"/>
    </xf>
    <xf numFmtId="0" fontId="71" fillId="0" borderId="0">
      <alignment vertical="center"/>
    </xf>
    <xf numFmtId="0" fontId="11" fillId="16" borderId="0">
      <alignment vertical="center"/>
    </xf>
    <xf numFmtId="0" fontId="88" fillId="0" borderId="0">
      <alignment vertical="center"/>
    </xf>
    <xf numFmtId="0" fontId="59" fillId="0" borderId="0">
      <alignment vertical="center"/>
    </xf>
    <xf numFmtId="0" fontId="0" fillId="15" borderId="0">
      <alignment vertical="center"/>
    </xf>
    <xf numFmtId="0" fontId="60" fillId="0" borderId="16">
      <alignment vertical="center"/>
    </xf>
    <xf numFmtId="0" fontId="11" fillId="0" borderId="0">
      <alignment vertical="center"/>
    </xf>
    <xf numFmtId="0" fontId="0" fillId="15" borderId="0">
      <alignment vertical="center"/>
    </xf>
    <xf numFmtId="0" fontId="11" fillId="32" borderId="0">
      <alignment vertical="center"/>
    </xf>
    <xf numFmtId="0" fontId="0" fillId="32" borderId="0">
      <alignment vertical="center"/>
    </xf>
    <xf numFmtId="0" fontId="0" fillId="56" borderId="0">
      <alignment vertical="center"/>
    </xf>
    <xf numFmtId="0" fontId="0" fillId="5" borderId="0">
      <alignment vertical="center"/>
    </xf>
    <xf numFmtId="0" fontId="0" fillId="5" borderId="0">
      <alignment vertical="center"/>
    </xf>
    <xf numFmtId="0" fontId="0" fillId="5" borderId="0">
      <alignment vertical="center"/>
    </xf>
    <xf numFmtId="0" fontId="0" fillId="4" borderId="0">
      <alignment vertical="center"/>
    </xf>
    <xf numFmtId="0" fontId="57" fillId="6" borderId="0">
      <alignment vertical="center"/>
    </xf>
    <xf numFmtId="0" fontId="0" fillId="24" borderId="0">
      <alignment vertical="center"/>
    </xf>
    <xf numFmtId="0" fontId="11" fillId="0" borderId="0">
      <alignment vertical="center"/>
    </xf>
    <xf numFmtId="0" fontId="0" fillId="24" borderId="0">
      <alignment vertical="center"/>
    </xf>
    <xf numFmtId="197" fontId="11" fillId="0" borderId="0">
      <alignment vertical="center"/>
    </xf>
    <xf numFmtId="0" fontId="0" fillId="25" borderId="0">
      <alignment vertical="center"/>
    </xf>
    <xf numFmtId="0" fontId="11" fillId="0" borderId="0">
      <alignment vertical="center"/>
    </xf>
    <xf numFmtId="0" fontId="0" fillId="25" borderId="0">
      <alignment vertical="center"/>
    </xf>
    <xf numFmtId="0" fontId="11" fillId="0" borderId="0">
      <alignment vertical="center"/>
    </xf>
    <xf numFmtId="0" fontId="11" fillId="4" borderId="0">
      <alignment vertical="center"/>
    </xf>
    <xf numFmtId="0" fontId="0" fillId="27" borderId="0">
      <alignment vertical="center"/>
    </xf>
    <xf numFmtId="0" fontId="11" fillId="0" borderId="0">
      <alignment vertical="center"/>
    </xf>
    <xf numFmtId="0" fontId="0" fillId="2" borderId="0">
      <alignment vertical="center"/>
    </xf>
    <xf numFmtId="0" fontId="0" fillId="2" borderId="0">
      <alignment vertical="center"/>
    </xf>
    <xf numFmtId="0" fontId="0" fillId="25" borderId="0">
      <alignment vertical="center"/>
    </xf>
    <xf numFmtId="0" fontId="0" fillId="25" borderId="0">
      <alignment vertical="center"/>
    </xf>
    <xf numFmtId="0" fontId="11" fillId="24" borderId="0">
      <alignment vertical="center"/>
    </xf>
    <xf numFmtId="0" fontId="0" fillId="25" borderId="0">
      <alignment vertical="center"/>
    </xf>
    <xf numFmtId="0" fontId="78" fillId="0" borderId="0">
      <alignment vertical="center"/>
    </xf>
    <xf numFmtId="0" fontId="0" fillId="4" borderId="0">
      <alignment vertical="center"/>
    </xf>
    <xf numFmtId="0" fontId="0" fillId="6" borderId="0">
      <alignment vertical="center"/>
    </xf>
    <xf numFmtId="0" fontId="11" fillId="0" borderId="0">
      <alignment vertical="center"/>
    </xf>
    <xf numFmtId="0" fontId="0" fillId="6" borderId="0">
      <alignment vertical="center"/>
    </xf>
    <xf numFmtId="0" fontId="0" fillId="12" borderId="0">
      <alignment vertical="center"/>
    </xf>
    <xf numFmtId="0" fontId="51" fillId="0" borderId="1">
      <alignment horizontal="left" vertical="center"/>
    </xf>
    <xf numFmtId="0" fontId="11" fillId="7" borderId="0">
      <alignment vertical="center"/>
    </xf>
    <xf numFmtId="0" fontId="0" fillId="5" borderId="0">
      <alignment vertical="center"/>
    </xf>
    <xf numFmtId="0" fontId="11" fillId="0" borderId="0">
      <alignment vertical="center"/>
    </xf>
    <xf numFmtId="0" fontId="0" fillId="5" borderId="0">
      <alignment vertical="center"/>
    </xf>
    <xf numFmtId="0" fontId="11" fillId="0" borderId="0">
      <alignment vertical="center"/>
    </xf>
    <xf numFmtId="0" fontId="0" fillId="22" borderId="0">
      <alignment vertical="center"/>
    </xf>
    <xf numFmtId="0" fontId="9" fillId="0" borderId="0">
      <alignment vertical="center"/>
    </xf>
    <xf numFmtId="0" fontId="0" fillId="4" borderId="0">
      <alignment vertical="center"/>
    </xf>
    <xf numFmtId="0" fontId="9" fillId="0" borderId="0">
      <alignment vertical="center"/>
    </xf>
    <xf numFmtId="0" fontId="0" fillId="4" borderId="0">
      <alignment vertical="center"/>
    </xf>
    <xf numFmtId="0" fontId="0" fillId="20" borderId="0">
      <alignment vertical="center"/>
    </xf>
    <xf numFmtId="43" fontId="0" fillId="0" borderId="0">
      <alignment vertical="center"/>
    </xf>
    <xf numFmtId="0" fontId="67" fillId="0" borderId="0">
      <alignment vertical="center"/>
    </xf>
    <xf numFmtId="0" fontId="0" fillId="12" borderId="0">
      <alignment vertical="center"/>
    </xf>
    <xf numFmtId="0" fontId="0" fillId="27" borderId="0">
      <alignment vertical="center"/>
    </xf>
    <xf numFmtId="0" fontId="92" fillId="23" borderId="20">
      <alignment vertical="center"/>
    </xf>
    <xf numFmtId="0" fontId="11" fillId="0" borderId="0">
      <alignment vertical="center"/>
    </xf>
    <xf numFmtId="0" fontId="11" fillId="24" borderId="0">
      <alignment vertical="center"/>
    </xf>
    <xf numFmtId="0" fontId="0" fillId="23" borderId="0">
      <alignment vertical="center"/>
    </xf>
    <xf numFmtId="0" fontId="63" fillId="15" borderId="0">
      <alignment vertical="center"/>
    </xf>
    <xf numFmtId="0" fontId="0" fillId="23" borderId="0">
      <alignment vertical="center"/>
    </xf>
    <xf numFmtId="0" fontId="92" fillId="23" borderId="20">
      <alignment vertical="center"/>
    </xf>
    <xf numFmtId="0" fontId="0" fillId="29" borderId="0">
      <alignment vertical="center"/>
    </xf>
    <xf numFmtId="0" fontId="0" fillId="12" borderId="0">
      <alignment vertical="center"/>
    </xf>
    <xf numFmtId="0" fontId="63" fillId="15" borderId="0">
      <alignment vertical="center"/>
    </xf>
    <xf numFmtId="0" fontId="56" fillId="0" borderId="14">
      <alignment vertical="center"/>
    </xf>
    <xf numFmtId="0" fontId="0" fillId="25" borderId="0">
      <alignment vertical="center"/>
    </xf>
    <xf numFmtId="0" fontId="63" fillId="15" borderId="0">
      <alignment vertical="center"/>
    </xf>
    <xf numFmtId="9" fontId="11" fillId="0" borderId="0">
      <alignment vertical="center"/>
    </xf>
    <xf numFmtId="0" fontId="57" fillId="6" borderId="0">
      <alignment vertical="center"/>
    </xf>
    <xf numFmtId="0" fontId="0" fillId="25" borderId="0">
      <alignment vertical="center"/>
    </xf>
    <xf numFmtId="9" fontId="11" fillId="0" borderId="0">
      <alignment vertical="center"/>
    </xf>
    <xf numFmtId="0" fontId="57" fillId="6" borderId="0">
      <alignment vertical="center"/>
    </xf>
    <xf numFmtId="0" fontId="11" fillId="10" borderId="0">
      <alignment vertical="center"/>
    </xf>
    <xf numFmtId="0" fontId="0" fillId="42" borderId="0">
      <alignment vertical="center"/>
    </xf>
    <xf numFmtId="0" fontId="63" fillId="15" borderId="0">
      <alignment vertical="center"/>
    </xf>
    <xf numFmtId="0" fontId="11" fillId="19" borderId="0">
      <alignment vertical="center"/>
    </xf>
    <xf numFmtId="0" fontId="94" fillId="23" borderId="27">
      <alignment vertical="center"/>
    </xf>
    <xf numFmtId="0" fontId="0" fillId="6" borderId="0">
      <alignment vertical="center"/>
    </xf>
    <xf numFmtId="0" fontId="0" fillId="6" borderId="0">
      <alignment vertical="center"/>
    </xf>
    <xf numFmtId="0" fontId="0" fillId="6" borderId="0">
      <alignment vertical="center"/>
    </xf>
    <xf numFmtId="0" fontId="71" fillId="0" borderId="4">
      <alignment horizontal="left" vertical="center"/>
    </xf>
    <xf numFmtId="0" fontId="67" fillId="0" borderId="17">
      <alignment vertical="center"/>
    </xf>
    <xf numFmtId="0" fontId="63" fillId="15" borderId="0">
      <alignment vertical="center"/>
    </xf>
    <xf numFmtId="0" fontId="0" fillId="6" borderId="0">
      <alignment vertical="center"/>
    </xf>
    <xf numFmtId="9" fontId="11" fillId="0" borderId="0">
      <alignment vertical="center"/>
    </xf>
    <xf numFmtId="0" fontId="0" fillId="55" borderId="0">
      <alignment vertical="center"/>
    </xf>
    <xf numFmtId="182" fontId="0" fillId="0" borderId="0">
      <alignment vertical="center"/>
    </xf>
    <xf numFmtId="0" fontId="0" fillId="55" borderId="0">
      <alignment vertical="center"/>
    </xf>
    <xf numFmtId="0" fontId="11" fillId="19" borderId="0">
      <alignment vertical="center"/>
    </xf>
    <xf numFmtId="0" fontId="11" fillId="0" borderId="0">
      <alignment vertical="center"/>
    </xf>
    <xf numFmtId="0" fontId="94" fillId="23" borderId="27">
      <alignment vertical="center"/>
    </xf>
    <xf numFmtId="0" fontId="0" fillId="5" borderId="0">
      <alignment vertical="center"/>
    </xf>
    <xf numFmtId="0" fontId="0" fillId="0" borderId="0">
      <alignment vertical="center"/>
    </xf>
    <xf numFmtId="0" fontId="0" fillId="5" borderId="0">
      <alignment vertical="center"/>
    </xf>
    <xf numFmtId="0" fontId="11" fillId="4" borderId="0">
      <alignment vertical="center"/>
    </xf>
    <xf numFmtId="0" fontId="0" fillId="0" borderId="0">
      <alignment vertical="center"/>
    </xf>
    <xf numFmtId="0" fontId="0" fillId="22" borderId="0">
      <alignment vertical="center"/>
    </xf>
    <xf numFmtId="0" fontId="0" fillId="24" borderId="28">
      <alignment vertical="center"/>
    </xf>
    <xf numFmtId="0" fontId="11" fillId="19" borderId="0">
      <alignment vertical="center"/>
    </xf>
    <xf numFmtId="0" fontId="0" fillId="4" borderId="0">
      <alignment vertical="center"/>
    </xf>
    <xf numFmtId="0" fontId="0" fillId="4" borderId="0">
      <alignment vertical="center"/>
    </xf>
    <xf numFmtId="0" fontId="0" fillId="4" borderId="0">
      <alignment vertical="center"/>
    </xf>
    <xf numFmtId="0" fontId="0" fillId="20" borderId="0">
      <alignment vertical="center"/>
    </xf>
    <xf numFmtId="0" fontId="11" fillId="32" borderId="0">
      <alignment vertical="center"/>
    </xf>
    <xf numFmtId="0" fontId="34" fillId="0" borderId="15">
      <alignment vertical="center"/>
    </xf>
    <xf numFmtId="0" fontId="0" fillId="20" borderId="0">
      <alignment vertical="center"/>
    </xf>
    <xf numFmtId="0" fontId="11" fillId="32" borderId="0">
      <alignment vertical="center"/>
    </xf>
    <xf numFmtId="0" fontId="11" fillId="19" borderId="0">
      <alignment vertical="center"/>
    </xf>
    <xf numFmtId="0" fontId="0" fillId="28" borderId="0">
      <alignment vertical="center"/>
    </xf>
    <xf numFmtId="0" fontId="0" fillId="28" borderId="0">
      <alignment vertical="center"/>
    </xf>
    <xf numFmtId="0" fontId="0" fillId="29" borderId="0">
      <alignment vertical="center"/>
    </xf>
    <xf numFmtId="0" fontId="11" fillId="0" borderId="0">
      <alignment vertical="center"/>
    </xf>
    <xf numFmtId="0" fontId="71" fillId="0" borderId="0">
      <alignment vertical="center"/>
    </xf>
    <xf numFmtId="0" fontId="0" fillId="23" borderId="0">
      <alignment vertical="center"/>
    </xf>
    <xf numFmtId="0" fontId="79" fillId="0" borderId="19">
      <alignment vertical="center"/>
    </xf>
    <xf numFmtId="0" fontId="9" fillId="0" borderId="0">
      <alignment vertical="center"/>
    </xf>
    <xf numFmtId="0" fontId="0" fillId="23" borderId="0">
      <alignment vertical="center"/>
    </xf>
    <xf numFmtId="0" fontId="11" fillId="0" borderId="0">
      <alignment vertical="center"/>
    </xf>
    <xf numFmtId="0" fontId="0" fillId="23" borderId="0">
      <alignment vertical="center"/>
    </xf>
    <xf numFmtId="0" fontId="11" fillId="0" borderId="0">
      <alignment vertical="center"/>
    </xf>
    <xf numFmtId="9" fontId="11" fillId="0" borderId="0">
      <alignment vertical="center"/>
    </xf>
    <xf numFmtId="0" fontId="11" fillId="0" borderId="0">
      <alignment vertical="center"/>
    </xf>
    <xf numFmtId="0" fontId="0" fillId="16" borderId="0">
      <alignment vertical="center"/>
    </xf>
    <xf numFmtId="0" fontId="0" fillId="16" borderId="0">
      <alignment vertical="center"/>
    </xf>
    <xf numFmtId="0" fontId="11" fillId="0" borderId="0">
      <alignment vertical="center"/>
    </xf>
    <xf numFmtId="0" fontId="11" fillId="0" borderId="0">
      <alignment vertical="center"/>
    </xf>
    <xf numFmtId="0" fontId="0" fillId="16" borderId="0">
      <alignment vertical="center"/>
    </xf>
    <xf numFmtId="0" fontId="0" fillId="16" borderId="0">
      <alignment vertical="center"/>
    </xf>
    <xf numFmtId="0" fontId="97" fillId="0" borderId="10">
      <alignment horizontal="left" vertical="center"/>
    </xf>
    <xf numFmtId="0" fontId="0" fillId="7" borderId="0">
      <alignment vertical="center"/>
    </xf>
    <xf numFmtId="0" fontId="0" fillId="16" borderId="0">
      <alignment vertical="center"/>
    </xf>
    <xf numFmtId="0" fontId="97" fillId="0" borderId="10">
      <alignment horizontal="left" vertical="center"/>
    </xf>
    <xf numFmtId="0" fontId="0" fillId="16" borderId="0">
      <alignment vertical="center"/>
    </xf>
    <xf numFmtId="0" fontId="0" fillId="19" borderId="0">
      <alignment vertical="center"/>
    </xf>
    <xf numFmtId="0" fontId="66" fillId="0" borderId="0">
      <alignment vertical="center"/>
    </xf>
    <xf numFmtId="0" fontId="11" fillId="32" borderId="0">
      <alignment vertical="center"/>
    </xf>
    <xf numFmtId="0" fontId="0" fillId="56" borderId="0">
      <alignment vertical="center"/>
    </xf>
    <xf numFmtId="0" fontId="11" fillId="7" borderId="0">
      <alignment vertical="center"/>
    </xf>
    <xf numFmtId="0" fontId="11" fillId="32" borderId="0">
      <alignment vertical="center"/>
    </xf>
    <xf numFmtId="0" fontId="11" fillId="0" borderId="0">
      <alignment vertical="center"/>
    </xf>
    <xf numFmtId="0" fontId="11" fillId="25" borderId="0">
      <alignment vertical="center"/>
    </xf>
    <xf numFmtId="0" fontId="11" fillId="32" borderId="0">
      <alignment vertical="center"/>
    </xf>
    <xf numFmtId="0" fontId="11" fillId="32" borderId="0">
      <alignment vertical="center"/>
    </xf>
    <xf numFmtId="0" fontId="11" fillId="19" borderId="0">
      <alignment vertical="center"/>
    </xf>
    <xf numFmtId="0" fontId="96" fillId="0" borderId="0">
      <alignment vertical="center"/>
    </xf>
    <xf numFmtId="0" fontId="11" fillId="32" borderId="0">
      <alignment vertical="center"/>
    </xf>
    <xf numFmtId="0" fontId="11" fillId="32" borderId="0">
      <alignment vertical="center"/>
    </xf>
    <xf numFmtId="0" fontId="11" fillId="32" borderId="0">
      <alignment vertical="center"/>
    </xf>
    <xf numFmtId="0" fontId="89" fillId="0" borderId="24">
      <alignment horizontal="center" vertical="center"/>
    </xf>
    <xf numFmtId="0" fontId="11" fillId="12" borderId="0">
      <alignment vertical="center"/>
    </xf>
    <xf numFmtId="0" fontId="11" fillId="12" borderId="0">
      <alignment vertical="center"/>
    </xf>
    <xf numFmtId="0" fontId="79" fillId="0" borderId="19">
      <alignment vertical="center"/>
    </xf>
    <xf numFmtId="0" fontId="0" fillId="24" borderId="28">
      <alignment vertical="center"/>
    </xf>
    <xf numFmtId="0" fontId="11" fillId="0" borderId="0">
      <alignment vertical="center"/>
    </xf>
    <xf numFmtId="0" fontId="11" fillId="12" borderId="0">
      <alignment vertical="center"/>
    </xf>
    <xf numFmtId="0" fontId="79" fillId="0" borderId="19">
      <alignment vertical="center"/>
    </xf>
    <xf numFmtId="15" fontId="83" fillId="0" borderId="0">
      <alignment vertical="center"/>
    </xf>
    <xf numFmtId="0" fontId="11" fillId="7" borderId="0">
      <alignment vertical="center"/>
    </xf>
    <xf numFmtId="197" fontId="11" fillId="0" borderId="0">
      <alignment vertical="center"/>
    </xf>
    <xf numFmtId="0" fontId="11" fillId="7" borderId="0">
      <alignment vertical="center"/>
    </xf>
    <xf numFmtId="0" fontId="11" fillId="7" borderId="0">
      <alignment vertical="center"/>
    </xf>
    <xf numFmtId="0" fontId="11" fillId="7" borderId="0">
      <alignment vertical="center"/>
    </xf>
    <xf numFmtId="0" fontId="11" fillId="0" borderId="0">
      <alignment vertical="center"/>
    </xf>
    <xf numFmtId="0" fontId="11" fillId="7" borderId="0">
      <alignment vertical="center"/>
    </xf>
    <xf numFmtId="0" fontId="62" fillId="0" borderId="9">
      <alignment horizontal="center" vertical="center"/>
    </xf>
    <xf numFmtId="0" fontId="11" fillId="7" borderId="0">
      <alignment vertical="center"/>
    </xf>
    <xf numFmtId="0" fontId="11" fillId="0" borderId="0">
      <alignment vertical="center"/>
    </xf>
    <xf numFmtId="0" fontId="80" fillId="30" borderId="3">
      <alignment vertical="center"/>
    </xf>
    <xf numFmtId="0" fontId="11" fillId="7" borderId="0">
      <alignment vertical="center"/>
    </xf>
    <xf numFmtId="0" fontId="11" fillId="0" borderId="0">
      <alignment vertical="center"/>
    </xf>
    <xf numFmtId="0" fontId="11" fillId="7" borderId="0">
      <alignment vertical="center"/>
    </xf>
    <xf numFmtId="0" fontId="77" fillId="27" borderId="0">
      <alignment vertical="center"/>
    </xf>
    <xf numFmtId="0" fontId="11" fillId="0" borderId="0">
      <alignment vertical="center"/>
    </xf>
    <xf numFmtId="0" fontId="11" fillId="7" borderId="0">
      <alignment vertical="center"/>
    </xf>
    <xf numFmtId="0" fontId="77" fillId="27" borderId="0">
      <alignment vertical="center"/>
    </xf>
    <xf numFmtId="0" fontId="11" fillId="10" borderId="0">
      <alignment vertical="center"/>
    </xf>
    <xf numFmtId="0" fontId="51" fillId="0" borderId="1">
      <alignment horizontal="left" vertical="center"/>
    </xf>
    <xf numFmtId="0" fontId="97" fillId="0" borderId="31">
      <alignment horizontal="left" vertical="center"/>
    </xf>
    <xf numFmtId="0" fontId="0" fillId="7" borderId="0">
      <alignment vertical="center"/>
    </xf>
    <xf numFmtId="0" fontId="11" fillId="23" borderId="0">
      <alignment vertical="center"/>
    </xf>
    <xf numFmtId="0" fontId="85" fillId="4" borderId="20">
      <alignment vertical="center"/>
    </xf>
    <xf numFmtId="188" fontId="71" fillId="0" borderId="9">
      <alignment horizontal="right" vertical="center"/>
    </xf>
    <xf numFmtId="0" fontId="11" fillId="26" borderId="0">
      <alignment vertical="center"/>
    </xf>
    <xf numFmtId="0" fontId="11" fillId="32" borderId="0">
      <alignment vertical="center"/>
    </xf>
    <xf numFmtId="188" fontId="71" fillId="0" borderId="9">
      <alignment horizontal="right" vertical="center"/>
    </xf>
    <xf numFmtId="0" fontId="11" fillId="26" borderId="0">
      <alignment vertical="center"/>
    </xf>
    <xf numFmtId="188" fontId="71" fillId="0" borderId="9">
      <alignment horizontal="right" vertical="center"/>
    </xf>
    <xf numFmtId="0" fontId="11" fillId="26" borderId="0">
      <alignment vertical="center"/>
    </xf>
    <xf numFmtId="0" fontId="11" fillId="10" borderId="0">
      <alignment vertical="center"/>
    </xf>
    <xf numFmtId="0" fontId="0" fillId="29" borderId="0">
      <alignment vertical="center"/>
    </xf>
    <xf numFmtId="0" fontId="80" fillId="30" borderId="3">
      <alignment vertical="center"/>
    </xf>
    <xf numFmtId="0" fontId="11" fillId="10" borderId="0">
      <alignment vertical="center"/>
    </xf>
    <xf numFmtId="0" fontId="11" fillId="10" borderId="0">
      <alignment vertical="center"/>
    </xf>
    <xf numFmtId="0" fontId="11" fillId="10" borderId="0">
      <alignment vertical="center"/>
    </xf>
    <xf numFmtId="0" fontId="11" fillId="10" borderId="0">
      <alignment vertical="center"/>
    </xf>
    <xf numFmtId="0" fontId="11" fillId="10" borderId="0">
      <alignment vertical="center"/>
    </xf>
    <xf numFmtId="9" fontId="11" fillId="0" borderId="0">
      <alignment vertical="center"/>
    </xf>
    <xf numFmtId="0" fontId="11" fillId="10" borderId="0">
      <alignment vertical="center"/>
    </xf>
    <xf numFmtId="9" fontId="11" fillId="0" borderId="0">
      <alignment vertical="center"/>
    </xf>
    <xf numFmtId="0" fontId="14" fillId="0" borderId="0">
      <alignment vertical="center"/>
    </xf>
    <xf numFmtId="0" fontId="11" fillId="10" borderId="0">
      <alignment vertical="center"/>
    </xf>
    <xf numFmtId="0" fontId="11" fillId="0" borderId="0">
      <alignment vertical="center"/>
    </xf>
    <xf numFmtId="15" fontId="83" fillId="0" borderId="0">
      <alignment vertical="center"/>
    </xf>
    <xf numFmtId="0" fontId="11" fillId="10" borderId="0">
      <alignment vertical="center"/>
    </xf>
    <xf numFmtId="0" fontId="11" fillId="10" borderId="0">
      <alignment vertical="center"/>
    </xf>
    <xf numFmtId="0" fontId="11" fillId="10" borderId="0">
      <alignment vertical="center"/>
    </xf>
    <xf numFmtId="0" fontId="11" fillId="26" borderId="0">
      <alignment vertical="center"/>
    </xf>
    <xf numFmtId="0" fontId="11" fillId="16" borderId="0">
      <alignment vertical="center"/>
    </xf>
    <xf numFmtId="0" fontId="11" fillId="24" borderId="0">
      <alignment vertical="center"/>
    </xf>
    <xf numFmtId="0" fontId="11" fillId="0" borderId="0">
      <alignment vertical="center"/>
    </xf>
    <xf numFmtId="0" fontId="11" fillId="16" borderId="0">
      <alignment vertical="center"/>
    </xf>
    <xf numFmtId="0" fontId="11" fillId="24" borderId="0">
      <alignment vertical="center"/>
    </xf>
    <xf numFmtId="0" fontId="79" fillId="0" borderId="19">
      <alignment vertical="center"/>
    </xf>
    <xf numFmtId="9" fontId="11" fillId="0" borderId="0">
      <alignment vertical="center"/>
    </xf>
    <xf numFmtId="0" fontId="11" fillId="0" borderId="0">
      <alignment vertical="center"/>
    </xf>
    <xf numFmtId="0" fontId="11" fillId="24" borderId="0">
      <alignment vertical="center"/>
    </xf>
    <xf numFmtId="0" fontId="11" fillId="16" borderId="0">
      <alignment vertical="center"/>
    </xf>
    <xf numFmtId="0" fontId="34" fillId="0" borderId="15">
      <alignment vertical="center"/>
    </xf>
    <xf numFmtId="0" fontId="77" fillId="27" borderId="0">
      <alignment vertical="center"/>
    </xf>
    <xf numFmtId="0" fontId="79" fillId="0" borderId="19">
      <alignment vertical="center"/>
    </xf>
    <xf numFmtId="0" fontId="11" fillId="24" borderId="0">
      <alignment vertical="center"/>
    </xf>
    <xf numFmtId="0" fontId="79" fillId="0" borderId="19">
      <alignment vertical="center"/>
    </xf>
    <xf numFmtId="0" fontId="11" fillId="15" borderId="0">
      <alignment vertical="center"/>
    </xf>
    <xf numFmtId="0" fontId="11" fillId="7" borderId="0">
      <alignment vertical="center"/>
    </xf>
    <xf numFmtId="0" fontId="76" fillId="25" borderId="0">
      <alignment vertical="center"/>
    </xf>
    <xf numFmtId="181" fontId="11" fillId="0" borderId="0">
      <alignment vertical="center"/>
    </xf>
    <xf numFmtId="0" fontId="11" fillId="15" borderId="0">
      <alignment vertical="center"/>
    </xf>
    <xf numFmtId="0" fontId="11" fillId="15" borderId="0">
      <alignment vertical="center"/>
    </xf>
    <xf numFmtId="9" fontId="11" fillId="0" borderId="0">
      <alignment vertical="center"/>
    </xf>
    <xf numFmtId="0" fontId="11" fillId="0" borderId="0">
      <alignment vertical="center"/>
    </xf>
    <xf numFmtId="0" fontId="11" fillId="15" borderId="0">
      <alignment vertical="center"/>
    </xf>
    <xf numFmtId="187" fontId="11" fillId="0" borderId="0">
      <alignment vertical="center"/>
    </xf>
    <xf numFmtId="0" fontId="11" fillId="23" borderId="0">
      <alignment vertical="center"/>
    </xf>
    <xf numFmtId="0" fontId="11" fillId="23" borderId="0">
      <alignment vertical="center"/>
    </xf>
    <xf numFmtId="0" fontId="11" fillId="7" borderId="0">
      <alignment vertical="center"/>
    </xf>
    <xf numFmtId="0" fontId="11" fillId="23" borderId="0">
      <alignment vertical="center"/>
    </xf>
    <xf numFmtId="0" fontId="63" fillId="25" borderId="0">
      <alignment vertical="center"/>
    </xf>
    <xf numFmtId="0" fontId="11" fillId="23" borderId="0">
      <alignment vertical="center"/>
    </xf>
    <xf numFmtId="0" fontId="71" fillId="0" borderId="4">
      <alignment horizontal="right" vertical="center"/>
    </xf>
    <xf numFmtId="0" fontId="11" fillId="0" borderId="0">
      <alignment vertical="center"/>
    </xf>
    <xf numFmtId="0" fontId="11" fillId="23" borderId="0">
      <alignment vertical="center"/>
    </xf>
    <xf numFmtId="0" fontId="11" fillId="26" borderId="0">
      <alignment vertical="center"/>
    </xf>
    <xf numFmtId="0" fontId="11" fillId="26" borderId="0">
      <alignment vertical="center"/>
    </xf>
    <xf numFmtId="202" fontId="100" fillId="0" borderId="0">
      <alignment vertical="center"/>
    </xf>
    <xf numFmtId="0" fontId="11" fillId="26" borderId="0">
      <alignment vertical="center"/>
    </xf>
    <xf numFmtId="0" fontId="11" fillId="26" borderId="0">
      <alignment vertical="center"/>
    </xf>
    <xf numFmtId="0" fontId="78" fillId="0" borderId="0">
      <alignment vertical="center"/>
    </xf>
    <xf numFmtId="0" fontId="11" fillId="26" borderId="0">
      <alignment vertical="center"/>
    </xf>
    <xf numFmtId="0" fontId="78" fillId="0" borderId="0">
      <alignment vertical="center"/>
    </xf>
    <xf numFmtId="0" fontId="11" fillId="26" borderId="0">
      <alignment vertical="center"/>
    </xf>
    <xf numFmtId="0" fontId="78" fillId="0" borderId="0">
      <alignment vertical="center"/>
    </xf>
    <xf numFmtId="0" fontId="11" fillId="26" borderId="0">
      <alignment vertical="center"/>
    </xf>
    <xf numFmtId="178" fontId="11" fillId="0" borderId="0">
      <alignment vertical="center"/>
    </xf>
    <xf numFmtId="0" fontId="78" fillId="0" borderId="0">
      <alignment vertical="center"/>
    </xf>
    <xf numFmtId="0" fontId="11" fillId="26" borderId="0">
      <alignment vertical="center"/>
    </xf>
    <xf numFmtId="0" fontId="11" fillId="0" borderId="0">
      <alignment vertical="center"/>
    </xf>
    <xf numFmtId="0" fontId="11" fillId="26" borderId="0">
      <alignment vertical="center"/>
    </xf>
    <xf numFmtId="0" fontId="78" fillId="0" borderId="0">
      <alignment vertical="center"/>
    </xf>
    <xf numFmtId="0" fontId="77" fillId="5" borderId="0">
      <alignment vertical="center"/>
    </xf>
    <xf numFmtId="0" fontId="11" fillId="26" borderId="0">
      <alignment vertical="center"/>
    </xf>
    <xf numFmtId="0" fontId="78" fillId="0" borderId="0">
      <alignment vertical="center"/>
    </xf>
    <xf numFmtId="0" fontId="77" fillId="5" borderId="0">
      <alignment vertical="center"/>
    </xf>
    <xf numFmtId="0" fontId="11" fillId="0" borderId="0">
      <alignment vertical="center"/>
    </xf>
    <xf numFmtId="0" fontId="11" fillId="26" borderId="0">
      <alignment vertical="center"/>
    </xf>
    <xf numFmtId="0" fontId="78" fillId="0" borderId="0">
      <alignment vertical="center"/>
    </xf>
    <xf numFmtId="0" fontId="77" fillId="5" borderId="0">
      <alignment vertical="center"/>
    </xf>
    <xf numFmtId="9" fontId="11" fillId="0" borderId="0">
      <alignment vertical="center"/>
    </xf>
    <xf numFmtId="0" fontId="11" fillId="7" borderId="0">
      <alignment vertical="center"/>
    </xf>
    <xf numFmtId="0" fontId="11" fillId="32" borderId="0">
      <alignment vertical="center"/>
    </xf>
    <xf numFmtId="0" fontId="77" fillId="5" borderId="0">
      <alignment vertical="center"/>
    </xf>
    <xf numFmtId="9" fontId="11" fillId="0" borderId="0">
      <alignment vertical="center"/>
    </xf>
    <xf numFmtId="0" fontId="11" fillId="0" borderId="0">
      <alignment vertical="center"/>
    </xf>
    <xf numFmtId="0" fontId="11" fillId="32" borderId="0">
      <alignment vertical="center"/>
    </xf>
    <xf numFmtId="9" fontId="11" fillId="0" borderId="0">
      <alignment vertical="center"/>
    </xf>
    <xf numFmtId="0" fontId="11" fillId="32" borderId="0">
      <alignment vertical="center"/>
    </xf>
    <xf numFmtId="9" fontId="11" fillId="0" borderId="0">
      <alignment vertical="center"/>
    </xf>
    <xf numFmtId="0" fontId="11" fillId="32" borderId="0">
      <alignment vertical="center"/>
    </xf>
    <xf numFmtId="9" fontId="11" fillId="0" borderId="0">
      <alignment vertical="center"/>
    </xf>
    <xf numFmtId="0" fontId="32" fillId="57" borderId="0">
      <alignment vertical="center"/>
    </xf>
    <xf numFmtId="0" fontId="85" fillId="4" borderId="20">
      <alignment vertical="center"/>
    </xf>
    <xf numFmtId="0" fontId="11" fillId="23" borderId="0">
      <alignment vertical="center"/>
    </xf>
    <xf numFmtId="9" fontId="11" fillId="0" borderId="0">
      <alignment vertical="center"/>
    </xf>
    <xf numFmtId="0" fontId="11" fillId="0" borderId="0">
      <alignment vertical="center"/>
    </xf>
    <xf numFmtId="0" fontId="85" fillId="4" borderId="20">
      <alignment vertical="center"/>
    </xf>
    <xf numFmtId="0" fontId="11" fillId="23" borderId="0">
      <alignment vertical="center"/>
    </xf>
    <xf numFmtId="9" fontId="11" fillId="0" borderId="0">
      <alignment vertical="center"/>
    </xf>
    <xf numFmtId="0" fontId="11" fillId="4" borderId="0">
      <alignment vertical="center"/>
    </xf>
    <xf numFmtId="0" fontId="11" fillId="0" borderId="0">
      <alignment vertical="center"/>
    </xf>
    <xf numFmtId="0" fontId="85" fillId="4" borderId="20">
      <alignment vertical="center"/>
    </xf>
    <xf numFmtId="0" fontId="11" fillId="23" borderId="0">
      <alignment vertical="center"/>
    </xf>
    <xf numFmtId="0" fontId="11" fillId="4" borderId="0">
      <alignment vertical="center"/>
    </xf>
    <xf numFmtId="0" fontId="71" fillId="0" borderId="4">
      <alignment horizontal="left" vertical="center"/>
    </xf>
    <xf numFmtId="0" fontId="11" fillId="0" borderId="0">
      <alignment vertical="center"/>
    </xf>
    <xf numFmtId="0" fontId="85" fillId="4" borderId="20">
      <alignment vertical="center"/>
    </xf>
    <xf numFmtId="0" fontId="11" fillId="23" borderId="0">
      <alignment vertical="center"/>
    </xf>
    <xf numFmtId="0" fontId="11" fillId="23" borderId="0">
      <alignment vertical="center"/>
    </xf>
    <xf numFmtId="0" fontId="96" fillId="0" borderId="0">
      <alignment vertical="center"/>
    </xf>
    <xf numFmtId="0" fontId="11" fillId="23" borderId="0">
      <alignment vertical="center"/>
    </xf>
    <xf numFmtId="0" fontId="11" fillId="58" borderId="0">
      <alignment vertical="center"/>
    </xf>
    <xf numFmtId="0" fontId="11" fillId="23" borderId="0">
      <alignment vertical="center"/>
    </xf>
    <xf numFmtId="0" fontId="11" fillId="19" borderId="0">
      <alignment vertical="center"/>
    </xf>
    <xf numFmtId="0" fontId="11" fillId="7" borderId="0">
      <alignment vertical="center"/>
    </xf>
    <xf numFmtId="0" fontId="11" fillId="7" borderId="0">
      <alignment vertical="center"/>
    </xf>
    <xf numFmtId="0" fontId="100" fillId="0" borderId="0">
      <alignment vertical="center"/>
    </xf>
    <xf numFmtId="0" fontId="11" fillId="7" borderId="0">
      <alignment vertical="center"/>
    </xf>
    <xf numFmtId="0" fontId="62" fillId="0" borderId="9">
      <alignment horizontal="left" vertical="center"/>
    </xf>
    <xf numFmtId="0" fontId="89" fillId="0" borderId="24">
      <alignment horizontal="center" vertical="center"/>
    </xf>
    <xf numFmtId="0" fontId="11" fillId="7" borderId="0">
      <alignment vertical="center"/>
    </xf>
    <xf numFmtId="0" fontId="99" fillId="0" borderId="32">
      <alignment vertical="center"/>
    </xf>
    <xf numFmtId="9" fontId="11" fillId="0" borderId="0">
      <alignment vertical="center"/>
    </xf>
    <xf numFmtId="0" fontId="11" fillId="7" borderId="0">
      <alignment vertical="center"/>
    </xf>
    <xf numFmtId="0" fontId="11" fillId="0" borderId="0">
      <alignment vertical="center"/>
    </xf>
    <xf numFmtId="0" fontId="79" fillId="0" borderId="19">
      <alignment vertical="center"/>
    </xf>
    <xf numFmtId="0" fontId="11" fillId="7" borderId="0">
      <alignment vertical="center"/>
    </xf>
    <xf numFmtId="0" fontId="79" fillId="0" borderId="19">
      <alignment vertical="center"/>
    </xf>
    <xf numFmtId="0" fontId="11" fillId="7" borderId="0">
      <alignment vertical="center"/>
    </xf>
    <xf numFmtId="0" fontId="11" fillId="16" borderId="0">
      <alignment vertical="center"/>
    </xf>
    <xf numFmtId="0" fontId="11" fillId="0" borderId="0">
      <alignment vertical="center"/>
    </xf>
    <xf numFmtId="0" fontId="11" fillId="25" borderId="0">
      <alignment vertical="center"/>
    </xf>
    <xf numFmtId="0" fontId="11" fillId="25" borderId="0">
      <alignment vertical="center"/>
    </xf>
    <xf numFmtId="0" fontId="11" fillId="25" borderId="0">
      <alignment vertical="center"/>
    </xf>
    <xf numFmtId="0" fontId="73" fillId="24" borderId="1">
      <alignment vertical="center"/>
    </xf>
    <xf numFmtId="0" fontId="11" fillId="32" borderId="0">
      <alignment vertical="center"/>
    </xf>
    <xf numFmtId="0" fontId="63" fillId="15" borderId="0">
      <alignment vertical="center"/>
    </xf>
    <xf numFmtId="0" fontId="11" fillId="0" borderId="0">
      <alignment vertical="center"/>
    </xf>
    <xf numFmtId="0" fontId="11" fillId="12" borderId="0">
      <alignment vertical="center"/>
    </xf>
    <xf numFmtId="0" fontId="56" fillId="0" borderId="14">
      <alignment vertical="center"/>
    </xf>
    <xf numFmtId="0" fontId="63" fillId="15" borderId="0">
      <alignment vertical="center"/>
    </xf>
    <xf numFmtId="0" fontId="11" fillId="0" borderId="0">
      <alignment vertical="center"/>
    </xf>
    <xf numFmtId="0" fontId="11" fillId="12" borderId="0">
      <alignment vertical="center"/>
    </xf>
    <xf numFmtId="0" fontId="11" fillId="16" borderId="0">
      <alignment vertical="center"/>
    </xf>
    <xf numFmtId="0" fontId="10" fillId="4" borderId="33">
      <alignment horizontal="left" vertical="center"/>
    </xf>
    <xf numFmtId="0" fontId="11" fillId="16" borderId="0">
      <alignment vertical="center"/>
    </xf>
    <xf numFmtId="0" fontId="56" fillId="0" borderId="14">
      <alignment vertical="center"/>
    </xf>
    <xf numFmtId="0" fontId="10" fillId="4" borderId="33">
      <alignment horizontal="left" vertical="center"/>
    </xf>
    <xf numFmtId="0" fontId="11" fillId="16" borderId="0">
      <alignment vertical="center"/>
    </xf>
    <xf numFmtId="0" fontId="67" fillId="0" borderId="17">
      <alignment vertical="center"/>
    </xf>
    <xf numFmtId="196" fontId="11" fillId="0" borderId="0">
      <alignment vertical="center"/>
    </xf>
    <xf numFmtId="0" fontId="11" fillId="16" borderId="0">
      <alignment vertical="center"/>
    </xf>
    <xf numFmtId="0" fontId="34" fillId="0" borderId="30">
      <alignment vertical="center"/>
    </xf>
    <xf numFmtId="0" fontId="77" fillId="27" borderId="0">
      <alignment vertical="center"/>
    </xf>
    <xf numFmtId="0" fontId="11" fillId="16" borderId="0">
      <alignment vertical="center"/>
    </xf>
    <xf numFmtId="0" fontId="34" fillId="0" borderId="30">
      <alignment vertical="center"/>
    </xf>
    <xf numFmtId="0" fontId="77" fillId="27" borderId="0">
      <alignment vertical="center"/>
    </xf>
    <xf numFmtId="0" fontId="79" fillId="0" borderId="19">
      <alignment vertical="center"/>
    </xf>
    <xf numFmtId="0" fontId="11" fillId="16" borderId="0">
      <alignment vertical="center"/>
    </xf>
    <xf numFmtId="0" fontId="34" fillId="0" borderId="15">
      <alignment vertical="center"/>
    </xf>
    <xf numFmtId="0" fontId="79" fillId="0" borderId="19">
      <alignment vertical="center"/>
    </xf>
    <xf numFmtId="0" fontId="11" fillId="16" borderId="0">
      <alignment vertical="center"/>
    </xf>
    <xf numFmtId="0" fontId="34" fillId="0" borderId="15">
      <alignment vertical="center"/>
    </xf>
    <xf numFmtId="9" fontId="11" fillId="0" borderId="0">
      <alignment vertical="center"/>
    </xf>
    <xf numFmtId="0" fontId="11" fillId="24" borderId="0">
      <alignment vertical="center"/>
    </xf>
    <xf numFmtId="0" fontId="11" fillId="4" borderId="0">
      <alignment vertical="center"/>
    </xf>
    <xf numFmtId="0" fontId="67" fillId="0" borderId="17">
      <alignment vertical="center"/>
    </xf>
    <xf numFmtId="0" fontId="11" fillId="4" borderId="0">
      <alignment vertical="center"/>
    </xf>
    <xf numFmtId="0" fontId="11" fillId="0" borderId="0">
      <alignment vertical="center"/>
    </xf>
    <xf numFmtId="0" fontId="11" fillId="0" borderId="0">
      <alignment vertical="center"/>
    </xf>
    <xf numFmtId="0" fontId="89" fillId="0" borderId="0">
      <alignment vertical="center"/>
    </xf>
    <xf numFmtId="0" fontId="11" fillId="4" borderId="0">
      <alignment vertical="center"/>
    </xf>
    <xf numFmtId="0" fontId="11" fillId="4" borderId="0">
      <alignment vertical="center"/>
    </xf>
    <xf numFmtId="0" fontId="79" fillId="0" borderId="19">
      <alignment vertical="center"/>
    </xf>
    <xf numFmtId="0" fontId="11" fillId="19" borderId="0">
      <alignment vertical="center"/>
    </xf>
    <xf numFmtId="9" fontId="11" fillId="0" borderId="0">
      <alignment vertical="center"/>
    </xf>
    <xf numFmtId="180" fontId="11" fillId="0" borderId="0">
      <alignment vertical="center"/>
    </xf>
    <xf numFmtId="193" fontId="11" fillId="0" borderId="0">
      <alignment vertical="center"/>
    </xf>
    <xf numFmtId="0" fontId="67" fillId="0" borderId="17">
      <alignment vertical="center"/>
    </xf>
    <xf numFmtId="0" fontId="101" fillId="0" borderId="0">
      <alignment vertical="center"/>
    </xf>
    <xf numFmtId="201" fontId="100" fillId="0" borderId="0">
      <alignment vertical="center"/>
    </xf>
    <xf numFmtId="0" fontId="63" fillId="15" borderId="0">
      <alignment vertical="center"/>
    </xf>
    <xf numFmtId="0" fontId="11" fillId="0" borderId="0">
      <alignment vertical="center"/>
    </xf>
    <xf numFmtId="0" fontId="56" fillId="0" borderId="14">
      <alignment vertical="center"/>
    </xf>
    <xf numFmtId="0" fontId="14" fillId="0" borderId="0">
      <alignment vertical="center"/>
    </xf>
    <xf numFmtId="15" fontId="83" fillId="0" borderId="0">
      <alignment vertical="center"/>
    </xf>
    <xf numFmtId="15" fontId="83" fillId="0" borderId="0">
      <alignment vertical="center"/>
    </xf>
    <xf numFmtId="0" fontId="72" fillId="27" borderId="0">
      <alignment vertical="center"/>
    </xf>
    <xf numFmtId="190" fontId="100" fillId="0" borderId="0">
      <alignment vertical="center"/>
    </xf>
    <xf numFmtId="0" fontId="11" fillId="0" borderId="0">
      <alignment vertical="center"/>
    </xf>
    <xf numFmtId="0" fontId="73" fillId="23" borderId="0">
      <alignment vertical="center"/>
    </xf>
    <xf numFmtId="0" fontId="102" fillId="0" borderId="34">
      <alignment vertical="center"/>
    </xf>
    <xf numFmtId="9" fontId="11" fillId="0" borderId="0">
      <alignment vertical="center"/>
    </xf>
    <xf numFmtId="0" fontId="11" fillId="0" borderId="0">
      <alignment vertical="center"/>
    </xf>
    <xf numFmtId="0" fontId="97" fillId="0" borderId="31">
      <alignment horizontal="left" vertical="center"/>
    </xf>
    <xf numFmtId="0" fontId="0" fillId="7" borderId="0">
      <alignment vertical="center"/>
    </xf>
    <xf numFmtId="0" fontId="97" fillId="0" borderId="10">
      <alignment horizontal="left" vertical="center"/>
    </xf>
    <xf numFmtId="0" fontId="97" fillId="0" borderId="10">
      <alignment horizontal="left" vertical="center"/>
    </xf>
    <xf numFmtId="0" fontId="73" fillId="24" borderId="1">
      <alignment vertical="center"/>
    </xf>
    <xf numFmtId="43" fontId="0" fillId="0" borderId="0">
      <alignment vertical="center"/>
    </xf>
    <xf numFmtId="0" fontId="73" fillId="24" borderId="1">
      <alignment vertical="center"/>
    </xf>
    <xf numFmtId="43" fontId="0" fillId="0" borderId="0">
      <alignment vertical="center"/>
    </xf>
    <xf numFmtId="0" fontId="73" fillId="24" borderId="1">
      <alignment vertical="center"/>
    </xf>
    <xf numFmtId="0" fontId="73" fillId="24" borderId="1">
      <alignment vertical="center"/>
    </xf>
    <xf numFmtId="0" fontId="11" fillId="0" borderId="0">
      <alignment vertical="center"/>
    </xf>
    <xf numFmtId="0" fontId="73" fillId="24" borderId="1">
      <alignment vertical="center"/>
    </xf>
    <xf numFmtId="0" fontId="73" fillId="24" borderId="1">
      <alignment vertical="center"/>
    </xf>
    <xf numFmtId="0" fontId="0" fillId="59" borderId="0">
      <alignment vertical="center"/>
    </xf>
    <xf numFmtId="0" fontId="11" fillId="0" borderId="0">
      <alignment vertical="center"/>
    </xf>
    <xf numFmtId="195" fontId="103" fillId="60" borderId="0">
      <alignment vertical="center"/>
    </xf>
    <xf numFmtId="195" fontId="103" fillId="61" borderId="0">
      <alignment vertical="center"/>
    </xf>
    <xf numFmtId="0" fontId="96" fillId="0" borderId="0">
      <alignment vertical="center"/>
    </xf>
    <xf numFmtId="38" fontId="11" fillId="0" borderId="0">
      <alignment vertical="center"/>
    </xf>
    <xf numFmtId="0" fontId="62" fillId="0" borderId="9">
      <alignment horizontal="center" vertical="center"/>
    </xf>
    <xf numFmtId="0" fontId="11" fillId="0" borderId="0">
      <alignment vertical="center"/>
    </xf>
    <xf numFmtId="40" fontId="11" fillId="0" borderId="0">
      <alignment vertical="center"/>
    </xf>
    <xf numFmtId="0" fontId="11" fillId="0" borderId="0">
      <alignment vertical="center"/>
    </xf>
    <xf numFmtId="197" fontId="11" fillId="0" borderId="0">
      <alignment vertical="center"/>
    </xf>
    <xf numFmtId="43" fontId="0" fillId="0" borderId="0">
      <alignment vertical="center"/>
    </xf>
    <xf numFmtId="186" fontId="11" fillId="0" borderId="0">
      <alignment vertical="center"/>
    </xf>
    <xf numFmtId="40" fontId="104" fillId="42" borderId="33">
      <alignment horizontal="centerContinuous" vertical="center"/>
    </xf>
    <xf numFmtId="0" fontId="79" fillId="0" borderId="19">
      <alignment vertical="center"/>
    </xf>
    <xf numFmtId="1" fontId="71" fillId="0" borderId="9">
      <alignment horizontal="center" vertical="center"/>
    </xf>
    <xf numFmtId="1" fontId="71" fillId="0" borderId="9">
      <alignment horizontal="center" vertical="center"/>
    </xf>
    <xf numFmtId="40" fontId="104" fillId="42" borderId="33">
      <alignment horizontal="centerContinuous" vertical="center"/>
    </xf>
    <xf numFmtId="37" fontId="105" fillId="0" borderId="0">
      <alignment vertical="center"/>
    </xf>
    <xf numFmtId="0" fontId="89" fillId="0" borderId="24">
      <alignment horizontal="center" vertical="center"/>
    </xf>
    <xf numFmtId="9" fontId="11" fillId="0" borderId="0">
      <alignment vertical="center"/>
    </xf>
    <xf numFmtId="37" fontId="105" fillId="0" borderId="0">
      <alignment vertical="center"/>
    </xf>
    <xf numFmtId="0" fontId="89" fillId="0" borderId="24">
      <alignment horizontal="center" vertical="center"/>
    </xf>
    <xf numFmtId="0" fontId="2" fillId="0" borderId="0">
      <alignment vertical="center"/>
    </xf>
    <xf numFmtId="0" fontId="0" fillId="0" borderId="0">
      <alignment vertical="center"/>
    </xf>
    <xf numFmtId="37" fontId="105" fillId="0" borderId="0">
      <alignment vertical="center"/>
    </xf>
    <xf numFmtId="0" fontId="89" fillId="0" borderId="24">
      <alignment horizontal="center" vertical="center"/>
    </xf>
    <xf numFmtId="9" fontId="11" fillId="0" borderId="0">
      <alignment vertical="center"/>
    </xf>
    <xf numFmtId="37" fontId="105" fillId="0" borderId="0">
      <alignment vertical="center"/>
    </xf>
    <xf numFmtId="0" fontId="89" fillId="0" borderId="24">
      <alignment horizontal="center" vertical="center"/>
    </xf>
    <xf numFmtId="192" fontId="71" fillId="0" borderId="0">
      <alignment vertical="center"/>
    </xf>
    <xf numFmtId="9" fontId="11" fillId="0" borderId="0">
      <alignment vertical="center"/>
    </xf>
    <xf numFmtId="0" fontId="66" fillId="0" borderId="0">
      <alignment vertical="center"/>
    </xf>
    <xf numFmtId="14" fontId="68" fillId="0" borderId="0">
      <alignment horizontal="center" vertical="center" wrapText="1"/>
    </xf>
    <xf numFmtId="0" fontId="85" fillId="4" borderId="20">
      <alignment vertical="center"/>
    </xf>
    <xf numFmtId="0" fontId="11" fillId="0" borderId="0">
      <alignment vertical="center"/>
    </xf>
    <xf numFmtId="3" fontId="11" fillId="0" borderId="0">
      <alignment vertical="center"/>
    </xf>
    <xf numFmtId="0" fontId="11" fillId="0" borderId="0">
      <alignment vertical="center"/>
    </xf>
    <xf numFmtId="0" fontId="0" fillId="0" borderId="0">
      <alignment vertical="center"/>
    </xf>
    <xf numFmtId="10" fontId="11" fillId="0" borderId="0">
      <alignment vertical="center"/>
    </xf>
    <xf numFmtId="0" fontId="80" fillId="30" borderId="3">
      <alignment vertical="center"/>
    </xf>
    <xf numFmtId="0" fontId="11" fillId="0" borderId="0">
      <alignment vertical="center"/>
    </xf>
    <xf numFmtId="9" fontId="11" fillId="0" borderId="0">
      <alignment vertical="center"/>
    </xf>
    <xf numFmtId="0" fontId="11" fillId="0" borderId="0">
      <alignment vertical="center"/>
    </xf>
    <xf numFmtId="185" fontId="11" fillId="0" borderId="0">
      <alignment vertical="center"/>
    </xf>
    <xf numFmtId="0" fontId="106" fillId="0" borderId="0">
      <alignment vertical="center"/>
    </xf>
    <xf numFmtId="0" fontId="78" fillId="0" borderId="0">
      <alignment vertical="center"/>
    </xf>
    <xf numFmtId="9" fontId="11" fillId="0" borderId="0">
      <alignment vertical="center"/>
    </xf>
    <xf numFmtId="0" fontId="0" fillId="62" borderId="0">
      <alignment vertical="center"/>
    </xf>
    <xf numFmtId="0" fontId="11" fillId="0" borderId="0">
      <alignment horizontal="left" vertical="center"/>
    </xf>
    <xf numFmtId="15" fontId="11" fillId="0" borderId="0">
      <alignment vertical="center"/>
    </xf>
    <xf numFmtId="0" fontId="71" fillId="0" borderId="4">
      <alignment horizontal="right" vertical="center"/>
    </xf>
    <xf numFmtId="0" fontId="89" fillId="0" borderId="24">
      <alignment horizontal="center" vertical="center"/>
    </xf>
    <xf numFmtId="15" fontId="11" fillId="0" borderId="0">
      <alignment vertical="center"/>
    </xf>
    <xf numFmtId="0" fontId="71" fillId="0" borderId="4">
      <alignment horizontal="right" vertical="center"/>
    </xf>
    <xf numFmtId="0" fontId="67" fillId="0" borderId="0">
      <alignment vertical="center"/>
    </xf>
    <xf numFmtId="4" fontId="11" fillId="0" borderId="0">
      <alignment vertical="center"/>
    </xf>
    <xf numFmtId="0" fontId="11" fillId="0" borderId="0">
      <alignment vertical="center"/>
    </xf>
    <xf numFmtId="4" fontId="11" fillId="0" borderId="0">
      <alignment vertical="center"/>
    </xf>
    <xf numFmtId="0" fontId="71" fillId="0" borderId="4">
      <alignment horizontal="right" vertical="center"/>
    </xf>
    <xf numFmtId="0" fontId="0" fillId="0" borderId="0">
      <alignment vertical="center"/>
    </xf>
    <xf numFmtId="0" fontId="89" fillId="0" borderId="24">
      <alignment horizontal="center" vertical="center"/>
    </xf>
    <xf numFmtId="0" fontId="0" fillId="0" borderId="0">
      <alignment vertical="center"/>
    </xf>
    <xf numFmtId="0" fontId="89" fillId="0" borderId="24">
      <alignment horizontal="center" vertical="center"/>
    </xf>
    <xf numFmtId="0" fontId="89" fillId="0" borderId="24">
      <alignment horizontal="center" vertical="center"/>
    </xf>
    <xf numFmtId="0" fontId="89" fillId="0" borderId="24">
      <alignment horizontal="center" vertical="center"/>
    </xf>
    <xf numFmtId="0" fontId="11" fillId="0" borderId="0">
      <alignment vertical="center"/>
    </xf>
    <xf numFmtId="3" fontId="11" fillId="0" borderId="0">
      <alignment vertical="center"/>
    </xf>
    <xf numFmtId="0" fontId="11" fillId="0" borderId="0">
      <alignment vertical="center"/>
    </xf>
    <xf numFmtId="0" fontId="85" fillId="4" borderId="20">
      <alignment vertical="center"/>
    </xf>
    <xf numFmtId="0" fontId="11" fillId="0" borderId="0">
      <alignment vertical="center"/>
    </xf>
    <xf numFmtId="0" fontId="11" fillId="58" borderId="0">
      <alignment vertical="center"/>
    </xf>
    <xf numFmtId="0" fontId="80" fillId="30" borderId="3">
      <alignment vertical="center"/>
    </xf>
    <xf numFmtId="0" fontId="83" fillId="0" borderId="0">
      <alignment vertical="center"/>
    </xf>
    <xf numFmtId="0" fontId="0" fillId="29" borderId="0">
      <alignment vertical="center"/>
    </xf>
    <xf numFmtId="0" fontId="80" fillId="30" borderId="3">
      <alignment vertical="center"/>
    </xf>
    <xf numFmtId="0" fontId="11" fillId="0" borderId="0">
      <alignment vertical="center"/>
    </xf>
    <xf numFmtId="0" fontId="80" fillId="30" borderId="3">
      <alignment vertical="center"/>
    </xf>
    <xf numFmtId="9" fontId="11" fillId="0" borderId="0">
      <alignment vertical="center"/>
    </xf>
    <xf numFmtId="43" fontId="0" fillId="0" borderId="0">
      <alignment vertical="center"/>
    </xf>
    <xf numFmtId="9" fontId="11" fillId="0" borderId="0">
      <alignment vertical="center"/>
    </xf>
    <xf numFmtId="9" fontId="11" fillId="0" borderId="0">
      <alignment vertical="center"/>
    </xf>
    <xf numFmtId="182" fontId="0" fillId="0" borderId="0">
      <alignment vertical="center"/>
    </xf>
    <xf numFmtId="0" fontId="107" fillId="0" borderId="0">
      <alignment vertical="center"/>
    </xf>
    <xf numFmtId="0" fontId="78" fillId="0" borderId="0">
      <alignment vertical="center"/>
    </xf>
    <xf numFmtId="9" fontId="11" fillId="0" borderId="0">
      <alignment vertical="center"/>
    </xf>
    <xf numFmtId="9" fontId="11" fillId="0" borderId="0">
      <alignment vertical="center"/>
    </xf>
    <xf numFmtId="0" fontId="96" fillId="0" borderId="0">
      <alignment vertical="center"/>
    </xf>
    <xf numFmtId="0" fontId="77" fillId="5" borderId="0">
      <alignment vertical="center"/>
    </xf>
    <xf numFmtId="9" fontId="11" fillId="0" borderId="0">
      <alignment vertical="center"/>
    </xf>
    <xf numFmtId="9" fontId="11" fillId="0" borderId="0">
      <alignment vertical="center"/>
    </xf>
    <xf numFmtId="9" fontId="11" fillId="0" borderId="0">
      <alignment vertical="center"/>
    </xf>
    <xf numFmtId="9" fontId="11" fillId="0" borderId="0">
      <alignment vertical="center"/>
    </xf>
    <xf numFmtId="0" fontId="11" fillId="0" borderId="0"/>
    <xf numFmtId="9" fontId="11" fillId="0" borderId="0">
      <alignment vertical="center"/>
    </xf>
    <xf numFmtId="0" fontId="11" fillId="0" borderId="0">
      <alignment vertical="center"/>
    </xf>
    <xf numFmtId="9" fontId="11" fillId="0" borderId="0">
      <alignment vertical="center"/>
    </xf>
    <xf numFmtId="0" fontId="11" fillId="0" borderId="0">
      <alignment vertical="center"/>
    </xf>
    <xf numFmtId="9" fontId="11" fillId="0" borderId="0">
      <alignment vertical="center"/>
    </xf>
    <xf numFmtId="9" fontId="11" fillId="0" borderId="0">
      <alignment vertical="center"/>
    </xf>
    <xf numFmtId="0" fontId="0" fillId="0" borderId="0">
      <alignment vertical="center"/>
    </xf>
    <xf numFmtId="9" fontId="11" fillId="0" borderId="0">
      <alignment vertical="center"/>
    </xf>
    <xf numFmtId="9" fontId="11" fillId="0" borderId="0">
      <alignment vertical="center"/>
    </xf>
    <xf numFmtId="9" fontId="11" fillId="0" borderId="0">
      <alignment vertical="center"/>
    </xf>
    <xf numFmtId="9" fontId="11" fillId="0" borderId="0">
      <alignment vertical="center"/>
    </xf>
    <xf numFmtId="9" fontId="11" fillId="0" borderId="0">
      <alignment vertical="center"/>
    </xf>
    <xf numFmtId="0" fontId="11" fillId="0" borderId="0">
      <alignment vertical="center"/>
    </xf>
    <xf numFmtId="9" fontId="11" fillId="0" borderId="0">
      <alignment vertical="center"/>
    </xf>
    <xf numFmtId="0" fontId="102" fillId="0" borderId="34">
      <alignment vertical="center"/>
    </xf>
    <xf numFmtId="0" fontId="11" fillId="0" borderId="0">
      <alignment vertical="center"/>
    </xf>
    <xf numFmtId="9" fontId="11" fillId="0" borderId="0">
      <alignment vertical="center"/>
    </xf>
    <xf numFmtId="0" fontId="56" fillId="0" borderId="14">
      <alignment vertical="center"/>
    </xf>
    <xf numFmtId="9" fontId="11" fillId="0" borderId="0">
      <alignment vertical="center"/>
    </xf>
    <xf numFmtId="9" fontId="11" fillId="0" borderId="0">
      <alignment vertical="center"/>
    </xf>
    <xf numFmtId="9" fontId="11" fillId="0" borderId="0">
      <alignment vertical="center"/>
    </xf>
    <xf numFmtId="9" fontId="11" fillId="0" borderId="0">
      <alignment vertical="center"/>
    </xf>
    <xf numFmtId="9" fontId="11" fillId="0" borderId="0">
      <alignment vertical="center"/>
    </xf>
    <xf numFmtId="0" fontId="71" fillId="0" borderId="4">
      <alignment horizontal="right" vertical="center"/>
    </xf>
    <xf numFmtId="9" fontId="11" fillId="0" borderId="0">
      <alignment vertical="center"/>
    </xf>
    <xf numFmtId="0" fontId="11" fillId="0" borderId="0">
      <alignment vertical="center"/>
    </xf>
    <xf numFmtId="9" fontId="11" fillId="0" borderId="0">
      <alignment vertical="center"/>
    </xf>
    <xf numFmtId="0" fontId="99" fillId="0" borderId="32">
      <alignment vertical="center"/>
    </xf>
    <xf numFmtId="9" fontId="11" fillId="0" borderId="0">
      <alignment vertical="center"/>
    </xf>
    <xf numFmtId="0" fontId="107" fillId="0" borderId="35">
      <alignment vertical="center"/>
    </xf>
    <xf numFmtId="0" fontId="106" fillId="0" borderId="0">
      <alignment vertical="center"/>
    </xf>
    <xf numFmtId="9" fontId="11" fillId="0" borderId="0">
      <alignment vertical="center"/>
    </xf>
    <xf numFmtId="0" fontId="96" fillId="0" borderId="0">
      <alignment vertical="center"/>
    </xf>
    <xf numFmtId="0" fontId="78" fillId="0" borderId="0">
      <alignment vertical="center"/>
    </xf>
    <xf numFmtId="9" fontId="11" fillId="0" borderId="0">
      <alignment vertical="center"/>
    </xf>
    <xf numFmtId="0" fontId="96" fillId="0" borderId="0">
      <alignment vertical="center"/>
    </xf>
    <xf numFmtId="9" fontId="11" fillId="0" borderId="0">
      <alignment vertical="center"/>
    </xf>
    <xf numFmtId="0" fontId="108" fillId="0" borderId="4">
      <alignment horizontal="center" vertical="center"/>
    </xf>
    <xf numFmtId="184" fontId="11" fillId="0" borderId="0">
      <alignment vertical="center"/>
    </xf>
    <xf numFmtId="0" fontId="71" fillId="0" borderId="4">
      <alignment horizontal="right" vertical="center"/>
    </xf>
    <xf numFmtId="0" fontId="71" fillId="0" borderId="4">
      <alignment horizontal="right" vertical="center"/>
    </xf>
    <xf numFmtId="0" fontId="79" fillId="0" borderId="19">
      <alignment vertical="center"/>
    </xf>
    <xf numFmtId="0" fontId="79" fillId="0" borderId="19">
      <alignment vertical="center"/>
    </xf>
    <xf numFmtId="0" fontId="56" fillId="0" borderId="14">
      <alignment vertical="center"/>
    </xf>
    <xf numFmtId="0" fontId="11" fillId="0" borderId="0">
      <alignment vertical="center"/>
    </xf>
    <xf numFmtId="0" fontId="79" fillId="0" borderId="19">
      <alignment vertical="center"/>
    </xf>
    <xf numFmtId="0" fontId="11" fillId="0" borderId="0">
      <alignment vertical="center"/>
    </xf>
    <xf numFmtId="0" fontId="56" fillId="0" borderId="14">
      <alignment vertical="center"/>
    </xf>
    <xf numFmtId="0" fontId="11" fillId="0" borderId="0">
      <alignment vertical="center"/>
    </xf>
    <xf numFmtId="0" fontId="56" fillId="0" borderId="14">
      <alignment vertical="center"/>
    </xf>
    <xf numFmtId="0" fontId="56" fillId="0" borderId="14">
      <alignment vertical="center"/>
    </xf>
    <xf numFmtId="0" fontId="56" fillId="0" borderId="14">
      <alignment vertical="center"/>
    </xf>
    <xf numFmtId="0" fontId="56" fillId="0" borderId="14">
      <alignment vertical="center"/>
    </xf>
    <xf numFmtId="0" fontId="63" fillId="15" borderId="0">
      <alignment vertical="center"/>
    </xf>
    <xf numFmtId="0" fontId="67" fillId="0" borderId="17">
      <alignment vertical="center"/>
    </xf>
    <xf numFmtId="0" fontId="56" fillId="0" borderId="14">
      <alignment vertical="center"/>
    </xf>
    <xf numFmtId="0" fontId="56" fillId="0" borderId="14">
      <alignment vertical="center"/>
    </xf>
    <xf numFmtId="0" fontId="11" fillId="0" borderId="0">
      <alignment vertical="center"/>
    </xf>
    <xf numFmtId="0" fontId="56" fillId="0" borderId="14">
      <alignment vertical="center"/>
    </xf>
    <xf numFmtId="0" fontId="56" fillId="0" borderId="14">
      <alignment vertical="center"/>
    </xf>
    <xf numFmtId="0" fontId="56" fillId="0" borderId="14">
      <alignment vertical="center"/>
    </xf>
    <xf numFmtId="0" fontId="11" fillId="0" borderId="0"/>
    <xf numFmtId="0" fontId="11" fillId="0" borderId="0">
      <alignment vertical="center"/>
    </xf>
    <xf numFmtId="0" fontId="56" fillId="0" borderId="14">
      <alignment vertical="center"/>
    </xf>
    <xf numFmtId="0" fontId="63" fillId="15" borderId="0">
      <alignment vertical="center"/>
    </xf>
    <xf numFmtId="0" fontId="107" fillId="0" borderId="35">
      <alignment vertical="center"/>
    </xf>
    <xf numFmtId="0" fontId="63" fillId="15" borderId="0">
      <alignment vertical="center"/>
    </xf>
    <xf numFmtId="0" fontId="67" fillId="0" borderId="17">
      <alignment vertical="center"/>
    </xf>
    <xf numFmtId="0" fontId="67" fillId="0" borderId="17">
      <alignment vertical="center"/>
    </xf>
    <xf numFmtId="0" fontId="67" fillId="0" borderId="17">
      <alignment vertical="center"/>
    </xf>
    <xf numFmtId="0" fontId="67" fillId="0" borderId="17">
      <alignment vertical="center"/>
    </xf>
    <xf numFmtId="0" fontId="71" fillId="0" borderId="4">
      <alignment horizontal="left" vertical="center"/>
    </xf>
    <xf numFmtId="0" fontId="67" fillId="0" borderId="17">
      <alignment vertical="center"/>
    </xf>
    <xf numFmtId="0" fontId="67" fillId="0" borderId="17">
      <alignment vertical="center"/>
    </xf>
    <xf numFmtId="0" fontId="67" fillId="0" borderId="17">
      <alignment vertical="center"/>
    </xf>
    <xf numFmtId="0" fontId="67" fillId="0" borderId="0">
      <alignment vertical="center"/>
    </xf>
    <xf numFmtId="0" fontId="67" fillId="0" borderId="17">
      <alignment vertical="center"/>
    </xf>
    <xf numFmtId="0" fontId="67" fillId="0" borderId="17">
      <alignment vertical="center"/>
    </xf>
    <xf numFmtId="0" fontId="67" fillId="0" borderId="17">
      <alignment vertical="center"/>
    </xf>
    <xf numFmtId="0" fontId="51" fillId="0" borderId="1">
      <alignment horizontal="left" vertical="center"/>
    </xf>
    <xf numFmtId="0" fontId="67" fillId="0" borderId="17">
      <alignment vertical="center"/>
    </xf>
    <xf numFmtId="0" fontId="11" fillId="0" borderId="0">
      <alignment vertical="center"/>
    </xf>
    <xf numFmtId="0" fontId="67" fillId="0" borderId="17">
      <alignment vertical="center"/>
    </xf>
    <xf numFmtId="0" fontId="11" fillId="0" borderId="0">
      <alignment vertical="center"/>
    </xf>
    <xf numFmtId="1" fontId="71" fillId="0" borderId="9">
      <alignment horizontal="center" vertical="center"/>
    </xf>
    <xf numFmtId="0" fontId="67" fillId="0" borderId="17">
      <alignment vertical="center"/>
    </xf>
    <xf numFmtId="182" fontId="0" fillId="0" borderId="0">
      <alignment vertical="center"/>
    </xf>
    <xf numFmtId="0" fontId="107" fillId="0" borderId="0">
      <alignment vertical="center"/>
    </xf>
    <xf numFmtId="43" fontId="0" fillId="0" borderId="0">
      <alignment vertical="center"/>
    </xf>
    <xf numFmtId="0" fontId="67" fillId="0" borderId="0">
      <alignment vertical="center"/>
    </xf>
    <xf numFmtId="43" fontId="0" fillId="0" borderId="0">
      <alignment vertical="center"/>
    </xf>
    <xf numFmtId="0" fontId="67" fillId="0" borderId="0">
      <alignment vertical="center"/>
    </xf>
    <xf numFmtId="0" fontId="67" fillId="0" borderId="0">
      <alignment vertical="center"/>
    </xf>
    <xf numFmtId="43" fontId="0" fillId="0" borderId="0">
      <alignment vertical="center"/>
    </xf>
    <xf numFmtId="0" fontId="67" fillId="0" borderId="0">
      <alignment vertical="center"/>
    </xf>
    <xf numFmtId="43" fontId="0"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43" fontId="0" fillId="0" borderId="0">
      <alignment vertical="center"/>
    </xf>
    <xf numFmtId="0" fontId="67" fillId="0" borderId="0">
      <alignment vertical="center"/>
    </xf>
    <xf numFmtId="0" fontId="67" fillId="0" borderId="0">
      <alignment vertical="center"/>
    </xf>
    <xf numFmtId="43" fontId="0" fillId="0" borderId="0">
      <alignment vertical="center"/>
    </xf>
    <xf numFmtId="0" fontId="67" fillId="0" borderId="0">
      <alignment vertical="center"/>
    </xf>
    <xf numFmtId="0" fontId="77" fillId="27" borderId="0">
      <alignment vertical="center"/>
    </xf>
    <xf numFmtId="0" fontId="0" fillId="0" borderId="0">
      <alignment vertical="center"/>
    </xf>
    <xf numFmtId="43" fontId="0" fillId="0" borderId="0">
      <alignment vertical="center"/>
    </xf>
    <xf numFmtId="0" fontId="67" fillId="0" borderId="0">
      <alignment vertical="center"/>
    </xf>
    <xf numFmtId="43" fontId="0" fillId="0" borderId="0">
      <alignment vertical="center"/>
    </xf>
    <xf numFmtId="0" fontId="67" fillId="0" borderId="0">
      <alignment vertical="center"/>
    </xf>
    <xf numFmtId="0" fontId="96" fillId="0" borderId="0">
      <alignment vertical="center"/>
    </xf>
    <xf numFmtId="0" fontId="96" fillId="0" borderId="0">
      <alignment vertical="center"/>
    </xf>
    <xf numFmtId="0" fontId="96" fillId="0" borderId="0">
      <alignment vertical="center"/>
    </xf>
    <xf numFmtId="0" fontId="96" fillId="0" borderId="0">
      <alignment vertical="center"/>
    </xf>
    <xf numFmtId="0" fontId="96" fillId="0" borderId="0">
      <alignment vertical="center"/>
    </xf>
    <xf numFmtId="0" fontId="96" fillId="0" borderId="0">
      <alignment vertical="center"/>
    </xf>
    <xf numFmtId="0" fontId="96" fillId="0" borderId="0">
      <alignment vertical="center"/>
    </xf>
    <xf numFmtId="0" fontId="96" fillId="0" borderId="0">
      <alignment vertical="center"/>
    </xf>
    <xf numFmtId="0" fontId="0" fillId="0" borderId="0">
      <alignment vertical="center"/>
    </xf>
    <xf numFmtId="0" fontId="96" fillId="0" borderId="0">
      <alignment vertical="center"/>
    </xf>
    <xf numFmtId="0" fontId="85" fillId="4" borderId="20">
      <alignment vertical="center"/>
    </xf>
    <xf numFmtId="0" fontId="0" fillId="0" borderId="0">
      <alignment vertical="center"/>
    </xf>
    <xf numFmtId="0" fontId="96" fillId="0" borderId="0">
      <alignment vertical="center"/>
    </xf>
    <xf numFmtId="0" fontId="96" fillId="0" borderId="0">
      <alignment vertical="center"/>
    </xf>
    <xf numFmtId="0" fontId="11" fillId="0" borderId="0">
      <alignment vertical="center"/>
    </xf>
    <xf numFmtId="0" fontId="108" fillId="0" borderId="4">
      <alignment horizontal="center" vertical="center"/>
    </xf>
    <xf numFmtId="0" fontId="108" fillId="0" borderId="4">
      <alignment horizontal="center" vertical="center"/>
    </xf>
    <xf numFmtId="0" fontId="63" fillId="25" borderId="0">
      <alignment vertical="center"/>
    </xf>
    <xf numFmtId="0" fontId="108" fillId="0" borderId="4">
      <alignment horizontal="center" vertical="center"/>
    </xf>
    <xf numFmtId="0" fontId="108" fillId="0" borderId="4">
      <alignment horizontal="center" vertical="center"/>
    </xf>
    <xf numFmtId="0" fontId="77" fillId="5" borderId="0">
      <alignment vertical="center"/>
    </xf>
    <xf numFmtId="0" fontId="108" fillId="0" borderId="4">
      <alignment horizontal="center" vertical="center"/>
    </xf>
    <xf numFmtId="0" fontId="108" fillId="0" borderId="4">
      <alignment horizontal="center" vertical="center"/>
    </xf>
    <xf numFmtId="0" fontId="108" fillId="0" borderId="4">
      <alignment horizontal="center" vertical="center"/>
    </xf>
    <xf numFmtId="0" fontId="109" fillId="0" borderId="0">
      <alignment vertical="center"/>
    </xf>
    <xf numFmtId="0" fontId="109" fillId="0" borderId="0">
      <alignment vertical="center"/>
    </xf>
    <xf numFmtId="0" fontId="11" fillId="0" borderId="0">
      <alignment vertical="center"/>
    </xf>
    <xf numFmtId="0" fontId="62" fillId="0" borderId="9">
      <alignment horizontal="center" vertical="center"/>
    </xf>
    <xf numFmtId="0" fontId="11" fillId="0" borderId="0">
      <alignment vertical="center"/>
    </xf>
    <xf numFmtId="0" fontId="62" fillId="0" borderId="9">
      <alignment horizontal="center" vertical="center"/>
    </xf>
    <xf numFmtId="0" fontId="11" fillId="0" borderId="0">
      <alignment vertical="center"/>
    </xf>
    <xf numFmtId="0" fontId="11" fillId="0" borderId="0">
      <alignment vertical="center"/>
    </xf>
    <xf numFmtId="0" fontId="62" fillId="0" borderId="9">
      <alignment horizontal="center" vertical="center"/>
    </xf>
    <xf numFmtId="0" fontId="11" fillId="0" borderId="0">
      <alignment vertical="center"/>
    </xf>
    <xf numFmtId="0" fontId="62" fillId="0" borderId="9">
      <alignment horizontal="center" vertical="center"/>
    </xf>
    <xf numFmtId="0" fontId="11" fillId="0" borderId="0">
      <alignment vertical="center"/>
    </xf>
    <xf numFmtId="0" fontId="62" fillId="0" borderId="9">
      <alignment horizontal="center" vertical="center"/>
    </xf>
    <xf numFmtId="0" fontId="78" fillId="0" borderId="0">
      <alignment vertical="center"/>
    </xf>
    <xf numFmtId="0" fontId="77" fillId="5" borderId="0">
      <alignment vertical="center"/>
    </xf>
    <xf numFmtId="0" fontId="77" fillId="5" borderId="0">
      <alignment vertical="center"/>
    </xf>
    <xf numFmtId="0" fontId="78" fillId="0" borderId="0">
      <alignment vertical="center"/>
    </xf>
    <xf numFmtId="0" fontId="77" fillId="5" borderId="0">
      <alignment vertical="center"/>
    </xf>
    <xf numFmtId="0" fontId="77" fillId="5" borderId="0">
      <alignment vertical="center"/>
    </xf>
    <xf numFmtId="0" fontId="77" fillId="5" borderId="0">
      <alignment vertical="center"/>
    </xf>
    <xf numFmtId="0" fontId="77" fillId="27" borderId="0">
      <alignment vertical="center"/>
    </xf>
    <xf numFmtId="0" fontId="88" fillId="0" borderId="0">
      <alignment vertical="center"/>
    </xf>
    <xf numFmtId="0" fontId="77" fillId="5" borderId="0">
      <alignment vertical="center"/>
    </xf>
    <xf numFmtId="0" fontId="77" fillId="5" borderId="0">
      <alignment vertical="center"/>
    </xf>
    <xf numFmtId="0" fontId="77" fillId="5" borderId="0">
      <alignment vertical="center"/>
    </xf>
    <xf numFmtId="0" fontId="77" fillId="5" borderId="0">
      <alignment vertical="center"/>
    </xf>
    <xf numFmtId="0" fontId="77" fillId="5" borderId="0">
      <alignment vertical="center"/>
    </xf>
    <xf numFmtId="0" fontId="77" fillId="5" borderId="0">
      <alignment vertical="center"/>
    </xf>
    <xf numFmtId="0" fontId="77" fillId="5" borderId="0">
      <alignment vertical="center"/>
    </xf>
    <xf numFmtId="0" fontId="72" fillId="27" borderId="0">
      <alignment vertical="center"/>
    </xf>
    <xf numFmtId="0" fontId="77" fillId="5" borderId="0">
      <alignment vertical="center"/>
    </xf>
    <xf numFmtId="0" fontId="11" fillId="0" borderId="0">
      <alignment vertical="center"/>
    </xf>
    <xf numFmtId="0" fontId="77" fillId="5" borderId="0">
      <alignment vertical="center"/>
    </xf>
    <xf numFmtId="0" fontId="72" fillId="27" borderId="0">
      <alignment vertical="center"/>
    </xf>
    <xf numFmtId="0" fontId="72" fillId="27" borderId="0">
      <alignment vertical="center"/>
    </xf>
    <xf numFmtId="0" fontId="77" fillId="27" borderId="0">
      <alignment vertical="center"/>
    </xf>
    <xf numFmtId="0" fontId="77" fillId="27" borderId="0">
      <alignment vertical="center"/>
    </xf>
    <xf numFmtId="0" fontId="77" fillId="27" borderId="0">
      <alignment vertical="center"/>
    </xf>
    <xf numFmtId="0" fontId="77" fillId="27" borderId="0">
      <alignment vertical="center"/>
    </xf>
    <xf numFmtId="0" fontId="77" fillId="27" borderId="0">
      <alignment vertical="center"/>
    </xf>
    <xf numFmtId="0" fontId="77" fillId="27" borderId="0">
      <alignment vertical="center"/>
    </xf>
    <xf numFmtId="0" fontId="77" fillId="27" borderId="0">
      <alignment vertical="center"/>
    </xf>
    <xf numFmtId="0" fontId="11" fillId="0" borderId="0">
      <alignment vertical="center"/>
    </xf>
    <xf numFmtId="0" fontId="72" fillId="5" borderId="0">
      <alignment vertical="center"/>
    </xf>
    <xf numFmtId="0" fontId="72" fillId="5" borderId="0">
      <alignment vertical="center"/>
    </xf>
    <xf numFmtId="0" fontId="72" fillId="5" borderId="0">
      <alignment vertical="center"/>
    </xf>
    <xf numFmtId="0" fontId="72" fillId="5" borderId="0">
      <alignment vertical="center"/>
    </xf>
    <xf numFmtId="0" fontId="0" fillId="0" borderId="0">
      <alignment vertical="center"/>
    </xf>
    <xf numFmtId="0" fontId="72" fillId="5" borderId="0">
      <alignment vertical="center"/>
    </xf>
    <xf numFmtId="0" fontId="72" fillId="5" borderId="0">
      <alignment vertical="center"/>
    </xf>
    <xf numFmtId="0" fontId="57" fillId="6" borderId="0">
      <alignment vertical="center"/>
    </xf>
    <xf numFmtId="0" fontId="72" fillId="5" borderId="0">
      <alignment vertical="center"/>
    </xf>
    <xf numFmtId="0" fontId="70" fillId="5" borderId="0">
      <alignment vertical="center"/>
    </xf>
    <xf numFmtId="0" fontId="77" fillId="27" borderId="0">
      <alignment vertical="center"/>
    </xf>
    <xf numFmtId="0" fontId="85" fillId="4" borderId="20">
      <alignment vertical="center"/>
    </xf>
    <xf numFmtId="0" fontId="11" fillId="0" borderId="0">
      <alignment vertical="center"/>
    </xf>
    <xf numFmtId="0" fontId="11" fillId="0" borderId="0">
      <alignment vertical="center"/>
    </xf>
    <xf numFmtId="0" fontId="77" fillId="27" borderId="0">
      <alignment vertical="center"/>
    </xf>
    <xf numFmtId="0" fontId="85" fillId="4" borderId="20">
      <alignment vertical="center"/>
    </xf>
    <xf numFmtId="0" fontId="83" fillId="0" borderId="0">
      <alignment vertical="center"/>
    </xf>
    <xf numFmtId="0" fontId="85" fillId="4" borderId="20">
      <alignment vertical="center"/>
    </xf>
    <xf numFmtId="0" fontId="11" fillId="0" borderId="0">
      <alignment vertical="center"/>
    </xf>
    <xf numFmtId="0" fontId="9" fillId="0" borderId="0">
      <alignment vertical="center"/>
    </xf>
    <xf numFmtId="0" fontId="9" fillId="0" borderId="0">
      <alignment vertical="center"/>
    </xf>
    <xf numFmtId="0" fontId="77" fillId="27" borderId="0">
      <alignment vertical="center"/>
    </xf>
    <xf numFmtId="0" fontId="9" fillId="0" borderId="0">
      <alignment vertical="center"/>
    </xf>
    <xf numFmtId="0" fontId="77" fillId="27"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34" fillId="0" borderId="15">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0" fillId="0" borderId="0">
      <alignment vertical="center"/>
    </xf>
    <xf numFmtId="0" fontId="11" fillId="0" borderId="0">
      <alignment vertical="center"/>
    </xf>
    <xf numFmtId="0" fontId="63" fillId="15" borderId="0">
      <alignment vertical="center"/>
    </xf>
    <xf numFmtId="0" fontId="11" fillId="0" borderId="0">
      <alignment vertical="center"/>
    </xf>
    <xf numFmtId="0" fontId="11" fillId="0" borderId="0">
      <alignment vertical="center"/>
    </xf>
    <xf numFmtId="0" fontId="34" fillId="26" borderId="29">
      <alignment vertical="center"/>
    </xf>
    <xf numFmtId="0" fontId="0" fillId="0" borderId="0">
      <alignment vertical="center"/>
    </xf>
    <xf numFmtId="0" fontId="0" fillId="0" borderId="0">
      <alignment vertical="center"/>
    </xf>
    <xf numFmtId="0" fontId="110" fillId="0" borderId="0">
      <alignment vertical="center"/>
    </xf>
    <xf numFmtId="0" fontId="11" fillId="0" borderId="0">
      <alignment vertical="center"/>
    </xf>
    <xf numFmtId="0" fontId="11" fillId="0" borderId="0">
      <alignment vertical="center"/>
    </xf>
    <xf numFmtId="0" fontId="0" fillId="24" borderId="28">
      <alignment vertical="center"/>
    </xf>
    <xf numFmtId="0" fontId="0" fillId="0" borderId="0">
      <alignment vertical="center"/>
    </xf>
    <xf numFmtId="0" fontId="11" fillId="0" borderId="0">
      <alignment vertical="center"/>
    </xf>
    <xf numFmtId="0" fontId="0" fillId="24" borderId="28">
      <alignment vertical="center"/>
    </xf>
    <xf numFmtId="0" fontId="0" fillId="0" borderId="0">
      <alignment vertical="center"/>
    </xf>
    <xf numFmtId="0" fontId="11" fillId="0" borderId="0">
      <alignment vertical="center"/>
    </xf>
    <xf numFmtId="0" fontId="11" fillId="0" borderId="0"/>
    <xf numFmtId="0" fontId="11" fillId="0" borderId="0">
      <alignment vertical="center"/>
    </xf>
    <xf numFmtId="0" fontId="0" fillId="24" borderId="28">
      <alignment vertical="center"/>
    </xf>
    <xf numFmtId="0" fontId="0" fillId="0" borderId="0">
      <alignment vertical="center"/>
    </xf>
    <xf numFmtId="0" fontId="11" fillId="0" borderId="0">
      <alignment vertical="center"/>
    </xf>
    <xf numFmtId="0" fontId="11" fillId="0" borderId="0">
      <alignment vertical="center"/>
    </xf>
    <xf numFmtId="0" fontId="11" fillId="0" borderId="0">
      <alignment vertical="center"/>
    </xf>
    <xf numFmtId="0" fontId="57" fillId="6" borderId="0">
      <alignment vertical="center"/>
    </xf>
    <xf numFmtId="0" fontId="0" fillId="59" borderId="0">
      <alignment vertical="center"/>
    </xf>
    <xf numFmtId="0" fontId="11" fillId="0" borderId="0">
      <alignment vertical="center"/>
    </xf>
    <xf numFmtId="0" fontId="11" fillId="0" borderId="0">
      <alignment vertical="center"/>
    </xf>
    <xf numFmtId="0" fontId="57" fillId="6"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0" fillId="20" borderId="0">
      <alignment vertical="center"/>
    </xf>
    <xf numFmtId="0" fontId="11" fillId="0" borderId="0">
      <alignment vertical="center"/>
    </xf>
    <xf numFmtId="0" fontId="11" fillId="0" borderId="0">
      <alignment vertical="center"/>
    </xf>
    <xf numFmtId="0" fontId="11" fillId="0" borderId="0">
      <alignment vertical="center"/>
    </xf>
    <xf numFmtId="1" fontId="71" fillId="0" borderId="9">
      <alignment horizontal="center" vertical="center"/>
    </xf>
    <xf numFmtId="0" fontId="11" fillId="0" borderId="0">
      <alignment vertical="center"/>
    </xf>
    <xf numFmtId="1" fontId="71" fillId="0" borderId="9">
      <alignment horizontal="center" vertical="center"/>
    </xf>
    <xf numFmtId="0" fontId="11" fillId="0" borderId="0">
      <alignment vertical="center"/>
    </xf>
    <xf numFmtId="0" fontId="9"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94" fillId="23" borderId="27">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0" fillId="0" borderId="0">
      <alignment vertical="center"/>
    </xf>
    <xf numFmtId="0" fontId="11" fillId="0" borderId="0">
      <alignment vertical="center"/>
    </xf>
    <xf numFmtId="0" fontId="85" fillId="4" borderId="20">
      <alignment vertical="center"/>
    </xf>
    <xf numFmtId="0" fontId="76" fillId="15" borderId="0">
      <alignment vertical="center"/>
    </xf>
    <xf numFmtId="0" fontId="11" fillId="0" borderId="0">
      <alignment vertical="center"/>
    </xf>
    <xf numFmtId="0" fontId="11" fillId="0" borderId="0">
      <alignment vertical="center"/>
    </xf>
    <xf numFmtId="0" fontId="11" fillId="0" borderId="0">
      <alignment vertical="center"/>
    </xf>
    <xf numFmtId="0" fontId="34" fillId="26" borderId="29">
      <alignment vertical="center"/>
    </xf>
    <xf numFmtId="0" fontId="11" fillId="0" borderId="0">
      <alignment vertical="center"/>
    </xf>
    <xf numFmtId="0" fontId="11" fillId="0" borderId="0">
      <alignment vertical="center"/>
    </xf>
    <xf numFmtId="0" fontId="94" fillId="23" borderId="27">
      <alignment vertical="center"/>
    </xf>
    <xf numFmtId="0" fontId="34" fillId="26" borderId="29">
      <alignment vertical="center"/>
    </xf>
    <xf numFmtId="0" fontId="11" fillId="0" borderId="0">
      <alignment vertical="center"/>
    </xf>
    <xf numFmtId="182" fontId="0" fillId="0" borderId="0">
      <alignment vertical="center"/>
    </xf>
    <xf numFmtId="0" fontId="11" fillId="0" borderId="0">
      <alignment vertical="center"/>
    </xf>
    <xf numFmtId="0" fontId="11"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11" fillId="0" borderId="0">
      <alignment vertical="center"/>
    </xf>
    <xf numFmtId="0" fontId="34" fillId="26" borderId="29">
      <alignment vertical="center"/>
    </xf>
    <xf numFmtId="0" fontId="11" fillId="0" borderId="0">
      <alignment vertical="center"/>
    </xf>
    <xf numFmtId="0" fontId="11" fillId="0" borderId="0">
      <alignment vertical="center"/>
    </xf>
    <xf numFmtId="0" fontId="11" fillId="0" borderId="0">
      <alignment vertical="center"/>
    </xf>
    <xf numFmtId="0" fontId="85" fillId="4" borderId="2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4" fillId="23" borderId="27">
      <alignment vertical="center"/>
    </xf>
    <xf numFmtId="0" fontId="11" fillId="0" borderId="0">
      <alignment vertical="center"/>
    </xf>
    <xf numFmtId="0" fontId="94" fillId="23" borderId="27">
      <alignment vertical="center"/>
    </xf>
    <xf numFmtId="0" fontId="11" fillId="0" borderId="0">
      <alignment vertical="center"/>
    </xf>
    <xf numFmtId="0" fontId="57" fillId="6" borderId="0">
      <alignment vertical="center"/>
    </xf>
    <xf numFmtId="0" fontId="0" fillId="0" borderId="0">
      <alignment vertical="center"/>
    </xf>
    <xf numFmtId="0" fontId="57" fillId="6" borderId="0">
      <alignment vertical="center"/>
    </xf>
    <xf numFmtId="0" fontId="0" fillId="0" borderId="0">
      <alignment vertical="center"/>
    </xf>
    <xf numFmtId="0" fontId="57" fillId="6"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32" fillId="63" borderId="0">
      <alignment vertical="center"/>
    </xf>
    <xf numFmtId="0" fontId="11" fillId="0" borderId="0">
      <alignment vertical="center"/>
    </xf>
    <xf numFmtId="0" fontId="11" fillId="0" borderId="0">
      <alignment vertical="center"/>
    </xf>
    <xf numFmtId="0" fontId="34" fillId="26" borderId="29">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71" fillId="0" borderId="0">
      <alignment vertical="center"/>
    </xf>
    <xf numFmtId="0" fontId="11" fillId="0" borderId="0">
      <alignment vertical="center"/>
    </xf>
    <xf numFmtId="0" fontId="11" fillId="0" borderId="0">
      <alignment vertical="center"/>
    </xf>
    <xf numFmtId="0" fontId="94" fillId="23" borderId="27">
      <alignment vertical="center"/>
    </xf>
    <xf numFmtId="0" fontId="11" fillId="0" borderId="0">
      <alignment vertical="center"/>
    </xf>
    <xf numFmtId="0" fontId="11" fillId="0" borderId="0">
      <alignment vertical="center"/>
    </xf>
    <xf numFmtId="0" fontId="0" fillId="0" borderId="0">
      <alignment vertical="center"/>
    </xf>
    <xf numFmtId="0" fontId="11" fillId="0" borderId="0">
      <alignment vertical="center"/>
    </xf>
    <xf numFmtId="0" fontId="11" fillId="0" borderId="0">
      <alignment vertical="center"/>
    </xf>
    <xf numFmtId="0" fontId="11" fillId="0" borderId="0">
      <alignment vertical="center"/>
    </xf>
    <xf numFmtId="0" fontId="0"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0" fillId="0" borderId="0">
      <alignment vertical="center"/>
    </xf>
    <xf numFmtId="0" fontId="60" fillId="0" borderId="16">
      <alignment vertical="center"/>
    </xf>
    <xf numFmtId="0" fontId="0" fillId="0" borderId="0">
      <alignment vertical="center"/>
    </xf>
    <xf numFmtId="0" fontId="63" fillId="25" borderId="0">
      <alignment vertical="center"/>
    </xf>
    <xf numFmtId="0" fontId="0" fillId="0" borderId="0">
      <alignment vertical="center"/>
    </xf>
    <xf numFmtId="0" fontId="0" fillId="0" borderId="0">
      <alignment vertical="center"/>
    </xf>
    <xf numFmtId="0" fontId="9" fillId="0" borderId="0"/>
    <xf numFmtId="0" fontId="11" fillId="0" borderId="0">
      <alignment vertical="center"/>
    </xf>
    <xf numFmtId="0" fontId="11"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1" fillId="0" borderId="0">
      <alignment vertical="center"/>
    </xf>
    <xf numFmtId="0" fontId="0" fillId="0" borderId="0">
      <alignment vertical="center"/>
    </xf>
    <xf numFmtId="0" fontId="0" fillId="0" borderId="0">
      <alignment vertical="center"/>
    </xf>
    <xf numFmtId="0" fontId="0" fillId="24" borderId="28">
      <alignment vertical="center"/>
    </xf>
    <xf numFmtId="0" fontId="51" fillId="0" borderId="1">
      <alignment horizontal="left" vertical="center"/>
    </xf>
    <xf numFmtId="0" fontId="51" fillId="0" borderId="1">
      <alignment horizontal="left" vertical="center"/>
    </xf>
    <xf numFmtId="0" fontId="0" fillId="24" borderId="28">
      <alignment vertical="center"/>
    </xf>
    <xf numFmtId="0" fontId="51" fillId="0" borderId="1">
      <alignment horizontal="left" vertical="center"/>
    </xf>
    <xf numFmtId="0" fontId="51" fillId="0" borderId="1">
      <alignment horizontal="left" vertical="center"/>
    </xf>
    <xf numFmtId="0" fontId="51" fillId="0" borderId="1">
      <alignment horizontal="left" vertical="center"/>
    </xf>
    <xf numFmtId="0" fontId="0" fillId="0" borderId="0">
      <alignment vertical="center"/>
    </xf>
    <xf numFmtId="0" fontId="0" fillId="0" borderId="0">
      <alignment vertical="center"/>
    </xf>
    <xf numFmtId="0" fontId="11" fillId="0" borderId="0">
      <alignment vertical="center"/>
    </xf>
    <xf numFmtId="0" fontId="92" fillId="23" borderId="20">
      <alignment vertical="center"/>
    </xf>
    <xf numFmtId="0" fontId="11" fillId="0" borderId="0">
      <alignment vertical="center"/>
    </xf>
    <xf numFmtId="1" fontId="71" fillId="0" borderId="9">
      <alignment horizontal="center" vertical="center"/>
    </xf>
    <xf numFmtId="0" fontId="11" fillId="0" borderId="0">
      <alignment vertical="center"/>
    </xf>
    <xf numFmtId="0" fontId="92" fillId="23" borderId="20">
      <alignment vertical="center"/>
    </xf>
    <xf numFmtId="0" fontId="11" fillId="0" borderId="0">
      <alignment vertical="center"/>
    </xf>
    <xf numFmtId="0" fontId="11" fillId="0" borderId="0">
      <alignment vertical="center"/>
    </xf>
    <xf numFmtId="0" fontId="58" fillId="0" borderId="0">
      <alignment vertical="top"/>
    </xf>
    <xf numFmtId="0" fontId="111"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112" fillId="0" borderId="0">
      <alignment vertical="top"/>
    </xf>
    <xf numFmtId="0" fontId="63" fillId="15" borderId="0">
      <alignment vertical="center"/>
    </xf>
    <xf numFmtId="0" fontId="63" fillId="15" borderId="0">
      <alignment vertical="center"/>
    </xf>
    <xf numFmtId="0" fontId="63" fillId="15" borderId="0">
      <alignment vertical="center"/>
    </xf>
    <xf numFmtId="0" fontId="63" fillId="15" borderId="0">
      <alignment vertical="center"/>
    </xf>
    <xf numFmtId="0" fontId="63" fillId="15" borderId="0">
      <alignment vertical="center"/>
    </xf>
    <xf numFmtId="0" fontId="63" fillId="15" borderId="0">
      <alignment vertical="center"/>
    </xf>
    <xf numFmtId="0" fontId="63" fillId="15" borderId="0">
      <alignment vertical="center"/>
    </xf>
    <xf numFmtId="0" fontId="76" fillId="15" borderId="0">
      <alignment vertical="center"/>
    </xf>
    <xf numFmtId="0" fontId="71" fillId="0" borderId="4">
      <alignment horizontal="left" vertical="center"/>
    </xf>
    <xf numFmtId="0" fontId="63" fillId="15" borderId="0">
      <alignment vertical="center"/>
    </xf>
    <xf numFmtId="0" fontId="76" fillId="25" borderId="0">
      <alignment vertical="center"/>
    </xf>
    <xf numFmtId="0" fontId="76" fillId="25" borderId="0">
      <alignment vertical="center"/>
    </xf>
    <xf numFmtId="0" fontId="76" fillId="25" borderId="0">
      <alignment vertical="center"/>
    </xf>
    <xf numFmtId="0" fontId="63" fillId="25" borderId="0">
      <alignment vertical="center"/>
    </xf>
    <xf numFmtId="0" fontId="63" fillId="25" borderId="0">
      <alignment vertical="center"/>
    </xf>
    <xf numFmtId="0" fontId="63" fillId="25" borderId="0">
      <alignment vertical="center"/>
    </xf>
    <xf numFmtId="0" fontId="63" fillId="25" borderId="0">
      <alignment vertical="center"/>
    </xf>
    <xf numFmtId="0" fontId="63" fillId="25" borderId="0">
      <alignment vertical="center"/>
    </xf>
    <xf numFmtId="0" fontId="63" fillId="25" borderId="0">
      <alignment vertical="center"/>
    </xf>
    <xf numFmtId="0" fontId="63" fillId="25" borderId="0">
      <alignment vertical="center"/>
    </xf>
    <xf numFmtId="0" fontId="63" fillId="25" borderId="0">
      <alignment vertical="center"/>
    </xf>
    <xf numFmtId="0" fontId="78" fillId="0" borderId="0">
      <alignment vertical="center"/>
    </xf>
    <xf numFmtId="0" fontId="63" fillId="25" borderId="0">
      <alignment vertical="center"/>
    </xf>
    <xf numFmtId="0" fontId="78" fillId="0" borderId="0">
      <alignment vertical="center"/>
    </xf>
    <xf numFmtId="0" fontId="63" fillId="25" borderId="0">
      <alignment vertical="center"/>
    </xf>
    <xf numFmtId="0" fontId="63" fillId="25" borderId="0">
      <alignment vertical="center"/>
    </xf>
    <xf numFmtId="0" fontId="63" fillId="25" borderId="0">
      <alignment vertical="center"/>
    </xf>
    <xf numFmtId="0" fontId="63" fillId="25" borderId="0">
      <alignment vertical="center"/>
    </xf>
    <xf numFmtId="0" fontId="63" fillId="25" borderId="0">
      <alignment vertical="center"/>
    </xf>
    <xf numFmtId="0" fontId="76" fillId="15" borderId="0">
      <alignment vertical="center"/>
    </xf>
    <xf numFmtId="0" fontId="76" fillId="15" borderId="0">
      <alignment vertical="center"/>
    </xf>
    <xf numFmtId="0" fontId="76" fillId="15" borderId="0">
      <alignment vertical="center"/>
    </xf>
    <xf numFmtId="0" fontId="76" fillId="15" borderId="0">
      <alignment vertical="center"/>
    </xf>
    <xf numFmtId="0" fontId="76" fillId="15" borderId="0">
      <alignment vertical="center"/>
    </xf>
    <xf numFmtId="0" fontId="76" fillId="15" borderId="0">
      <alignment vertical="center"/>
    </xf>
    <xf numFmtId="0" fontId="63" fillId="25" borderId="0">
      <alignment vertical="center"/>
    </xf>
    <xf numFmtId="0" fontId="63" fillId="25" borderId="0">
      <alignment vertical="center"/>
    </xf>
    <xf numFmtId="0" fontId="98" fillId="0" borderId="0">
      <alignment vertical="top"/>
    </xf>
    <xf numFmtId="0" fontId="98" fillId="0" borderId="0">
      <alignment vertical="top"/>
    </xf>
    <xf numFmtId="0" fontId="98" fillId="0" borderId="0">
      <alignment vertical="top"/>
    </xf>
    <xf numFmtId="0" fontId="98" fillId="0" borderId="0">
      <alignment vertical="top"/>
    </xf>
    <xf numFmtId="0" fontId="34" fillId="0" borderId="15">
      <alignment vertical="center"/>
    </xf>
    <xf numFmtId="0" fontId="34" fillId="0" borderId="15">
      <alignment vertical="center"/>
    </xf>
    <xf numFmtId="0" fontId="34" fillId="0" borderId="15">
      <alignment vertical="center"/>
    </xf>
    <xf numFmtId="0" fontId="34" fillId="0" borderId="30">
      <alignment vertical="center"/>
    </xf>
    <xf numFmtId="0" fontId="88" fillId="0" borderId="0">
      <alignment vertical="center"/>
    </xf>
    <xf numFmtId="0" fontId="34" fillId="26" borderId="29">
      <alignment vertical="center"/>
    </xf>
    <xf numFmtId="0" fontId="34" fillId="0" borderId="15">
      <alignment vertical="center"/>
    </xf>
    <xf numFmtId="0" fontId="34" fillId="26" borderId="29">
      <alignment vertical="center"/>
    </xf>
    <xf numFmtId="0" fontId="34" fillId="0" borderId="15">
      <alignment vertical="center"/>
    </xf>
    <xf numFmtId="0" fontId="34" fillId="26" borderId="29">
      <alignment vertical="center"/>
    </xf>
    <xf numFmtId="0" fontId="34" fillId="0" borderId="15">
      <alignment vertical="center"/>
    </xf>
    <xf numFmtId="0" fontId="34" fillId="26" borderId="29">
      <alignment vertical="center"/>
    </xf>
    <xf numFmtId="0" fontId="34" fillId="0" borderId="15">
      <alignment vertical="center"/>
    </xf>
    <xf numFmtId="0" fontId="34" fillId="26" borderId="29">
      <alignment vertical="center"/>
    </xf>
    <xf numFmtId="0" fontId="34" fillId="0" borderId="30">
      <alignment vertical="center"/>
    </xf>
    <xf numFmtId="0" fontId="34" fillId="0" borderId="15">
      <alignment vertical="center"/>
    </xf>
    <xf numFmtId="0" fontId="34" fillId="0" borderId="15">
      <alignment vertical="center"/>
    </xf>
    <xf numFmtId="0" fontId="34" fillId="0" borderId="15">
      <alignment vertical="center"/>
    </xf>
    <xf numFmtId="0" fontId="34" fillId="0" borderId="15">
      <alignment vertical="center"/>
    </xf>
    <xf numFmtId="0" fontId="88" fillId="0" borderId="0">
      <alignment vertical="center"/>
    </xf>
    <xf numFmtId="0" fontId="34" fillId="0" borderId="15">
      <alignment vertical="center"/>
    </xf>
    <xf numFmtId="0" fontId="34" fillId="0" borderId="15">
      <alignment vertical="center"/>
    </xf>
    <xf numFmtId="0" fontId="34" fillId="0" borderId="15">
      <alignment vertical="center"/>
    </xf>
    <xf numFmtId="0" fontId="34" fillId="0" borderId="15">
      <alignment vertical="center"/>
    </xf>
    <xf numFmtId="0" fontId="34" fillId="0" borderId="15">
      <alignment vertical="center"/>
    </xf>
    <xf numFmtId="0" fontId="34" fillId="0" borderId="15">
      <alignment vertical="center"/>
    </xf>
    <xf numFmtId="0" fontId="34" fillId="0" borderId="15">
      <alignment vertical="center"/>
    </xf>
    <xf numFmtId="0" fontId="34" fillId="0" borderId="15">
      <alignment vertical="center"/>
    </xf>
    <xf numFmtId="0" fontId="88" fillId="0" borderId="0">
      <alignment vertical="center"/>
    </xf>
    <xf numFmtId="0" fontId="34" fillId="0" borderId="15">
      <alignment vertical="center"/>
    </xf>
    <xf numFmtId="0" fontId="34" fillId="0" borderId="15">
      <alignment vertical="center"/>
    </xf>
    <xf numFmtId="0" fontId="34" fillId="0" borderId="15">
      <alignment vertical="center"/>
    </xf>
    <xf numFmtId="0" fontId="34" fillId="0" borderId="15">
      <alignment vertical="center"/>
    </xf>
    <xf numFmtId="0" fontId="34" fillId="0" borderId="15">
      <alignment vertical="center"/>
    </xf>
    <xf numFmtId="0" fontId="34" fillId="0" borderId="15">
      <alignment vertical="center"/>
    </xf>
    <xf numFmtId="0" fontId="34" fillId="0" borderId="15">
      <alignment vertical="center"/>
    </xf>
    <xf numFmtId="0" fontId="34" fillId="0" borderId="15">
      <alignment vertical="center"/>
    </xf>
    <xf numFmtId="0" fontId="34" fillId="0" borderId="15">
      <alignment vertical="center"/>
    </xf>
    <xf numFmtId="0" fontId="34" fillId="0" borderId="15">
      <alignment vertical="center"/>
    </xf>
    <xf numFmtId="4" fontId="0" fillId="0" borderId="0">
      <alignment vertical="center"/>
    </xf>
    <xf numFmtId="0" fontId="34" fillId="0" borderId="15">
      <alignment vertical="center"/>
    </xf>
    <xf numFmtId="0" fontId="34" fillId="0" borderId="15">
      <alignment vertical="center"/>
    </xf>
    <xf numFmtId="0" fontId="92" fillId="23" borderId="20">
      <alignment vertical="center"/>
    </xf>
    <xf numFmtId="0" fontId="92" fillId="23" borderId="20">
      <alignment vertical="center"/>
    </xf>
    <xf numFmtId="0" fontId="92" fillId="23" borderId="20">
      <alignment vertical="center"/>
    </xf>
    <xf numFmtId="0" fontId="92" fillId="23" borderId="20">
      <alignment vertical="center"/>
    </xf>
    <xf numFmtId="0" fontId="92" fillId="23" borderId="20">
      <alignment vertical="center"/>
    </xf>
    <xf numFmtId="0" fontId="92" fillId="23" borderId="20">
      <alignment vertical="center"/>
    </xf>
    <xf numFmtId="0" fontId="92" fillId="23" borderId="20">
      <alignment vertical="center"/>
    </xf>
    <xf numFmtId="0" fontId="92" fillId="23" borderId="20">
      <alignment vertical="center"/>
    </xf>
    <xf numFmtId="0" fontId="92" fillId="23" borderId="20">
      <alignment vertical="center"/>
    </xf>
    <xf numFmtId="0" fontId="92" fillId="23" borderId="20">
      <alignment vertical="center"/>
    </xf>
    <xf numFmtId="0" fontId="92" fillId="23" borderId="20">
      <alignment vertical="center"/>
    </xf>
    <xf numFmtId="0" fontId="92" fillId="23" borderId="20">
      <alignment vertical="center"/>
    </xf>
    <xf numFmtId="0" fontId="92" fillId="23" borderId="20">
      <alignment vertical="center"/>
    </xf>
    <xf numFmtId="0" fontId="92" fillId="23" borderId="20">
      <alignment vertical="center"/>
    </xf>
    <xf numFmtId="0" fontId="92" fillId="23" borderId="20">
      <alignment vertical="center"/>
    </xf>
    <xf numFmtId="0" fontId="92" fillId="23" borderId="20">
      <alignment vertical="center"/>
    </xf>
    <xf numFmtId="0" fontId="34" fillId="26" borderId="29">
      <alignment vertical="center"/>
    </xf>
    <xf numFmtId="0" fontId="34" fillId="26" borderId="29">
      <alignment vertical="center"/>
    </xf>
    <xf numFmtId="0" fontId="34" fillId="26" borderId="29">
      <alignment vertical="center"/>
    </xf>
    <xf numFmtId="0" fontId="34" fillId="26" borderId="29">
      <alignment vertical="center"/>
    </xf>
    <xf numFmtId="0" fontId="34" fillId="26" borderId="29">
      <alignment vertical="center"/>
    </xf>
    <xf numFmtId="0" fontId="34" fillId="26" borderId="29">
      <alignment vertical="center"/>
    </xf>
    <xf numFmtId="0" fontId="34" fillId="26" borderId="29">
      <alignment vertical="center"/>
    </xf>
    <xf numFmtId="0" fontId="34" fillId="26" borderId="29">
      <alignment vertical="center"/>
    </xf>
    <xf numFmtId="0" fontId="34" fillId="26" borderId="29">
      <alignment vertical="center"/>
    </xf>
    <xf numFmtId="0" fontId="34" fillId="26" borderId="29">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62" fillId="0" borderId="9">
      <alignment horizontal="left" vertical="center"/>
    </xf>
    <xf numFmtId="0" fontId="62" fillId="0" borderId="9">
      <alignment horizontal="left" vertical="center"/>
    </xf>
    <xf numFmtId="0" fontId="62" fillId="0" borderId="9">
      <alignment horizontal="left" vertical="center"/>
    </xf>
    <xf numFmtId="0" fontId="62" fillId="0" borderId="9">
      <alignment horizontal="left" vertical="center"/>
    </xf>
    <xf numFmtId="0" fontId="62" fillId="0" borderId="9">
      <alignment horizontal="left" vertical="center"/>
    </xf>
    <xf numFmtId="0" fontId="62" fillId="0" borderId="9">
      <alignment horizontal="left" vertical="center"/>
    </xf>
    <xf numFmtId="0" fontId="62" fillId="0" borderId="9">
      <alignment horizontal="left" vertical="center"/>
    </xf>
    <xf numFmtId="0" fontId="88" fillId="0" borderId="0">
      <alignment vertical="center"/>
    </xf>
    <xf numFmtId="0" fontId="88" fillId="0" borderId="0">
      <alignment vertical="center"/>
    </xf>
    <xf numFmtId="0" fontId="88" fillId="0" borderId="0">
      <alignment vertical="center"/>
    </xf>
    <xf numFmtId="0" fontId="88" fillId="0" borderId="0">
      <alignment vertical="center"/>
    </xf>
    <xf numFmtId="0" fontId="88" fillId="0" borderId="0">
      <alignment vertical="center"/>
    </xf>
    <xf numFmtId="0" fontId="88" fillId="0" borderId="0">
      <alignment vertical="center"/>
    </xf>
    <xf numFmtId="0" fontId="88" fillId="0" borderId="0">
      <alignment vertical="center"/>
    </xf>
    <xf numFmtId="0" fontId="88" fillId="0" borderId="0">
      <alignment vertical="center"/>
    </xf>
    <xf numFmtId="0" fontId="88" fillId="0" borderId="0">
      <alignment vertical="center"/>
    </xf>
    <xf numFmtId="0" fontId="88" fillId="0" borderId="0">
      <alignment vertical="center"/>
    </xf>
    <xf numFmtId="0" fontId="88" fillId="0" borderId="0">
      <alignment vertical="center"/>
    </xf>
    <xf numFmtId="0" fontId="88" fillId="0" borderId="0">
      <alignment vertical="center"/>
    </xf>
    <xf numFmtId="0" fontId="88" fillId="0" borderId="0">
      <alignment vertical="center"/>
    </xf>
    <xf numFmtId="0" fontId="88" fillId="0" borderId="0">
      <alignment vertical="center"/>
    </xf>
    <xf numFmtId="0" fontId="88" fillId="0" borderId="0">
      <alignment vertical="center"/>
    </xf>
    <xf numFmtId="0" fontId="60" fillId="0" borderId="16">
      <alignment vertical="center"/>
    </xf>
    <xf numFmtId="0" fontId="60" fillId="0" borderId="16">
      <alignment vertical="center"/>
    </xf>
    <xf numFmtId="0" fontId="60" fillId="0" borderId="16">
      <alignment vertical="center"/>
    </xf>
    <xf numFmtId="0" fontId="60" fillId="0" borderId="16">
      <alignment vertical="center"/>
    </xf>
    <xf numFmtId="0" fontId="60" fillId="0" borderId="16">
      <alignment vertical="center"/>
    </xf>
    <xf numFmtId="0" fontId="60" fillId="0" borderId="16">
      <alignment vertical="center"/>
    </xf>
    <xf numFmtId="0" fontId="60" fillId="0" borderId="16">
      <alignment vertical="center"/>
    </xf>
    <xf numFmtId="0" fontId="60" fillId="0" borderId="16">
      <alignment vertical="center"/>
    </xf>
    <xf numFmtId="0" fontId="60" fillId="0" borderId="16">
      <alignment vertical="center"/>
    </xf>
    <xf numFmtId="0" fontId="60" fillId="0" borderId="16">
      <alignment vertical="center"/>
    </xf>
    <xf numFmtId="0" fontId="60" fillId="0" borderId="16">
      <alignment vertical="center"/>
    </xf>
    <xf numFmtId="0" fontId="60" fillId="0" borderId="16">
      <alignment vertical="center"/>
    </xf>
    <xf numFmtId="0" fontId="60" fillId="0" borderId="16">
      <alignment vertical="center"/>
    </xf>
    <xf numFmtId="0" fontId="83" fillId="0" borderId="0">
      <alignment vertical="center"/>
    </xf>
    <xf numFmtId="43" fontId="0" fillId="0" borderId="0">
      <alignment vertical="center"/>
    </xf>
    <xf numFmtId="177" fontId="0" fillId="0" borderId="0">
      <alignment vertical="center"/>
    </xf>
    <xf numFmtId="0" fontId="85" fillId="4" borderId="20">
      <alignment vertical="center"/>
    </xf>
    <xf numFmtId="0" fontId="11" fillId="0" borderId="0">
      <alignment vertical="center"/>
    </xf>
    <xf numFmtId="41" fontId="0" fillId="0" borderId="0">
      <alignment vertical="center"/>
    </xf>
    <xf numFmtId="43" fontId="0" fillId="0" borderId="0">
      <alignment vertical="center"/>
    </xf>
    <xf numFmtId="43" fontId="0" fillId="0" borderId="0">
      <alignment vertical="center"/>
    </xf>
    <xf numFmtId="43" fontId="0" fillId="0" borderId="0">
      <alignment vertical="center"/>
    </xf>
    <xf numFmtId="43" fontId="0" fillId="0" borderId="0">
      <alignment vertical="center"/>
    </xf>
    <xf numFmtId="43" fontId="0" fillId="0" borderId="0">
      <alignment vertical="center"/>
    </xf>
    <xf numFmtId="43" fontId="0" fillId="0" borderId="0">
      <alignment vertical="center"/>
    </xf>
    <xf numFmtId="43" fontId="0" fillId="0" borderId="0">
      <alignment vertical="center"/>
    </xf>
    <xf numFmtId="0" fontId="0" fillId="62" borderId="0">
      <alignment vertical="center"/>
    </xf>
    <xf numFmtId="43" fontId="0" fillId="0" borderId="0">
      <alignment vertical="center"/>
    </xf>
    <xf numFmtId="0" fontId="32" fillId="64" borderId="0">
      <alignment vertical="center"/>
    </xf>
    <xf numFmtId="0" fontId="32" fillId="64" borderId="0">
      <alignment vertical="center"/>
    </xf>
    <xf numFmtId="0" fontId="32" fillId="57" borderId="0">
      <alignment vertical="center"/>
    </xf>
    <xf numFmtId="0" fontId="32" fillId="63" borderId="0">
      <alignment vertical="center"/>
    </xf>
    <xf numFmtId="0" fontId="0" fillId="20" borderId="0">
      <alignment vertical="center"/>
    </xf>
    <xf numFmtId="0" fontId="0" fillId="20" borderId="0">
      <alignment vertical="center"/>
    </xf>
    <xf numFmtId="0" fontId="0" fillId="20" borderId="0">
      <alignment vertical="center"/>
    </xf>
    <xf numFmtId="0" fontId="0" fillId="16" borderId="0">
      <alignment vertical="center"/>
    </xf>
    <xf numFmtId="0" fontId="0" fillId="65" borderId="0">
      <alignment vertical="center"/>
    </xf>
    <xf numFmtId="0" fontId="0" fillId="65" borderId="0">
      <alignment vertical="center"/>
    </xf>
    <xf numFmtId="0" fontId="0" fillId="56" borderId="0">
      <alignment vertical="center"/>
    </xf>
    <xf numFmtId="0" fontId="0" fillId="56" borderId="0">
      <alignment vertical="center"/>
    </xf>
    <xf numFmtId="0" fontId="0" fillId="11" borderId="0">
      <alignment vertical="center"/>
    </xf>
    <xf numFmtId="0" fontId="0" fillId="42" borderId="0">
      <alignment vertical="center"/>
    </xf>
    <xf numFmtId="0" fontId="57" fillId="6" borderId="0">
      <alignment vertical="center"/>
    </xf>
    <xf numFmtId="0" fontId="0" fillId="42" borderId="0">
      <alignment vertical="center"/>
    </xf>
    <xf numFmtId="0" fontId="0" fillId="42" borderId="0">
      <alignment vertical="center"/>
    </xf>
    <xf numFmtId="0" fontId="57" fillId="6" borderId="0">
      <alignment vertical="center"/>
    </xf>
    <xf numFmtId="0" fontId="0" fillId="42" borderId="0">
      <alignment vertical="center"/>
    </xf>
    <xf numFmtId="0" fontId="0" fillId="62" borderId="0">
      <alignment vertical="center"/>
    </xf>
    <xf numFmtId="0" fontId="0" fillId="62" borderId="0">
      <alignment vertical="center"/>
    </xf>
    <xf numFmtId="0" fontId="0" fillId="7" borderId="0">
      <alignment vertical="center"/>
    </xf>
    <xf numFmtId="0" fontId="0" fillId="16" borderId="0">
      <alignment vertical="center"/>
    </xf>
    <xf numFmtId="0" fontId="0" fillId="16" borderId="0">
      <alignment vertical="center"/>
    </xf>
    <xf numFmtId="0" fontId="0" fillId="16" borderId="0">
      <alignment vertical="center"/>
    </xf>
    <xf numFmtId="0" fontId="0" fillId="16" borderId="0">
      <alignment vertical="center"/>
    </xf>
    <xf numFmtId="0" fontId="0" fillId="16" borderId="0">
      <alignment vertical="center"/>
    </xf>
    <xf numFmtId="0" fontId="0" fillId="66" borderId="0">
      <alignment vertical="center"/>
    </xf>
    <xf numFmtId="0" fontId="0" fillId="66" borderId="0">
      <alignment vertical="center"/>
    </xf>
    <xf numFmtId="188" fontId="71" fillId="0" borderId="9">
      <alignment horizontal="right" vertical="center"/>
    </xf>
    <xf numFmtId="188" fontId="71" fillId="0" borderId="9">
      <alignment horizontal="right" vertical="center"/>
    </xf>
    <xf numFmtId="188" fontId="71" fillId="0" borderId="9">
      <alignment horizontal="right" vertical="center"/>
    </xf>
    <xf numFmtId="188" fontId="71" fillId="0" borderId="9">
      <alignment horizontal="right" vertical="center"/>
    </xf>
    <xf numFmtId="0" fontId="71" fillId="0" borderId="4">
      <alignment horizontal="left" vertical="center"/>
    </xf>
    <xf numFmtId="0" fontId="71" fillId="0" borderId="4">
      <alignment horizontal="left" vertical="center"/>
    </xf>
    <xf numFmtId="0" fontId="71" fillId="0" borderId="4">
      <alignment horizontal="left" vertical="center"/>
    </xf>
    <xf numFmtId="0" fontId="71" fillId="0" borderId="4">
      <alignment horizontal="left" vertical="center"/>
    </xf>
    <xf numFmtId="0" fontId="57" fillId="6" borderId="0">
      <alignment vertical="center"/>
    </xf>
    <xf numFmtId="0" fontId="57" fillId="6" borderId="0">
      <alignment vertical="center"/>
    </xf>
    <xf numFmtId="0" fontId="57" fillId="6" borderId="0">
      <alignment vertical="center"/>
    </xf>
    <xf numFmtId="0" fontId="57" fillId="6" borderId="0">
      <alignment vertical="center"/>
    </xf>
    <xf numFmtId="0" fontId="57" fillId="6" borderId="0">
      <alignment vertical="center"/>
    </xf>
    <xf numFmtId="0" fontId="57" fillId="6" borderId="0">
      <alignment vertical="center"/>
    </xf>
    <xf numFmtId="0" fontId="94" fillId="23" borderId="27">
      <alignment vertical="center"/>
    </xf>
    <xf numFmtId="0" fontId="94" fillId="23" borderId="27">
      <alignment vertical="center"/>
    </xf>
    <xf numFmtId="0" fontId="94" fillId="23" borderId="27">
      <alignment vertical="center"/>
    </xf>
    <xf numFmtId="0" fontId="94" fillId="23" borderId="27">
      <alignment vertical="center"/>
    </xf>
    <xf numFmtId="0" fontId="94" fillId="23" borderId="27">
      <alignment vertical="center"/>
    </xf>
    <xf numFmtId="0" fontId="94" fillId="23" borderId="27">
      <alignment vertical="center"/>
    </xf>
    <xf numFmtId="0" fontId="94" fillId="23" borderId="27">
      <alignment vertical="center"/>
    </xf>
    <xf numFmtId="0" fontId="94" fillId="23" borderId="27">
      <alignment vertical="center"/>
    </xf>
    <xf numFmtId="41" fontId="0" fillId="0" borderId="0">
      <alignment vertical="center"/>
    </xf>
    <xf numFmtId="0" fontId="94" fillId="23" borderId="27">
      <alignment vertical="center"/>
    </xf>
    <xf numFmtId="0" fontId="94" fillId="23" borderId="27">
      <alignment vertical="center"/>
    </xf>
    <xf numFmtId="0" fontId="94" fillId="23" borderId="27">
      <alignment vertical="center"/>
    </xf>
    <xf numFmtId="0" fontId="94" fillId="23" borderId="27">
      <alignment vertical="center"/>
    </xf>
    <xf numFmtId="0" fontId="94" fillId="23" borderId="27">
      <alignment vertical="center"/>
    </xf>
    <xf numFmtId="0" fontId="85" fillId="4" borderId="20">
      <alignment vertical="center"/>
    </xf>
    <xf numFmtId="0" fontId="85" fillId="4" borderId="20">
      <alignment vertical="center"/>
    </xf>
    <xf numFmtId="0" fontId="85" fillId="4" borderId="20">
      <alignment vertical="center"/>
    </xf>
    <xf numFmtId="0" fontId="85" fillId="4" borderId="20">
      <alignment vertical="center"/>
    </xf>
    <xf numFmtId="0" fontId="85" fillId="4" borderId="20">
      <alignment vertical="center"/>
    </xf>
    <xf numFmtId="0" fontId="85" fillId="4" borderId="20">
      <alignment vertical="center"/>
    </xf>
    <xf numFmtId="0" fontId="85" fillId="4" borderId="20">
      <alignment vertical="center"/>
    </xf>
    <xf numFmtId="1" fontId="71" fillId="0" borderId="9">
      <alignment horizontal="center" vertical="center"/>
    </xf>
    <xf numFmtId="1" fontId="71" fillId="0" borderId="9">
      <alignment horizontal="center" vertical="center"/>
    </xf>
    <xf numFmtId="0" fontId="113" fillId="0" borderId="0">
      <alignment vertical="center"/>
    </xf>
    <xf numFmtId="0" fontId="66" fillId="0" borderId="0">
      <alignment vertical="center"/>
    </xf>
    <xf numFmtId="43" fontId="0" fillId="0" borderId="0">
      <alignment vertical="center"/>
    </xf>
    <xf numFmtId="0" fontId="0" fillId="24" borderId="28">
      <alignment vertical="center"/>
    </xf>
    <xf numFmtId="0" fontId="0" fillId="24" borderId="28">
      <alignment vertical="center"/>
    </xf>
    <xf numFmtId="0" fontId="0" fillId="24" borderId="28">
      <alignment vertical="center"/>
    </xf>
    <xf numFmtId="0" fontId="0" fillId="24" borderId="28">
      <alignment vertical="center"/>
    </xf>
    <xf numFmtId="0" fontId="0" fillId="24" borderId="28">
      <alignment vertical="center"/>
    </xf>
    <xf numFmtId="0" fontId="0" fillId="24" borderId="28">
      <alignment vertical="center"/>
    </xf>
    <xf numFmtId="0" fontId="0" fillId="24" borderId="28">
      <alignment vertical="center"/>
    </xf>
    <xf numFmtId="0" fontId="0" fillId="24" borderId="28">
      <alignment vertical="center"/>
    </xf>
    <xf numFmtId="0" fontId="0" fillId="24" borderId="28">
      <alignment vertical="center"/>
    </xf>
    <xf numFmtId="0" fontId="0" fillId="24" borderId="28">
      <alignment vertical="center"/>
    </xf>
    <xf numFmtId="0" fontId="0" fillId="24" borderId="28">
      <alignment vertical="center"/>
    </xf>
    <xf numFmtId="0" fontId="0" fillId="24" borderId="28">
      <alignment vertical="center"/>
    </xf>
    <xf numFmtId="0" fontId="0" fillId="24" borderId="28">
      <alignment vertical="center"/>
    </xf>
    <xf numFmtId="0" fontId="0" fillId="24" borderId="28">
      <alignment vertical="center"/>
    </xf>
    <xf numFmtId="0" fontId="114" fillId="0" borderId="0">
      <alignment vertical="top"/>
    </xf>
    <xf numFmtId="0" fontId="11" fillId="0" borderId="0"/>
  </cellStyleXfs>
  <cellXfs count="462">
    <xf numFmtId="0" fontId="0" fillId="0" borderId="0" xfId="0" applyAlignment="1"/>
    <xf numFmtId="0" fontId="1" fillId="0" borderId="0" xfId="0" applyFont="1" applyAlignment="1">
      <alignment vertical="center"/>
    </xf>
    <xf numFmtId="0" fontId="2" fillId="0" borderId="0" xfId="0" applyFont="1" applyAlignment="1">
      <alignment vertical="center"/>
    </xf>
    <xf numFmtId="0" fontId="3" fillId="0" borderId="0" xfId="555" applyFont="1" applyAlignment="1">
      <alignment horizontal="center" vertical="center"/>
    </xf>
    <xf numFmtId="0" fontId="4" fillId="0" borderId="1" xfId="555"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9" fillId="0" borderId="0" xfId="288" applyFont="1" applyFill="1" applyBorder="1" applyAlignment="1">
      <alignment vertical="center"/>
    </xf>
    <xf numFmtId="0" fontId="10" fillId="0" borderId="0" xfId="288" applyFont="1" applyFill="1" applyBorder="1" applyAlignment="1">
      <alignment vertical="center"/>
    </xf>
    <xf numFmtId="0" fontId="11" fillId="0" borderId="0" xfId="0" applyFont="1" applyAlignment="1">
      <alignment vertical="center"/>
    </xf>
    <xf numFmtId="0" fontId="3" fillId="0" borderId="0" xfId="288" applyFont="1" applyFill="1" applyBorder="1" applyAlignment="1" applyProtection="1">
      <alignment horizontal="center" vertical="center"/>
    </xf>
    <xf numFmtId="0" fontId="0" fillId="0" borderId="0" xfId="288" applyFont="1" applyFill="1" applyBorder="1" applyAlignment="1" applyProtection="1">
      <alignment horizontal="left" vertical="center"/>
    </xf>
    <xf numFmtId="0" fontId="12" fillId="0" borderId="1" xfId="488" applyFont="1" applyFill="1" applyBorder="1" applyAlignment="1">
      <alignment horizontal="center" vertical="center" wrapText="1"/>
    </xf>
    <xf numFmtId="0" fontId="13" fillId="0" borderId="1" xfId="488" applyFont="1" applyFill="1" applyBorder="1" applyAlignment="1">
      <alignment horizontal="center" vertical="center" wrapText="1"/>
    </xf>
    <xf numFmtId="0" fontId="14" fillId="0" borderId="2" xfId="1335" applyFont="1" applyBorder="1" applyAlignment="1" applyProtection="1">
      <alignment horizontal="left" vertical="center" wrapText="1"/>
      <protection locked="0"/>
    </xf>
    <xf numFmtId="0" fontId="14" fillId="0" borderId="1" xfId="1335" applyFont="1" applyBorder="1" applyAlignment="1" applyProtection="1">
      <alignment horizontal="left" vertical="center" wrapText="1"/>
      <protection locked="0"/>
    </xf>
    <xf numFmtId="0" fontId="14" fillId="0" borderId="1" xfId="1335" applyFont="1" applyBorder="1" applyAlignment="1" applyProtection="1">
      <alignment horizontal="left" vertical="center" wrapText="1"/>
    </xf>
    <xf numFmtId="0" fontId="9" fillId="0" borderId="3" xfId="1335" applyFont="1" applyBorder="1" applyAlignment="1" applyProtection="1">
      <alignment vertical="center"/>
    </xf>
    <xf numFmtId="0" fontId="9" fillId="0" borderId="4" xfId="1335" applyFont="1" applyBorder="1" applyAlignment="1" applyProtection="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3"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right" vertical="center"/>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21" fillId="0" borderId="1" xfId="0" applyFont="1" applyBorder="1" applyAlignment="1">
      <alignment horizontal="center" vertical="center"/>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2" fillId="0" borderId="0" xfId="0" applyFont="1" applyAlignment="1">
      <alignment horizontal="left" vertical="center" wrapText="1"/>
    </xf>
    <xf numFmtId="0" fontId="19" fillId="0" borderId="0" xfId="0" applyFont="1" applyAlignment="1">
      <alignment horizontal="left" vertical="center"/>
    </xf>
    <xf numFmtId="0" fontId="21" fillId="0" borderId="0" xfId="0" applyFont="1" applyAlignment="1">
      <alignment horizontal="right" vertical="center"/>
    </xf>
    <xf numFmtId="0" fontId="21" fillId="0" borderId="0" xfId="0" applyFont="1" applyAlignment="1">
      <alignment horizontal="right" vertical="center" wrapText="1"/>
    </xf>
    <xf numFmtId="0" fontId="20" fillId="0" borderId="1" xfId="0" applyFont="1" applyBorder="1" applyAlignment="1">
      <alignment vertical="center"/>
    </xf>
    <xf numFmtId="183" fontId="21" fillId="0" borderId="1" xfId="0" applyNumberFormat="1" applyFont="1" applyBorder="1" applyAlignment="1">
      <alignment horizontal="right" vertical="center" wrapText="1"/>
    </xf>
    <xf numFmtId="176" fontId="21" fillId="0" borderId="1" xfId="0" applyNumberFormat="1" applyFont="1" applyBorder="1" applyAlignment="1">
      <alignment horizontal="right" vertical="center" wrapText="1"/>
    </xf>
    <xf numFmtId="0" fontId="21" fillId="0" borderId="1" xfId="0" applyFont="1" applyBorder="1" applyAlignment="1">
      <alignment horizontal="left" vertical="center"/>
    </xf>
    <xf numFmtId="0" fontId="20" fillId="0" borderId="1" xfId="0" applyFont="1" applyBorder="1" applyAlignment="1">
      <alignment horizontal="left" vertical="center"/>
    </xf>
    <xf numFmtId="0" fontId="23" fillId="0" borderId="0" xfId="0" applyFont="1" applyAlignment="1">
      <alignment vertical="center"/>
    </xf>
    <xf numFmtId="0" fontId="24" fillId="0" borderId="0" xfId="0" applyFont="1" applyAlignment="1">
      <alignment vertical="center"/>
    </xf>
    <xf numFmtId="0" fontId="25" fillId="0" borderId="0" xfId="0" applyFont="1" applyAlignment="1">
      <alignment vertical="center"/>
    </xf>
    <xf numFmtId="0" fontId="19" fillId="0" borderId="0" xfId="0" applyFont="1" applyAlignment="1">
      <alignment horizontal="left" vertical="center" wrapText="1"/>
    </xf>
    <xf numFmtId="0" fontId="3" fillId="0" borderId="0" xfId="0" applyFont="1" applyAlignment="1">
      <alignment horizontal="center" vertical="center" wrapText="1"/>
    </xf>
    <xf numFmtId="0" fontId="20" fillId="0" borderId="1" xfId="0" applyFont="1" applyBorder="1" applyAlignment="1">
      <alignment horizontal="left" vertical="center" wrapText="1"/>
    </xf>
    <xf numFmtId="183" fontId="20" fillId="0" borderId="1" xfId="0" applyNumberFormat="1" applyFont="1" applyBorder="1" applyAlignment="1">
      <alignment horizontal="center" vertical="center" wrapText="1"/>
    </xf>
    <xf numFmtId="0" fontId="21" fillId="0" borderId="1" xfId="0" applyFont="1" applyBorder="1" applyAlignment="1">
      <alignment horizontal="left" vertical="center" wrapText="1"/>
    </xf>
    <xf numFmtId="183" fontId="21" fillId="0" borderId="1" xfId="0" applyNumberFormat="1" applyFont="1" applyBorder="1" applyAlignment="1">
      <alignment horizontal="center" vertical="center" wrapText="1"/>
    </xf>
    <xf numFmtId="183" fontId="17" fillId="0" borderId="1" xfId="617" applyNumberFormat="1" applyFont="1" applyBorder="1" applyAlignment="1">
      <alignment horizontal="center" vertical="center" wrapText="1"/>
    </xf>
    <xf numFmtId="183" fontId="11" fillId="0" borderId="1" xfId="249" applyNumberFormat="1" applyFont="1" applyBorder="1" applyAlignment="1">
      <alignment horizontal="center" vertical="center" wrapText="1"/>
    </xf>
    <xf numFmtId="183" fontId="11" fillId="0" borderId="1" xfId="583" applyNumberFormat="1" applyFont="1" applyFill="1" applyBorder="1" applyAlignment="1">
      <alignment horizontal="center" vertical="center" wrapText="1"/>
    </xf>
    <xf numFmtId="183" fontId="26" fillId="2" borderId="1" xfId="0" applyNumberFormat="1" applyFont="1" applyFill="1" applyBorder="1" applyAlignment="1" applyProtection="1">
      <alignment horizontal="center" vertical="center" shrinkToFit="1"/>
    </xf>
    <xf numFmtId="0" fontId="22" fillId="0" borderId="0" xfId="0" applyFont="1" applyAlignment="1">
      <alignment vertical="center" wrapText="1"/>
    </xf>
    <xf numFmtId="0" fontId="19" fillId="0" borderId="0" xfId="0" applyFont="1" applyAlignment="1">
      <alignment vertical="center" wrapText="1"/>
    </xf>
    <xf numFmtId="0" fontId="21" fillId="0" borderId="0" xfId="0" applyFont="1" applyAlignment="1">
      <alignment vertical="center" wrapText="1"/>
    </xf>
    <xf numFmtId="0" fontId="24" fillId="0" borderId="0" xfId="0" applyFont="1" applyAlignment="1">
      <alignment horizontal="left" vertical="center" wrapText="1"/>
    </xf>
    <xf numFmtId="0" fontId="24" fillId="0" borderId="0" xfId="0" applyFont="1" applyAlignment="1">
      <alignment vertical="center" wrapText="1"/>
    </xf>
    <xf numFmtId="0" fontId="19" fillId="0" borderId="0" xfId="0" applyFont="1" applyAlignment="1">
      <alignment horizontal="right" vertical="center" wrapText="1"/>
    </xf>
    <xf numFmtId="0" fontId="13" fillId="0" borderId="0" xfId="0" applyFont="1" applyAlignment="1">
      <alignment vertical="center"/>
    </xf>
    <xf numFmtId="0" fontId="12" fillId="0" borderId="1" xfId="0" applyFont="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left" vertical="center" wrapText="1"/>
    </xf>
    <xf numFmtId="0" fontId="11" fillId="0" borderId="0" xfId="0" applyFont="1" applyAlignment="1">
      <alignment horizontal="left" vertical="center" wrapText="1"/>
    </xf>
    <xf numFmtId="0" fontId="11" fillId="0" borderId="0" xfId="0" applyFont="1" applyAlignment="1">
      <alignment vertical="center" wrapText="1"/>
    </xf>
    <xf numFmtId="0" fontId="3" fillId="0" borderId="0" xfId="898" applyFont="1" applyAlignment="1" applyProtection="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left" vertical="center" wrapText="1"/>
    </xf>
    <xf numFmtId="183" fontId="12" fillId="0" borderId="1" xfId="0" applyNumberFormat="1" applyFont="1" applyBorder="1" applyAlignment="1">
      <alignment vertical="center" wrapText="1"/>
    </xf>
    <xf numFmtId="0" fontId="13" fillId="0" borderId="1" xfId="0" applyFont="1" applyBorder="1" applyAlignment="1">
      <alignment horizontal="center" vertical="center" wrapText="1"/>
    </xf>
    <xf numFmtId="0" fontId="11" fillId="0" borderId="0" xfId="898" applyFont="1" applyAlignment="1"/>
    <xf numFmtId="0" fontId="11" fillId="0" borderId="0" xfId="898" applyFont="1" applyAlignment="1">
      <alignment horizontal="right" vertical="center"/>
    </xf>
    <xf numFmtId="0" fontId="3" fillId="0" borderId="0" xfId="898" applyFont="1" applyAlignment="1" applyProtection="1">
      <alignment horizontal="right" vertical="center" wrapText="1"/>
    </xf>
    <xf numFmtId="0" fontId="13" fillId="0" borderId="0" xfId="570" applyNumberFormat="1" applyFont="1" applyAlignment="1" applyProtection="1">
      <alignment horizontal="left" vertical="center"/>
    </xf>
    <xf numFmtId="194" fontId="27" fillId="0" borderId="0" xfId="570" applyNumberFormat="1" applyFont="1" applyAlignment="1">
      <alignment horizontal="right" vertical="center"/>
    </xf>
    <xf numFmtId="0" fontId="27" fillId="0" borderId="0" xfId="570" applyNumberFormat="1" applyFont="1" applyAlignment="1">
      <alignment horizontal="right" vertical="center"/>
    </xf>
    <xf numFmtId="200" fontId="27" fillId="0" borderId="0" xfId="570" applyNumberFormat="1" applyFont="1" applyAlignment="1" applyProtection="1">
      <alignment horizontal="right" vertical="center"/>
    </xf>
    <xf numFmtId="2" fontId="12" fillId="0" borderId="1" xfId="824" applyNumberFormat="1" applyFont="1" applyBorder="1" applyAlignment="1" applyProtection="1">
      <alignment horizontal="center" vertical="center" wrapText="1"/>
    </xf>
    <xf numFmtId="191" fontId="12" fillId="0" borderId="1" xfId="1001" applyNumberFormat="1" applyFont="1" applyBorder="1" applyAlignment="1">
      <alignment horizontal="center" vertical="center" wrapText="1"/>
    </xf>
    <xf numFmtId="0" fontId="11" fillId="0" borderId="0" xfId="700" applyFont="1" applyBorder="1" applyAlignment="1">
      <alignment horizontal="center" vertical="center"/>
    </xf>
    <xf numFmtId="49" fontId="12" fillId="0" borderId="1" xfId="826" applyNumberFormat="1" applyFont="1" applyBorder="1" applyAlignment="1" applyProtection="1">
      <alignment horizontal="left" vertical="center"/>
    </xf>
    <xf numFmtId="183" fontId="12" fillId="0" borderId="1" xfId="26" applyNumberFormat="1" applyFont="1" applyFill="1" applyBorder="1" applyAlignment="1">
      <alignment horizontal="center" vertical="center" wrapText="1"/>
    </xf>
    <xf numFmtId="199" fontId="12" fillId="0" borderId="1" xfId="37" applyNumberFormat="1" applyFont="1" applyFill="1" applyBorder="1" applyAlignment="1">
      <alignment horizontal="center" vertical="center" wrapText="1"/>
    </xf>
    <xf numFmtId="49" fontId="13" fillId="0" borderId="1" xfId="826" applyNumberFormat="1" applyFont="1" applyBorder="1" applyAlignment="1" applyProtection="1">
      <alignment horizontal="left" vertical="center"/>
    </xf>
    <xf numFmtId="183" fontId="13" fillId="0" borderId="1" xfId="26" applyNumberFormat="1" applyFont="1" applyFill="1" applyBorder="1" applyAlignment="1">
      <alignment horizontal="center" vertical="center" wrapText="1"/>
    </xf>
    <xf numFmtId="183" fontId="26" fillId="0" borderId="1" xfId="0" applyNumberFormat="1" applyFont="1" applyBorder="1" applyAlignment="1">
      <alignment horizontal="center" vertical="center"/>
    </xf>
    <xf numFmtId="199" fontId="13" fillId="0" borderId="1" xfId="37" applyNumberFormat="1" applyFont="1" applyFill="1" applyBorder="1" applyAlignment="1">
      <alignment horizontal="center" vertical="center" wrapText="1"/>
    </xf>
    <xf numFmtId="183" fontId="16" fillId="0" borderId="1" xfId="26" applyNumberFormat="1" applyFont="1" applyFill="1" applyBorder="1" applyAlignment="1" applyProtection="1">
      <alignment horizontal="center" vertical="center" wrapText="1"/>
    </xf>
    <xf numFmtId="183" fontId="13" fillId="0" borderId="1" xfId="26" applyNumberFormat="1" applyFont="1" applyFill="1" applyBorder="1" applyAlignment="1" applyProtection="1">
      <alignment horizontal="center" vertical="center" wrapText="1"/>
    </xf>
    <xf numFmtId="183" fontId="13" fillId="2" borderId="1" xfId="26" applyNumberFormat="1" applyFont="1" applyFill="1" applyBorder="1" applyAlignment="1" applyProtection="1">
      <alignment horizontal="center" vertical="center" wrapText="1"/>
    </xf>
    <xf numFmtId="49" fontId="12" fillId="0" borderId="1" xfId="905" applyNumberFormat="1" applyFont="1" applyBorder="1" applyAlignment="1" applyProtection="1">
      <alignment horizontal="justify" vertical="center"/>
    </xf>
    <xf numFmtId="49" fontId="12" fillId="0" borderId="1" xfId="905" applyNumberFormat="1" applyFont="1" applyBorder="1" applyAlignment="1" applyProtection="1">
      <alignment horizontal="left" vertical="center" wrapText="1"/>
    </xf>
    <xf numFmtId="49" fontId="12" fillId="0" borderId="1" xfId="905" applyNumberFormat="1" applyFont="1" applyBorder="1" applyAlignment="1" applyProtection="1">
      <alignment horizontal="left" vertical="center"/>
    </xf>
    <xf numFmtId="183" fontId="11" fillId="0" borderId="0" xfId="898" applyNumberFormat="1" applyFont="1" applyAlignment="1">
      <alignment horizontal="right" vertical="center"/>
    </xf>
    <xf numFmtId="0" fontId="11" fillId="0" borderId="0" xfId="700" applyFont="1" applyBorder="1" applyAlignment="1"/>
    <xf numFmtId="0" fontId="3" fillId="0" borderId="0" xfId="700" applyFont="1" applyBorder="1" applyAlignment="1" applyProtection="1">
      <alignment horizontal="center" vertical="center" wrapText="1"/>
    </xf>
    <xf numFmtId="0" fontId="13" fillId="0" borderId="0" xfId="700" applyFont="1" applyBorder="1" applyAlignment="1" applyProtection="1">
      <alignment horizontal="left" vertical="center"/>
    </xf>
    <xf numFmtId="194" fontId="13" fillId="0" borderId="0" xfId="700" applyNumberFormat="1" applyFont="1" applyBorder="1" applyAlignment="1" applyProtection="1">
      <alignment horizontal="right"/>
    </xf>
    <xf numFmtId="0" fontId="28" fillId="0" borderId="0" xfId="700" applyFont="1" applyBorder="1" applyAlignment="1">
      <alignment vertical="center"/>
    </xf>
    <xf numFmtId="0" fontId="13" fillId="0" borderId="0" xfId="700" applyFont="1" applyBorder="1" applyAlignment="1">
      <alignment horizontal="right" vertical="center"/>
    </xf>
    <xf numFmtId="0" fontId="12" fillId="0" borderId="1" xfId="700" applyFont="1" applyBorder="1" applyAlignment="1" applyProtection="1">
      <alignment horizontal="center" vertical="center"/>
    </xf>
    <xf numFmtId="49" fontId="12" fillId="0" borderId="1" xfId="432" applyNumberFormat="1" applyFont="1" applyFill="1" applyBorder="1" applyAlignment="1" applyProtection="1">
      <alignment vertical="center"/>
    </xf>
    <xf numFmtId="183" fontId="29" fillId="0" borderId="1" xfId="103" applyNumberFormat="1" applyFont="1" applyBorder="1" applyAlignment="1">
      <alignment horizontal="center" vertical="center" wrapText="1"/>
    </xf>
    <xf numFmtId="183" fontId="29" fillId="0" borderId="1" xfId="893" applyNumberFormat="1" applyFont="1" applyBorder="1" applyAlignment="1" applyProtection="1">
      <alignment horizontal="center" vertical="center"/>
    </xf>
    <xf numFmtId="199" fontId="30" fillId="0" borderId="1" xfId="37" applyNumberFormat="1" applyFont="1" applyFill="1" applyBorder="1" applyAlignment="1">
      <alignment horizontal="center" vertical="center" wrapText="1"/>
    </xf>
    <xf numFmtId="49" fontId="13" fillId="0" borderId="1" xfId="432" applyNumberFormat="1" applyFont="1" applyFill="1" applyBorder="1" applyAlignment="1" applyProtection="1">
      <alignment vertical="center"/>
    </xf>
    <xf numFmtId="183" fontId="31" fillId="0" borderId="1" xfId="103" applyNumberFormat="1" applyFont="1" applyBorder="1" applyAlignment="1">
      <alignment horizontal="center" vertical="center" wrapText="1"/>
    </xf>
    <xf numFmtId="183" fontId="26" fillId="0" borderId="1" xfId="893" applyNumberFormat="1" applyFont="1" applyBorder="1" applyAlignment="1" applyProtection="1">
      <alignment horizontal="center" vertical="center"/>
    </xf>
    <xf numFmtId="199" fontId="31" fillId="0" borderId="1" xfId="37" applyNumberFormat="1" applyFont="1" applyFill="1" applyBorder="1" applyAlignment="1">
      <alignment horizontal="center" vertical="center" wrapText="1"/>
    </xf>
    <xf numFmtId="183" fontId="31" fillId="0" borderId="1" xfId="870" applyNumberFormat="1" applyFont="1" applyFill="1" applyBorder="1" applyAlignment="1">
      <alignment horizontal="center" vertical="center" wrapText="1"/>
    </xf>
    <xf numFmtId="49" fontId="12" fillId="0" borderId="1" xfId="432" applyNumberFormat="1" applyFont="1" applyFill="1" applyBorder="1" applyAlignment="1" applyProtection="1">
      <alignment vertical="center" wrapText="1"/>
    </xf>
    <xf numFmtId="183" fontId="30" fillId="0" borderId="1" xfId="103" applyNumberFormat="1" applyFont="1" applyBorder="1" applyAlignment="1">
      <alignment horizontal="center" vertical="center" wrapText="1"/>
    </xf>
    <xf numFmtId="183" fontId="26" fillId="0" borderId="1" xfId="0" applyNumberFormat="1" applyFont="1" applyBorder="1" applyAlignment="1">
      <alignment horizontal="center" vertical="center" wrapText="1"/>
    </xf>
    <xf numFmtId="183" fontId="30" fillId="0" borderId="1" xfId="870" applyNumberFormat="1" applyFont="1" applyFill="1" applyBorder="1" applyAlignment="1">
      <alignment horizontal="center" vertical="center" wrapText="1"/>
    </xf>
    <xf numFmtId="183" fontId="26" fillId="0" borderId="4" xfId="0" applyNumberFormat="1" applyFont="1" applyBorder="1" applyAlignment="1">
      <alignment horizontal="center" vertical="center"/>
    </xf>
    <xf numFmtId="183" fontId="31" fillId="2" borderId="1" xfId="870" applyNumberFormat="1" applyFont="1" applyFill="1" applyBorder="1" applyAlignment="1">
      <alignment horizontal="center" vertical="center" wrapText="1"/>
    </xf>
    <xf numFmtId="183" fontId="29" fillId="0" borderId="1" xfId="0" applyNumberFormat="1" applyFont="1" applyBorder="1" applyAlignment="1">
      <alignment horizontal="center" vertical="center" wrapText="1"/>
    </xf>
    <xf numFmtId="183" fontId="11" fillId="0" borderId="0" xfId="700" applyNumberFormat="1" applyFont="1" applyBorder="1" applyAlignment="1"/>
    <xf numFmtId="0" fontId="32" fillId="0" borderId="0" xfId="768" applyFont="1" applyBorder="1" applyAlignment="1"/>
    <xf numFmtId="0" fontId="11" fillId="0" borderId="0" xfId="768" applyFont="1" applyBorder="1" applyAlignment="1"/>
    <xf numFmtId="0" fontId="33" fillId="0" borderId="0" xfId="768" applyFont="1" applyBorder="1" applyAlignment="1" applyProtection="1">
      <alignment horizontal="center" vertical="center" wrapText="1"/>
    </xf>
    <xf numFmtId="0" fontId="13" fillId="0" borderId="0" xfId="713" applyFont="1" applyBorder="1" applyAlignment="1" applyProtection="1">
      <alignment horizontal="left" vertical="center"/>
    </xf>
    <xf numFmtId="0" fontId="27" fillId="0" borderId="0" xfId="713" applyFont="1" applyBorder="1" applyAlignment="1"/>
    <xf numFmtId="189" fontId="27" fillId="0" borderId="0" xfId="713" applyNumberFormat="1" applyFont="1" applyBorder="1" applyAlignment="1"/>
    <xf numFmtId="200" fontId="16" fillId="0" borderId="0" xfId="713" applyNumberFormat="1" applyFont="1" applyBorder="1" applyAlignment="1" applyProtection="1">
      <alignment horizontal="right" vertical="center"/>
    </xf>
    <xf numFmtId="0" fontId="11" fillId="0" borderId="0" xfId="768" applyFont="1" applyBorder="1" applyAlignment="1">
      <alignment horizontal="center" vertical="center"/>
    </xf>
    <xf numFmtId="0" fontId="34" fillId="0" borderId="0" xfId="555" applyFont="1" applyAlignment="1">
      <alignment horizontal="center" vertical="center"/>
    </xf>
    <xf numFmtId="0" fontId="0" fillId="0" borderId="0" xfId="555" applyFont="1" applyAlignment="1">
      <alignment horizontal="center" vertical="center"/>
    </xf>
    <xf numFmtId="49" fontId="12" fillId="0" borderId="1" xfId="826" applyNumberFormat="1" applyFont="1" applyBorder="1" applyAlignment="1" applyProtection="1">
      <alignment horizontal="left" vertical="center" wrapText="1"/>
    </xf>
    <xf numFmtId="183" fontId="11" fillId="0" borderId="0" xfId="768" applyNumberFormat="1" applyFont="1" applyBorder="1" applyAlignment="1"/>
    <xf numFmtId="0" fontId="11" fillId="0" borderId="0" xfId="768" applyFont="1" applyBorder="1" applyAlignment="1">
      <alignment vertical="center"/>
    </xf>
    <xf numFmtId="0" fontId="13" fillId="0" borderId="0" xfId="768" applyFont="1" applyBorder="1" applyAlignment="1" applyProtection="1">
      <alignment horizontal="left" vertical="center"/>
    </xf>
    <xf numFmtId="4" fontId="13" fillId="0" borderId="0" xfId="768" applyNumberFormat="1" applyFont="1" applyBorder="1" applyAlignment="1" applyProtection="1">
      <alignment horizontal="right" vertical="center"/>
    </xf>
    <xf numFmtId="189" fontId="28" fillId="0" borderId="0" xfId="768" applyNumberFormat="1" applyFont="1" applyBorder="1" applyAlignment="1">
      <alignment vertical="center"/>
    </xf>
    <xf numFmtId="0" fontId="13" fillId="0" borderId="0" xfId="768" applyFont="1" applyBorder="1" applyAlignment="1">
      <alignment horizontal="right" vertical="center"/>
    </xf>
    <xf numFmtId="0" fontId="12" fillId="0" borderId="1" xfId="919" applyFont="1" applyBorder="1" applyAlignment="1" applyProtection="1">
      <alignment horizontal="center" vertical="center"/>
    </xf>
    <xf numFmtId="49" fontId="12" fillId="0" borderId="1" xfId="923" applyNumberFormat="1" applyFont="1" applyFill="1" applyBorder="1" applyAlignment="1" applyProtection="1">
      <alignment vertical="center"/>
    </xf>
    <xf numFmtId="0" fontId="34" fillId="0" borderId="0" xfId="555" applyFont="1" applyAlignment="1">
      <alignment vertical="center"/>
    </xf>
    <xf numFmtId="49" fontId="13" fillId="0" borderId="1" xfId="923" applyNumberFormat="1" applyFont="1" applyFill="1" applyBorder="1" applyAlignment="1" applyProtection="1">
      <alignment vertical="center"/>
    </xf>
    <xf numFmtId="0" fontId="0" fillId="0" borderId="0" xfId="555" applyFont="1" applyAlignment="1">
      <alignment vertical="center"/>
    </xf>
    <xf numFmtId="49" fontId="12" fillId="0" borderId="1" xfId="905" applyNumberFormat="1" applyFont="1" applyBorder="1" applyAlignment="1" applyProtection="1">
      <alignment vertical="center"/>
    </xf>
    <xf numFmtId="0" fontId="11" fillId="0" borderId="0" xfId="1001" applyFont="1" applyAlignment="1">
      <alignment vertical="center"/>
    </xf>
    <xf numFmtId="0" fontId="10" fillId="0" borderId="0" xfId="1001" applyFont="1" applyAlignment="1">
      <alignment horizontal="center" vertical="center" wrapText="1"/>
    </xf>
    <xf numFmtId="0" fontId="3" fillId="0" borderId="0" xfId="662" applyFont="1" applyAlignment="1">
      <alignment horizontal="center" vertical="center" shrinkToFit="1"/>
    </xf>
    <xf numFmtId="0" fontId="13" fillId="0" borderId="0" xfId="662" applyFont="1" applyAlignment="1">
      <alignment horizontal="left" vertical="center" wrapText="1"/>
    </xf>
    <xf numFmtId="0" fontId="13" fillId="0" borderId="0" xfId="0" applyFont="1" applyAlignment="1">
      <alignment horizontal="right"/>
    </xf>
    <xf numFmtId="0" fontId="12" fillId="0" borderId="1" xfId="1075" applyNumberFormat="1" applyFont="1" applyBorder="1" applyAlignment="1">
      <alignment horizontal="center" vertical="center"/>
    </xf>
    <xf numFmtId="49" fontId="12" fillId="0" borderId="1" xfId="0" applyNumberFormat="1" applyFont="1" applyBorder="1" applyAlignment="1" applyProtection="1">
      <alignment vertical="center" wrapText="1"/>
    </xf>
    <xf numFmtId="183" fontId="12" fillId="0" borderId="1" xfId="26" applyNumberFormat="1" applyFont="1" applyFill="1" applyBorder="1" applyAlignment="1">
      <alignment horizontal="right" vertical="center" wrapText="1"/>
    </xf>
    <xf numFmtId="0" fontId="13" fillId="0" borderId="1" xfId="651" applyFont="1" applyBorder="1" applyAlignment="1">
      <alignment horizontal="left" vertical="center" wrapText="1"/>
    </xf>
    <xf numFmtId="183" fontId="13" fillId="0" borderId="1" xfId="26" applyNumberFormat="1" applyFont="1" applyFill="1" applyBorder="1" applyAlignment="1">
      <alignment horizontal="right" vertical="center" wrapText="1"/>
    </xf>
    <xf numFmtId="183" fontId="13" fillId="0" borderId="1" xfId="26" applyNumberFormat="1" applyFont="1" applyFill="1" applyBorder="1" applyAlignment="1">
      <alignment vertical="center" wrapText="1"/>
    </xf>
    <xf numFmtId="0" fontId="13" fillId="0" borderId="1" xfId="895" applyFont="1" applyBorder="1" applyAlignment="1">
      <alignment horizontal="left" vertical="center" wrapText="1"/>
    </xf>
    <xf numFmtId="0" fontId="12" fillId="0" borderId="1" xfId="0" applyFont="1" applyBorder="1" applyAlignment="1">
      <alignment horizontal="center" vertical="center"/>
    </xf>
    <xf numFmtId="0" fontId="32" fillId="0" borderId="1" xfId="1001" applyFont="1" applyBorder="1" applyAlignment="1">
      <alignment vertical="center"/>
    </xf>
    <xf numFmtId="0" fontId="13" fillId="0" borderId="1" xfId="0" applyFont="1" applyBorder="1" applyAlignment="1">
      <alignment horizontal="center" vertical="center"/>
    </xf>
    <xf numFmtId="0" fontId="3" fillId="0" borderId="0" xfId="630" applyFont="1" applyAlignment="1">
      <alignment horizontal="center" vertical="center" shrinkToFit="1"/>
    </xf>
    <xf numFmtId="0" fontId="13" fillId="0" borderId="0" xfId="630" applyFont="1" applyAlignment="1">
      <alignment horizontal="left" vertical="center" wrapText="1"/>
    </xf>
    <xf numFmtId="191" fontId="13" fillId="0" borderId="0" xfId="1073" applyNumberFormat="1" applyFont="1" applyFill="1" applyBorder="1" applyAlignment="1">
      <alignment horizontal="right" vertical="center"/>
    </xf>
    <xf numFmtId="0" fontId="12" fillId="0" borderId="1" xfId="1073" applyFont="1" applyFill="1" applyBorder="1" applyAlignment="1">
      <alignment horizontal="center" vertical="center"/>
    </xf>
    <xf numFmtId="183" fontId="12" fillId="0" borderId="1" xfId="1001" applyNumberFormat="1" applyFont="1" applyBorder="1" applyAlignment="1">
      <alignment horizontal="right" vertical="center" wrapText="1"/>
    </xf>
    <xf numFmtId="199" fontId="12" fillId="0" borderId="1" xfId="37" applyNumberFormat="1" applyFont="1" applyFill="1" applyBorder="1" applyAlignment="1">
      <alignment horizontal="right" vertical="center" wrapText="1"/>
    </xf>
    <xf numFmtId="183" fontId="13" fillId="0" borderId="1" xfId="1001" applyNumberFormat="1" applyFont="1" applyBorder="1" applyAlignment="1">
      <alignment horizontal="right" vertical="center" wrapText="1"/>
    </xf>
    <xf numFmtId="49" fontId="13" fillId="0" borderId="1" xfId="0" applyNumberFormat="1" applyFont="1" applyBorder="1" applyAlignment="1" applyProtection="1">
      <alignment vertical="center" wrapText="1"/>
    </xf>
    <xf numFmtId="0" fontId="12" fillId="0" borderId="1" xfId="1001" applyFont="1" applyBorder="1" applyAlignment="1">
      <alignment horizontal="justify" vertical="center" wrapText="1"/>
    </xf>
    <xf numFmtId="0" fontId="12" fillId="0" borderId="1" xfId="651" applyFont="1" applyBorder="1" applyAlignment="1">
      <alignment horizontal="left" vertical="center" wrapText="1"/>
    </xf>
    <xf numFmtId="0" fontId="13" fillId="0" borderId="1" xfId="651" applyFont="1" applyBorder="1" applyAlignment="1">
      <alignment horizontal="left" vertical="center" wrapText="1" indent="1"/>
    </xf>
    <xf numFmtId="183" fontId="13" fillId="0" borderId="1" xfId="0" applyNumberFormat="1" applyFont="1" applyBorder="1" applyAlignment="1">
      <alignment horizontal="right" vertical="center" wrapText="1"/>
    </xf>
    <xf numFmtId="0" fontId="12" fillId="0" borderId="1" xfId="1001" applyFont="1" applyBorder="1" applyAlignment="1">
      <alignment horizontal="left" vertical="center" wrapText="1"/>
    </xf>
    <xf numFmtId="183" fontId="12" fillId="0" borderId="1" xfId="0" applyNumberFormat="1" applyFont="1" applyBorder="1" applyAlignment="1">
      <alignment horizontal="right" vertical="center" wrapText="1"/>
    </xf>
    <xf numFmtId="41" fontId="0" fillId="0" borderId="0" xfId="0" applyNumberFormat="1" applyAlignment="1"/>
    <xf numFmtId="183" fontId="0" fillId="0" borderId="0" xfId="0" applyNumberFormat="1" applyAlignment="1"/>
    <xf numFmtId="0" fontId="11" fillId="0" borderId="0" xfId="651" applyFont="1" applyBorder="1" applyAlignment="1"/>
    <xf numFmtId="0" fontId="35" fillId="3" borderId="0" xfId="651" applyFont="1" applyFill="1" applyBorder="1" applyAlignment="1"/>
    <xf numFmtId="0" fontId="36" fillId="3" borderId="0" xfId="630" applyFont="1" applyFill="1" applyAlignment="1">
      <alignment horizontal="center" vertical="center" shrinkToFit="1"/>
    </xf>
    <xf numFmtId="0" fontId="35" fillId="0" borderId="0" xfId="630" applyFont="1" applyAlignment="1">
      <alignment horizontal="left" vertical="center" wrapText="1"/>
    </xf>
    <xf numFmtId="0" fontId="13" fillId="0" borderId="0" xfId="651" applyFont="1" applyBorder="1" applyAlignment="1">
      <alignment horizontal="right" vertical="center"/>
    </xf>
    <xf numFmtId="0" fontId="12" fillId="0" borderId="1" xfId="651" applyFont="1" applyBorder="1" applyAlignment="1">
      <alignment horizontal="center" vertical="center" wrapText="1"/>
    </xf>
    <xf numFmtId="183" fontId="32" fillId="0" borderId="1" xfId="26" applyNumberFormat="1" applyFont="1" applyFill="1" applyBorder="1" applyAlignment="1">
      <alignment horizontal="right" vertical="center" wrapText="1"/>
    </xf>
    <xf numFmtId="199" fontId="32" fillId="0" borderId="1" xfId="37" applyNumberFormat="1" applyFont="1" applyFill="1" applyBorder="1" applyAlignment="1">
      <alignment horizontal="right" vertical="center" wrapText="1"/>
    </xf>
    <xf numFmtId="0" fontId="17" fillId="0" borderId="1" xfId="0" applyFont="1" applyBorder="1" applyAlignment="1" applyProtection="1">
      <alignment horizontal="right" vertical="center"/>
      <protection locked="0"/>
    </xf>
    <xf numFmtId="199" fontId="32" fillId="0" borderId="1" xfId="630" applyNumberFormat="1" applyFont="1" applyBorder="1" applyAlignment="1">
      <alignment horizontal="right" vertical="center" wrapText="1"/>
    </xf>
    <xf numFmtId="183" fontId="11" fillId="0" borderId="1" xfId="1001" applyNumberFormat="1" applyFont="1" applyBorder="1" applyAlignment="1">
      <alignment horizontal="right" vertical="center" wrapText="1"/>
    </xf>
    <xf numFmtId="0" fontId="17" fillId="3" borderId="1" xfId="0" applyFont="1" applyFill="1" applyBorder="1" applyAlignment="1" applyProtection="1">
      <alignment horizontal="right" vertical="center"/>
      <protection locked="0"/>
    </xf>
    <xf numFmtId="199" fontId="11" fillId="0" borderId="1" xfId="0" applyNumberFormat="1" applyFont="1" applyBorder="1" applyAlignment="1">
      <alignment horizontal="right" vertical="center" wrapText="1"/>
    </xf>
    <xf numFmtId="0" fontId="17" fillId="0" borderId="1" xfId="0" applyFont="1" applyBorder="1" applyAlignment="1" applyProtection="1">
      <alignment horizontal="right" vertical="center"/>
    </xf>
    <xf numFmtId="199" fontId="11" fillId="0" borderId="1" xfId="630" applyNumberFormat="1" applyFont="1" applyBorder="1" applyAlignment="1">
      <alignment horizontal="right" vertical="center" wrapText="1"/>
    </xf>
    <xf numFmtId="3" fontId="17" fillId="3" borderId="1" xfId="0" applyNumberFormat="1" applyFont="1" applyFill="1" applyBorder="1" applyAlignment="1" applyProtection="1">
      <alignment horizontal="right" vertical="center" wrapText="1"/>
      <protection locked="0"/>
    </xf>
    <xf numFmtId="3" fontId="17" fillId="0" borderId="1" xfId="0" applyNumberFormat="1" applyFont="1" applyBorder="1" applyAlignment="1" applyProtection="1">
      <alignment horizontal="right" vertical="center" wrapText="1"/>
      <protection locked="0"/>
    </xf>
    <xf numFmtId="4" fontId="11" fillId="0" borderId="1" xfId="1335" applyNumberFormat="1" applyFont="1" applyBorder="1" applyAlignment="1" applyProtection="1">
      <alignment horizontal="right" vertical="center"/>
    </xf>
    <xf numFmtId="4" fontId="26" fillId="0" borderId="1" xfId="1335" applyNumberFormat="1" applyFont="1" applyBorder="1" applyAlignment="1" applyProtection="1">
      <alignment horizontal="right" vertical="center"/>
    </xf>
    <xf numFmtId="183" fontId="32" fillId="0" borderId="1" xfId="630" applyNumberFormat="1" applyFont="1" applyBorder="1" applyAlignment="1">
      <alignment horizontal="right" vertical="center" wrapText="1"/>
    </xf>
    <xf numFmtId="183" fontId="11" fillId="0" borderId="1" xfId="630" applyNumberFormat="1" applyFont="1" applyBorder="1" applyAlignment="1">
      <alignment horizontal="right" vertical="center" wrapText="1"/>
    </xf>
    <xf numFmtId="183" fontId="11" fillId="3" borderId="1" xfId="630" applyNumberFormat="1" applyFont="1" applyFill="1" applyBorder="1" applyAlignment="1">
      <alignment horizontal="right" vertical="center" wrapText="1"/>
    </xf>
    <xf numFmtId="183" fontId="32" fillId="0" borderId="1" xfId="1001" applyNumberFormat="1" applyFont="1" applyBorder="1" applyAlignment="1">
      <alignment horizontal="right" vertical="center" wrapText="1"/>
    </xf>
    <xf numFmtId="183" fontId="32" fillId="3" borderId="1" xfId="1001" applyNumberFormat="1" applyFont="1" applyFill="1" applyBorder="1" applyAlignment="1">
      <alignment horizontal="right" vertical="center" wrapText="1"/>
    </xf>
    <xf numFmtId="183" fontId="11" fillId="3" borderId="1" xfId="1001" applyNumberFormat="1" applyFont="1" applyFill="1" applyBorder="1" applyAlignment="1">
      <alignment horizontal="right" vertical="center" wrapText="1"/>
    </xf>
    <xf numFmtId="183" fontId="11" fillId="0" borderId="1" xfId="26" applyNumberFormat="1" applyFont="1" applyFill="1" applyBorder="1" applyAlignment="1">
      <alignment horizontal="right" vertical="center" wrapText="1"/>
    </xf>
    <xf numFmtId="183" fontId="11" fillId="0" borderId="1" xfId="968" applyNumberFormat="1" applyFont="1" applyBorder="1" applyAlignment="1">
      <alignment horizontal="right" vertical="center" wrapText="1"/>
    </xf>
    <xf numFmtId="183" fontId="32" fillId="0" borderId="1" xfId="0" applyNumberFormat="1" applyFont="1" applyBorder="1" applyAlignment="1">
      <alignment horizontal="right" vertical="center" wrapText="1"/>
    </xf>
    <xf numFmtId="183" fontId="32" fillId="0" borderId="1" xfId="968" applyNumberFormat="1" applyFont="1" applyBorder="1" applyAlignment="1">
      <alignment horizontal="right" vertical="center" wrapText="1"/>
    </xf>
    <xf numFmtId="0" fontId="12" fillId="0" borderId="1" xfId="0" applyFont="1" applyBorder="1" applyAlignment="1">
      <alignment horizontal="justify" vertical="center" wrapText="1"/>
    </xf>
    <xf numFmtId="49" fontId="12" fillId="0" borderId="1" xfId="0" applyNumberFormat="1" applyFont="1" applyBorder="1" applyAlignment="1" applyProtection="1">
      <alignment horizontal="center" vertical="center" wrapText="1"/>
    </xf>
    <xf numFmtId="49" fontId="12" fillId="0" borderId="1" xfId="0" applyNumberFormat="1" applyFont="1" applyBorder="1" applyAlignment="1" applyProtection="1">
      <alignment horizontal="left" vertical="center" wrapText="1"/>
    </xf>
    <xf numFmtId="183" fontId="32" fillId="3" borderId="1" xfId="26" applyNumberFormat="1" applyFont="1" applyFill="1" applyBorder="1" applyAlignment="1">
      <alignment horizontal="right" vertical="center" wrapText="1"/>
    </xf>
    <xf numFmtId="41" fontId="11" fillId="0" borderId="0" xfId="651" applyNumberFormat="1" applyFont="1" applyBorder="1" applyAlignment="1"/>
    <xf numFmtId="183" fontId="11" fillId="0" borderId="0" xfId="651" applyNumberFormat="1" applyFont="1" applyBorder="1" applyAlignment="1"/>
    <xf numFmtId="0" fontId="32" fillId="0" borderId="0" xfId="651" applyFont="1" applyBorder="1" applyAlignment="1"/>
    <xf numFmtId="0" fontId="13" fillId="0" borderId="0" xfId="651" applyFont="1" applyBorder="1" applyAlignment="1"/>
    <xf numFmtId="0" fontId="3" fillId="2" borderId="0" xfId="630" applyFont="1" applyFill="1" applyAlignment="1">
      <alignment horizontal="center" vertical="center" shrinkToFit="1"/>
    </xf>
    <xf numFmtId="0" fontId="37" fillId="2" borderId="0" xfId="630" applyFont="1" applyFill="1" applyAlignment="1">
      <alignment vertical="center" shrinkToFit="1"/>
    </xf>
    <xf numFmtId="0" fontId="13" fillId="2" borderId="0" xfId="630" applyFont="1" applyFill="1" applyAlignment="1">
      <alignment horizontal="left" vertical="center" wrapText="1"/>
    </xf>
    <xf numFmtId="0" fontId="13" fillId="2" borderId="0" xfId="651" applyFont="1" applyFill="1" applyBorder="1" applyAlignment="1">
      <alignment horizontal="right" vertical="center"/>
    </xf>
    <xf numFmtId="191" fontId="11" fillId="2" borderId="0" xfId="1073" applyNumberFormat="1" applyFont="1" applyFill="1" applyBorder="1" applyAlignment="1">
      <alignment vertical="center"/>
    </xf>
    <xf numFmtId="0" fontId="12" fillId="0" borderId="1" xfId="1073" applyFont="1" applyFill="1" applyBorder="1" applyAlignment="1">
      <alignment horizontal="justify" vertical="center" wrapText="1" indent="3"/>
    </xf>
    <xf numFmtId="0" fontId="11" fillId="2" borderId="0" xfId="651" applyFont="1" applyFill="1" applyBorder="1" applyAlignment="1"/>
    <xf numFmtId="41" fontId="29" fillId="0" borderId="1" xfId="0" applyNumberFormat="1" applyFont="1" applyBorder="1" applyAlignment="1">
      <alignment horizontal="center" vertical="center" wrapText="1"/>
    </xf>
    <xf numFmtId="199" fontId="29" fillId="0" borderId="1" xfId="37" applyNumberFormat="1" applyFont="1" applyFill="1" applyBorder="1" applyAlignment="1">
      <alignment horizontal="center" vertical="center" wrapText="1"/>
    </xf>
    <xf numFmtId="0" fontId="32" fillId="2" borderId="0" xfId="700" applyFont="1" applyFill="1" applyBorder="1" applyAlignment="1"/>
    <xf numFmtId="41" fontId="26" fillId="0" borderId="1" xfId="1001" applyNumberFormat="1" applyFont="1" applyBorder="1" applyAlignment="1">
      <alignment horizontal="center" vertical="center" wrapText="1"/>
    </xf>
    <xf numFmtId="199" fontId="26" fillId="0" borderId="1" xfId="37" applyNumberFormat="1" applyFont="1" applyFill="1" applyBorder="1" applyAlignment="1">
      <alignment horizontal="center" vertical="center" wrapText="1"/>
    </xf>
    <xf numFmtId="0" fontId="11" fillId="2" borderId="0" xfId="700" applyFont="1" applyFill="1" applyBorder="1" applyAlignment="1"/>
    <xf numFmtId="41" fontId="29" fillId="0" borderId="1" xfId="1001" applyNumberFormat="1" applyFont="1" applyBorder="1" applyAlignment="1">
      <alignment horizontal="center" vertical="center" wrapText="1"/>
    </xf>
    <xf numFmtId="0" fontId="12" fillId="0" borderId="1" xfId="1073" applyFont="1" applyFill="1" applyBorder="1" applyAlignment="1">
      <alignment horizontal="left" vertical="center" wrapText="1"/>
    </xf>
    <xf numFmtId="0" fontId="13" fillId="0" borderId="1" xfId="895" applyFont="1" applyBorder="1" applyAlignment="1">
      <alignment horizontal="left" vertical="center" wrapText="1" indent="2"/>
    </xf>
    <xf numFmtId="0" fontId="13" fillId="0" borderId="1" xfId="895" applyFont="1" applyBorder="1" applyAlignment="1">
      <alignment horizontal="left" vertical="center" wrapText="1" indent="1"/>
    </xf>
    <xf numFmtId="0" fontId="12" fillId="0" borderId="1" xfId="895" applyFont="1" applyBorder="1" applyAlignment="1">
      <alignment horizontal="left" vertical="center" wrapText="1"/>
    </xf>
    <xf numFmtId="200" fontId="13" fillId="0" borderId="0" xfId="898" applyNumberFormat="1" applyFont="1" applyAlignment="1" applyProtection="1">
      <alignment horizontal="left" vertical="center"/>
    </xf>
    <xf numFmtId="0" fontId="13" fillId="0" borderId="0" xfId="651" applyFont="1" applyBorder="1" applyAlignment="1">
      <alignment vertical="center"/>
    </xf>
    <xf numFmtId="200" fontId="27" fillId="0" borderId="0" xfId="898" applyNumberFormat="1" applyFont="1" applyAlignment="1" applyProtection="1">
      <alignment horizontal="right" vertical="center"/>
    </xf>
    <xf numFmtId="41" fontId="32" fillId="0" borderId="1" xfId="968" applyNumberFormat="1" applyFont="1" applyBorder="1" applyAlignment="1">
      <alignment horizontal="right" vertical="center" wrapText="1"/>
    </xf>
    <xf numFmtId="0" fontId="34" fillId="2" borderId="0" xfId="555" applyFont="1" applyFill="1" applyAlignment="1">
      <alignment vertical="center"/>
    </xf>
    <xf numFmtId="41" fontId="11" fillId="0" borderId="1" xfId="968" applyNumberFormat="1" applyFont="1" applyBorder="1" applyAlignment="1">
      <alignment horizontal="right" vertical="center" wrapText="1"/>
    </xf>
    <xf numFmtId="41" fontId="38" fillId="0" borderId="1" xfId="0" applyNumberFormat="1" applyFont="1" applyBorder="1" applyAlignment="1">
      <alignment horizontal="right" vertical="center" wrapText="1"/>
    </xf>
    <xf numFmtId="199" fontId="13" fillId="0" borderId="1" xfId="37" applyNumberFormat="1" applyFont="1" applyFill="1" applyBorder="1" applyAlignment="1">
      <alignment horizontal="right" vertical="center" wrapText="1"/>
    </xf>
    <xf numFmtId="41" fontId="17" fillId="0" borderId="1" xfId="0" applyNumberFormat="1" applyFont="1" applyBorder="1" applyAlignment="1">
      <alignment horizontal="right" vertical="center" wrapText="1"/>
    </xf>
    <xf numFmtId="41" fontId="11" fillId="0" borderId="1" xfId="0" applyNumberFormat="1" applyFont="1" applyBorder="1" applyAlignment="1" applyProtection="1">
      <alignment horizontal="right" vertical="center" wrapText="1"/>
    </xf>
    <xf numFmtId="41" fontId="11" fillId="0" borderId="1" xfId="0" applyNumberFormat="1" applyFont="1" applyBorder="1" applyAlignment="1">
      <alignment horizontal="right" vertical="center" wrapText="1"/>
    </xf>
    <xf numFmtId="41" fontId="11" fillId="0" borderId="1" xfId="630" applyNumberFormat="1" applyFont="1" applyBorder="1" applyAlignment="1">
      <alignment horizontal="right" vertical="center" wrapText="1"/>
    </xf>
    <xf numFmtId="41" fontId="32" fillId="0" borderId="1" xfId="0" applyNumberFormat="1" applyFont="1" applyBorder="1" applyAlignment="1" applyProtection="1">
      <alignment horizontal="right" vertical="center" wrapText="1"/>
    </xf>
    <xf numFmtId="41" fontId="32" fillId="0" borderId="1" xfId="630" applyNumberFormat="1" applyFont="1" applyBorder="1" applyAlignment="1">
      <alignment horizontal="right" vertical="center" wrapText="1"/>
    </xf>
    <xf numFmtId="49" fontId="13" fillId="0" borderId="1" xfId="0" applyNumberFormat="1" applyFont="1" applyBorder="1" applyAlignment="1" applyProtection="1">
      <alignment horizontal="center" vertical="center" wrapText="1"/>
    </xf>
    <xf numFmtId="0" fontId="39" fillId="0" borderId="0" xfId="0" applyFont="1" applyAlignment="1"/>
    <xf numFmtId="0" fontId="34" fillId="0" borderId="0" xfId="0" applyFont="1" applyAlignment="1"/>
    <xf numFmtId="0" fontId="40" fillId="0" borderId="0" xfId="905" applyFont="1" applyAlignment="1">
      <alignment horizontal="center" vertical="center"/>
    </xf>
    <xf numFmtId="0" fontId="13" fillId="0" borderId="0" xfId="905" applyFont="1" applyAlignment="1">
      <alignment horizontal="left" vertical="center"/>
    </xf>
    <xf numFmtId="0" fontId="13" fillId="0" borderId="0" xfId="905" applyFont="1" applyAlignment="1">
      <alignment horizontal="right" vertical="center"/>
    </xf>
    <xf numFmtId="183" fontId="11" fillId="0" borderId="0" xfId="651" applyNumberFormat="1" applyFont="1" applyBorder="1" applyAlignment="1">
      <alignment horizontal="center" vertical="center" wrapText="1"/>
    </xf>
    <xf numFmtId="183" fontId="13" fillId="0" borderId="1" xfId="0" applyNumberFormat="1" applyFont="1" applyBorder="1" applyAlignment="1">
      <alignment horizontal="center" vertical="center" wrapText="1"/>
    </xf>
    <xf numFmtId="183" fontId="26" fillId="3" borderId="1" xfId="0" applyNumberFormat="1" applyFont="1" applyFill="1" applyBorder="1" applyAlignment="1" applyProtection="1">
      <alignment horizontal="center" vertical="center"/>
      <protection locked="0"/>
    </xf>
    <xf numFmtId="0" fontId="0" fillId="2" borderId="0" xfId="555" applyFont="1" applyFill="1" applyAlignment="1">
      <alignment horizontal="center" vertical="center"/>
    </xf>
    <xf numFmtId="183" fontId="12" fillId="0" borderId="1" xfId="0" applyNumberFormat="1" applyFont="1" applyBorder="1" applyAlignment="1">
      <alignment horizontal="center" vertical="center" wrapText="1"/>
    </xf>
    <xf numFmtId="0" fontId="11" fillId="0" borderId="0" xfId="1001" applyFont="1" applyAlignment="1" applyProtection="1">
      <alignment vertical="center"/>
    </xf>
    <xf numFmtId="0" fontId="0" fillId="0" borderId="0" xfId="1001" applyFont="1" applyAlignment="1" applyProtection="1">
      <alignment vertical="center"/>
    </xf>
    <xf numFmtId="0" fontId="32" fillId="0" borderId="0" xfId="1001" applyFont="1" applyAlignment="1" applyProtection="1">
      <alignment horizontal="center" vertical="center"/>
    </xf>
    <xf numFmtId="0" fontId="32" fillId="0" borderId="0" xfId="1001" applyFont="1" applyAlignment="1" applyProtection="1">
      <alignment vertical="center"/>
    </xf>
    <xf numFmtId="0" fontId="11" fillId="2" borderId="0" xfId="1001" applyFont="1" applyFill="1" applyAlignment="1" applyProtection="1">
      <alignment vertical="center"/>
    </xf>
    <xf numFmtId="191" fontId="11" fillId="0" borderId="0" xfId="1001" applyNumberFormat="1" applyFont="1" applyAlignment="1" applyProtection="1">
      <alignment vertical="center"/>
    </xf>
    <xf numFmtId="183" fontId="11" fillId="0" borderId="0" xfId="651" applyNumberFormat="1" applyFont="1" applyBorder="1" applyAlignment="1" applyProtection="1"/>
    <xf numFmtId="0" fontId="41" fillId="0" borderId="0" xfId="0" applyFont="1" applyAlignment="1">
      <alignment horizontal="center" vertical="center"/>
    </xf>
    <xf numFmtId="0" fontId="13" fillId="0" borderId="0" xfId="1001" applyFont="1" applyAlignment="1" applyProtection="1">
      <alignment vertical="center"/>
    </xf>
    <xf numFmtId="191" fontId="13" fillId="0" borderId="0" xfId="1001" applyNumberFormat="1" applyFont="1" applyAlignment="1" applyProtection="1">
      <alignment horizontal="right" vertical="center"/>
    </xf>
    <xf numFmtId="183" fontId="0" fillId="0" borderId="0" xfId="651" applyNumberFormat="1" applyFont="1" applyBorder="1" applyAlignment="1" applyProtection="1"/>
    <xf numFmtId="191" fontId="12" fillId="0" borderId="5" xfId="1001" applyNumberFormat="1" applyFont="1" applyBorder="1" applyAlignment="1" applyProtection="1">
      <alignment horizontal="center" vertical="center" wrapText="1"/>
    </xf>
    <xf numFmtId="0" fontId="12" fillId="0" borderId="1" xfId="1001" applyFont="1" applyBorder="1" applyAlignment="1" applyProtection="1">
      <alignment horizontal="justify" vertical="center" wrapText="1" indent="3"/>
    </xf>
    <xf numFmtId="191" fontId="12" fillId="0" borderId="1" xfId="1001" applyNumberFormat="1" applyFont="1" applyBorder="1" applyAlignment="1" applyProtection="1">
      <alignment horizontal="center" vertical="center" wrapText="1"/>
    </xf>
    <xf numFmtId="0" fontId="32" fillId="0" borderId="0" xfId="1001" applyFont="1" applyAlignment="1" applyProtection="1">
      <alignment horizontal="center" vertical="center" wrapText="1"/>
    </xf>
    <xf numFmtId="0" fontId="12" fillId="3" borderId="6" xfId="0" applyFont="1" applyFill="1" applyBorder="1" applyAlignment="1" applyProtection="1">
      <alignment horizontal="left" vertical="center"/>
    </xf>
    <xf numFmtId="3" fontId="26" fillId="0" borderId="1" xfId="0" applyNumberFormat="1" applyFont="1" applyBorder="1" applyAlignment="1" applyProtection="1">
      <alignment horizontal="center" vertical="center"/>
    </xf>
    <xf numFmtId="199" fontId="11" fillId="0" borderId="1" xfId="37" applyNumberFormat="1" applyFont="1" applyFill="1" applyBorder="1" applyAlignment="1" applyProtection="1">
      <alignment horizontal="center" vertical="center" wrapText="1" shrinkToFit="1"/>
    </xf>
    <xf numFmtId="0" fontId="0" fillId="0" borderId="0" xfId="555" applyFont="1" applyAlignment="1" applyProtection="1">
      <alignment vertical="center"/>
    </xf>
    <xf numFmtId="49" fontId="13" fillId="0" borderId="1" xfId="0" applyNumberFormat="1" applyFont="1" applyBorder="1" applyAlignment="1" applyProtection="1">
      <alignment horizontal="left" vertical="center" wrapText="1"/>
    </xf>
    <xf numFmtId="0" fontId="13" fillId="3" borderId="6" xfId="0" applyFont="1" applyFill="1" applyBorder="1" applyAlignment="1" applyProtection="1">
      <alignment horizontal="left" vertical="center"/>
    </xf>
    <xf numFmtId="49" fontId="13" fillId="3" borderId="1" xfId="0" applyNumberFormat="1" applyFont="1" applyFill="1" applyBorder="1" applyAlignment="1" applyProtection="1">
      <alignment horizontal="left" vertical="center" wrapText="1"/>
    </xf>
    <xf numFmtId="3" fontId="26" fillId="3" borderId="1" xfId="0" applyNumberFormat="1" applyFont="1" applyFill="1" applyBorder="1" applyAlignment="1" applyProtection="1">
      <alignment horizontal="center" vertical="center"/>
      <protection locked="0"/>
    </xf>
    <xf numFmtId="49" fontId="12" fillId="3" borderId="1" xfId="0" applyNumberFormat="1" applyFont="1" applyFill="1" applyBorder="1" applyAlignment="1" applyProtection="1">
      <alignment horizontal="left" vertical="center" wrapText="1"/>
    </xf>
    <xf numFmtId="183" fontId="26" fillId="3" borderId="1" xfId="0" applyNumberFormat="1" applyFont="1" applyFill="1" applyBorder="1" applyAlignment="1" applyProtection="1">
      <alignment horizontal="center" vertical="center" wrapText="1"/>
      <protection locked="0"/>
    </xf>
    <xf numFmtId="49" fontId="12" fillId="3" borderId="6" xfId="0" applyNumberFormat="1" applyFont="1" applyFill="1" applyBorder="1" applyAlignment="1" applyProtection="1">
      <alignment horizontal="left" vertical="center" wrapText="1"/>
    </xf>
    <xf numFmtId="49" fontId="13" fillId="3" borderId="6" xfId="0" applyNumberFormat="1" applyFont="1" applyFill="1" applyBorder="1" applyAlignment="1" applyProtection="1">
      <alignment horizontal="left" vertical="center" wrapText="1"/>
    </xf>
    <xf numFmtId="49" fontId="42" fillId="3" borderId="6" xfId="0" applyNumberFormat="1" applyFont="1" applyFill="1" applyBorder="1" applyAlignment="1" applyProtection="1">
      <alignment horizontal="justify" vertical="center"/>
    </xf>
    <xf numFmtId="49" fontId="42" fillId="0" borderId="1" xfId="0" applyNumberFormat="1" applyFont="1" applyBorder="1" applyAlignment="1" applyProtection="1">
      <alignment horizontal="justify" vertical="center" wrapText="1"/>
    </xf>
    <xf numFmtId="49" fontId="12" fillId="0" borderId="5" xfId="1001" applyNumberFormat="1" applyFont="1" applyBorder="1" applyAlignment="1" applyProtection="1">
      <alignment horizontal="left" vertical="center"/>
    </xf>
    <xf numFmtId="0" fontId="12" fillId="0" borderId="1" xfId="1001" applyFont="1" applyBorder="1" applyAlignment="1" applyProtection="1">
      <alignment horizontal="left" vertical="center" wrapText="1"/>
    </xf>
    <xf numFmtId="183" fontId="26" fillId="0" borderId="1" xfId="26" applyNumberFormat="1" applyFont="1" applyFill="1" applyBorder="1" applyAlignment="1" applyProtection="1">
      <alignment horizontal="center" vertical="center" wrapText="1"/>
    </xf>
    <xf numFmtId="0" fontId="13" fillId="0" borderId="1" xfId="1001" applyFont="1" applyBorder="1" applyAlignment="1" applyProtection="1">
      <alignment horizontal="left" vertical="center" wrapText="1"/>
    </xf>
    <xf numFmtId="49" fontId="13" fillId="0" borderId="5" xfId="1001" applyNumberFormat="1" applyFont="1" applyBorder="1" applyAlignment="1" applyProtection="1">
      <alignment horizontal="left" vertical="center"/>
    </xf>
    <xf numFmtId="0" fontId="13" fillId="2" borderId="1" xfId="1001" applyFont="1" applyFill="1" applyBorder="1" applyAlignment="1" applyProtection="1">
      <alignment horizontal="left" vertical="center" wrapText="1"/>
    </xf>
    <xf numFmtId="0" fontId="13" fillId="0" borderId="1" xfId="555" applyFont="1" applyBorder="1" applyAlignment="1" applyProtection="1">
      <alignment horizontal="left" vertical="center" wrapText="1"/>
    </xf>
    <xf numFmtId="0" fontId="12" fillId="0" borderId="1" xfId="555" applyFont="1" applyBorder="1" applyAlignment="1" applyProtection="1">
      <alignment horizontal="left" vertical="center" wrapText="1"/>
    </xf>
    <xf numFmtId="183" fontId="29" fillId="0" borderId="1" xfId="26" applyNumberFormat="1" applyFont="1" applyFill="1" applyBorder="1" applyAlignment="1" applyProtection="1">
      <alignment horizontal="center" vertical="center" wrapText="1"/>
    </xf>
    <xf numFmtId="199" fontId="32" fillId="0" borderId="1" xfId="37" applyNumberFormat="1" applyFont="1" applyFill="1" applyBorder="1" applyAlignment="1" applyProtection="1">
      <alignment horizontal="center" vertical="center" wrapText="1" shrinkToFit="1"/>
    </xf>
    <xf numFmtId="0" fontId="34" fillId="0" borderId="0" xfId="555" applyFont="1" applyAlignment="1" applyProtection="1">
      <alignment vertical="center"/>
    </xf>
    <xf numFmtId="49" fontId="12" fillId="0" borderId="5" xfId="1001" applyNumberFormat="1" applyFont="1" applyBorder="1" applyAlignment="1" applyProtection="1">
      <alignment horizontal="justify" vertical="center" indent="1"/>
    </xf>
    <xf numFmtId="0" fontId="12" fillId="0" borderId="1" xfId="1001" applyFont="1" applyBorder="1" applyAlignment="1" applyProtection="1">
      <alignment horizontal="justify" vertical="center" wrapText="1" indent="1"/>
    </xf>
    <xf numFmtId="183" fontId="11" fillId="2" borderId="0" xfId="1001" applyNumberFormat="1" applyFont="1" applyFill="1" applyAlignment="1" applyProtection="1">
      <alignment vertical="center"/>
    </xf>
    <xf numFmtId="0" fontId="0" fillId="0" borderId="0" xfId="1001" applyFont="1" applyAlignment="1">
      <alignment vertical="center"/>
    </xf>
    <xf numFmtId="0" fontId="32" fillId="0" borderId="0" xfId="1001" applyFont="1" applyAlignment="1">
      <alignment horizontal="center" vertical="center"/>
    </xf>
    <xf numFmtId="0" fontId="32" fillId="0" borderId="0" xfId="1001" applyFont="1" applyAlignment="1">
      <alignment vertical="center"/>
    </xf>
    <xf numFmtId="191" fontId="11" fillId="0" borderId="0" xfId="1001" applyNumberFormat="1" applyFont="1" applyAlignment="1">
      <alignment vertical="center"/>
    </xf>
    <xf numFmtId="0" fontId="13" fillId="0" borderId="0" xfId="1001" applyFont="1" applyAlignment="1">
      <alignment vertical="center"/>
    </xf>
    <xf numFmtId="191" fontId="13" fillId="0" borderId="0" xfId="1001" applyNumberFormat="1" applyFont="1" applyAlignment="1">
      <alignment horizontal="right" vertical="center"/>
    </xf>
    <xf numFmtId="191" fontId="12" fillId="0" borderId="5" xfId="1001" applyNumberFormat="1" applyFont="1" applyBorder="1" applyAlignment="1">
      <alignment horizontal="center" vertical="center" wrapText="1"/>
    </xf>
    <xf numFmtId="0" fontId="12" fillId="0" borderId="1" xfId="1001" applyFont="1" applyBorder="1" applyAlignment="1">
      <alignment horizontal="justify" vertical="center" wrapText="1" indent="3"/>
    </xf>
    <xf numFmtId="0" fontId="43" fillId="0" borderId="0" xfId="1074" applyFont="1" applyAlignment="1">
      <alignment vertical="center" wrapText="1"/>
    </xf>
    <xf numFmtId="3" fontId="29" fillId="0" borderId="1" xfId="0" applyNumberFormat="1" applyFont="1" applyBorder="1" applyAlignment="1" applyProtection="1">
      <alignment horizontal="center" vertical="center"/>
      <protection locked="0"/>
    </xf>
    <xf numFmtId="199" fontId="29" fillId="0" borderId="1" xfId="37" applyNumberFormat="1" applyFont="1" applyFill="1" applyBorder="1" applyAlignment="1" applyProtection="1">
      <alignment horizontal="center" vertical="center" wrapText="1" shrinkToFit="1"/>
      <protection locked="0"/>
    </xf>
    <xf numFmtId="199" fontId="29" fillId="0" borderId="1" xfId="37" applyNumberFormat="1" applyFont="1" applyFill="1" applyBorder="1" applyAlignment="1" applyProtection="1">
      <alignment horizontal="center" vertical="center" wrapText="1"/>
      <protection locked="0"/>
    </xf>
    <xf numFmtId="199" fontId="26" fillId="0" borderId="1" xfId="37" applyNumberFormat="1" applyFont="1" applyFill="1" applyBorder="1" applyAlignment="1" applyProtection="1">
      <alignment horizontal="center" vertical="center" wrapText="1"/>
      <protection locked="0"/>
    </xf>
    <xf numFmtId="3" fontId="26" fillId="0" borderId="1" xfId="0" applyNumberFormat="1" applyFont="1" applyBorder="1" applyAlignment="1" applyProtection="1">
      <alignment horizontal="center" vertical="center"/>
      <protection locked="0"/>
    </xf>
    <xf numFmtId="0" fontId="13" fillId="3" borderId="6" xfId="0" applyFont="1" applyFill="1" applyBorder="1" applyAlignment="1" applyProtection="1">
      <alignment vertical="center"/>
    </xf>
    <xf numFmtId="183" fontId="29" fillId="3" borderId="1" xfId="0" applyNumberFormat="1" applyFont="1" applyFill="1" applyBorder="1" applyAlignment="1" applyProtection="1">
      <alignment horizontal="center" vertical="center"/>
      <protection locked="0"/>
    </xf>
    <xf numFmtId="183" fontId="29" fillId="3" borderId="1" xfId="0" applyNumberFormat="1" applyFont="1" applyFill="1" applyBorder="1" applyAlignment="1" applyProtection="1">
      <alignment horizontal="center" vertical="center" wrapText="1"/>
      <protection locked="0"/>
    </xf>
    <xf numFmtId="0" fontId="12" fillId="0" borderId="5" xfId="1001" applyFont="1" applyBorder="1" applyAlignment="1">
      <alignment horizontal="left" vertical="center"/>
    </xf>
    <xf numFmtId="0" fontId="12" fillId="0" borderId="1" xfId="555" applyFont="1" applyBorder="1" applyAlignment="1">
      <alignment horizontal="left" vertical="center"/>
    </xf>
    <xf numFmtId="198" fontId="29" fillId="2" borderId="1" xfId="26" applyNumberFormat="1" applyFont="1" applyFill="1" applyBorder="1" applyAlignment="1">
      <alignment horizontal="center" vertical="center" wrapText="1"/>
    </xf>
    <xf numFmtId="183" fontId="29" fillId="0" borderId="1" xfId="26" applyNumberFormat="1" applyFont="1" applyFill="1" applyBorder="1" applyAlignment="1" applyProtection="1">
      <alignment horizontal="center" vertical="center" wrapText="1"/>
      <protection locked="0"/>
    </xf>
    <xf numFmtId="0" fontId="13" fillId="0" borderId="5" xfId="1001" applyFont="1" applyBorder="1" applyAlignment="1">
      <alignment horizontal="left" vertical="center"/>
    </xf>
    <xf numFmtId="0" fontId="13" fillId="0" borderId="1" xfId="1001" applyFont="1" applyBorder="1" applyAlignment="1">
      <alignment horizontal="left" vertical="center"/>
    </xf>
    <xf numFmtId="183" fontId="26" fillId="0" borderId="1" xfId="26" applyNumberFormat="1" applyFont="1" applyFill="1" applyBorder="1" applyAlignment="1" applyProtection="1">
      <alignment horizontal="center" vertical="center" wrapText="1"/>
      <protection locked="0"/>
    </xf>
    <xf numFmtId="0" fontId="13" fillId="2" borderId="1" xfId="1001" applyFont="1" applyFill="1" applyBorder="1" applyAlignment="1">
      <alignment horizontal="left" vertical="center"/>
    </xf>
    <xf numFmtId="0" fontId="12" fillId="0" borderId="5" xfId="1001" applyFont="1" applyBorder="1" applyAlignment="1">
      <alignment vertical="center"/>
    </xf>
    <xf numFmtId="0" fontId="12" fillId="0" borderId="1" xfId="1001" applyFont="1" applyBorder="1" applyAlignment="1">
      <alignment horizontal="justify" vertical="center" indent="1"/>
    </xf>
    <xf numFmtId="0" fontId="2" fillId="0" borderId="0" xfId="0" applyFont="1" applyAlignment="1"/>
    <xf numFmtId="199" fontId="26" fillId="0" borderId="1" xfId="37" applyNumberFormat="1" applyFont="1" applyFill="1" applyBorder="1" applyAlignment="1" applyProtection="1">
      <alignment horizontal="center" vertical="center" wrapText="1" shrinkToFit="1"/>
      <protection locked="0"/>
    </xf>
    <xf numFmtId="183" fontId="26" fillId="3" borderId="1" xfId="0" applyNumberFormat="1" applyFont="1" applyFill="1" applyBorder="1" applyAlignment="1">
      <alignment horizontal="center" vertical="center"/>
    </xf>
    <xf numFmtId="49" fontId="12" fillId="0" borderId="5" xfId="1064" applyNumberFormat="1" applyFont="1" applyBorder="1" applyAlignment="1" applyProtection="1">
      <alignment horizontal="left" vertical="center"/>
    </xf>
    <xf numFmtId="3" fontId="29" fillId="0" borderId="1" xfId="0" applyNumberFormat="1" applyFont="1" applyBorder="1" applyAlignment="1" applyProtection="1">
      <alignment horizontal="center" vertical="center"/>
    </xf>
    <xf numFmtId="0" fontId="12" fillId="2" borderId="1" xfId="1001" applyFont="1" applyFill="1" applyBorder="1" applyAlignment="1" applyProtection="1">
      <alignment horizontal="left" vertical="center" wrapText="1"/>
    </xf>
    <xf numFmtId="49" fontId="13" fillId="0" borderId="5" xfId="1064" applyNumberFormat="1" applyFont="1" applyBorder="1" applyAlignment="1" applyProtection="1">
      <alignment horizontal="left" vertical="center"/>
    </xf>
    <xf numFmtId="183" fontId="26" fillId="3" borderId="1" xfId="26" applyNumberFormat="1" applyFont="1" applyFill="1" applyBorder="1" applyAlignment="1" applyProtection="1">
      <alignment horizontal="center" vertical="center" wrapText="1"/>
      <protection locked="0"/>
    </xf>
    <xf numFmtId="3" fontId="26" fillId="2" borderId="1" xfId="0" applyNumberFormat="1" applyFont="1" applyFill="1" applyBorder="1" applyAlignment="1" applyProtection="1">
      <alignment horizontal="center" vertical="center"/>
      <protection locked="0"/>
    </xf>
    <xf numFmtId="3" fontId="26" fillId="2" borderId="1" xfId="0" applyNumberFormat="1" applyFont="1" applyFill="1" applyBorder="1" applyAlignment="1" applyProtection="1">
      <alignment horizontal="center" vertical="center"/>
    </xf>
    <xf numFmtId="183" fontId="29" fillId="3" borderId="1" xfId="0" applyNumberFormat="1" applyFont="1" applyFill="1" applyBorder="1" applyAlignment="1">
      <alignment horizontal="center" vertical="center" wrapText="1"/>
    </xf>
    <xf numFmtId="0" fontId="32" fillId="0" borderId="5" xfId="1001" applyFont="1" applyBorder="1" applyAlignment="1" applyProtection="1">
      <alignment horizontal="left" vertical="center"/>
    </xf>
    <xf numFmtId="3" fontId="11" fillId="0" borderId="0" xfId="1001" applyNumberFormat="1" applyFont="1" applyAlignment="1" applyProtection="1">
      <alignment vertical="center"/>
    </xf>
    <xf numFmtId="3" fontId="32" fillId="0" borderId="1" xfId="0" applyNumberFormat="1" applyFont="1" applyBorder="1" applyAlignment="1" applyProtection="1">
      <alignment horizontal="center" vertical="center"/>
      <protection locked="0"/>
    </xf>
    <xf numFmtId="199" fontId="32" fillId="0" borderId="1" xfId="37" applyNumberFormat="1" applyFont="1" applyFill="1" applyBorder="1" applyAlignment="1" applyProtection="1">
      <alignment horizontal="center" vertical="center" wrapText="1" shrinkToFit="1"/>
      <protection locked="0"/>
    </xf>
    <xf numFmtId="199" fontId="32" fillId="0" borderId="1" xfId="37" applyNumberFormat="1" applyFont="1" applyFill="1" applyBorder="1" applyAlignment="1" applyProtection="1">
      <alignment horizontal="center" vertical="center" wrapText="1"/>
      <protection locked="0"/>
    </xf>
    <xf numFmtId="3" fontId="11" fillId="0" borderId="1" xfId="0" applyNumberFormat="1" applyFont="1" applyBorder="1" applyAlignment="1" applyProtection="1">
      <alignment horizontal="center" vertical="center"/>
      <protection locked="0"/>
    </xf>
    <xf numFmtId="0" fontId="12" fillId="0" borderId="5" xfId="1001" applyFont="1" applyBorder="1" applyAlignment="1" applyProtection="1">
      <alignment horizontal="left" vertical="center"/>
    </xf>
    <xf numFmtId="0" fontId="12" fillId="0" borderId="1" xfId="555" applyFont="1" applyBorder="1" applyAlignment="1" applyProtection="1">
      <alignment horizontal="left" vertical="center"/>
    </xf>
    <xf numFmtId="0" fontId="13" fillId="0" borderId="5" xfId="1001" applyFont="1" applyBorder="1" applyAlignment="1" applyProtection="1">
      <alignment horizontal="left" vertical="center"/>
    </xf>
    <xf numFmtId="0" fontId="13" fillId="0" borderId="1" xfId="1001" applyFont="1" applyBorder="1" applyAlignment="1" applyProtection="1">
      <alignment horizontal="left" vertical="center"/>
    </xf>
    <xf numFmtId="183" fontId="26" fillId="3" borderId="1" xfId="26" applyNumberFormat="1" applyFont="1" applyFill="1" applyBorder="1" applyAlignment="1">
      <alignment horizontal="center" vertical="center" wrapText="1"/>
    </xf>
    <xf numFmtId="199" fontId="11" fillId="0" borderId="1" xfId="37" applyNumberFormat="1" applyFont="1" applyFill="1" applyBorder="1" applyAlignment="1" applyProtection="1">
      <alignment horizontal="center" vertical="center" wrapText="1"/>
      <protection locked="0"/>
    </xf>
    <xf numFmtId="0" fontId="12" fillId="0" borderId="1" xfId="1001" applyFont="1" applyBorder="1" applyAlignment="1" applyProtection="1">
      <alignment horizontal="left" vertical="center"/>
    </xf>
    <xf numFmtId="3" fontId="11" fillId="0" borderId="0" xfId="1001" applyNumberFormat="1" applyFont="1" applyAlignment="1">
      <alignment vertical="center"/>
    </xf>
    <xf numFmtId="0" fontId="44" fillId="0" borderId="0" xfId="0" applyFont="1" applyAlignment="1">
      <alignment horizontal="center" vertical="center"/>
    </xf>
    <xf numFmtId="0" fontId="44" fillId="0" borderId="7" xfId="0" applyFont="1" applyBorder="1" applyAlignment="1">
      <alignment horizontal="center" vertical="center"/>
    </xf>
    <xf numFmtId="0" fontId="12" fillId="0" borderId="2" xfId="1075" applyNumberFormat="1" applyFont="1" applyBorder="1" applyAlignment="1">
      <alignment horizontal="center" vertical="center"/>
    </xf>
    <xf numFmtId="0" fontId="12" fillId="0" borderId="5" xfId="1075" applyNumberFormat="1" applyFont="1" applyBorder="1" applyAlignment="1">
      <alignment horizontal="center" vertical="center"/>
    </xf>
    <xf numFmtId="0" fontId="12" fillId="0" borderId="8" xfId="1075" applyNumberFormat="1" applyFont="1" applyBorder="1" applyAlignment="1">
      <alignment horizontal="center" vertical="center"/>
    </xf>
    <xf numFmtId="0" fontId="12" fillId="0" borderId="4" xfId="1075" applyNumberFormat="1" applyFont="1" applyBorder="1" applyAlignment="1">
      <alignment horizontal="center" vertical="center"/>
    </xf>
    <xf numFmtId="49" fontId="12" fillId="0" borderId="1" xfId="923" applyNumberFormat="1" applyFont="1" applyFill="1" applyBorder="1" applyAlignment="1" applyProtection="1">
      <alignment horizontal="center" vertical="center"/>
    </xf>
    <xf numFmtId="4" fontId="11" fillId="0" borderId="9" xfId="1335" applyNumberFormat="1" applyFont="1" applyBorder="1" applyAlignment="1" applyProtection="1">
      <alignment horizontal="right" vertical="center"/>
      <protection locked="0"/>
    </xf>
    <xf numFmtId="10" fontId="11" fillId="0" borderId="9" xfId="1335" applyNumberFormat="1" applyFont="1" applyBorder="1" applyAlignment="1" applyProtection="1">
      <alignment horizontal="right" vertical="center"/>
      <protection locked="0"/>
    </xf>
    <xf numFmtId="0" fontId="11" fillId="0" borderId="9" xfId="1335" applyFont="1" applyBorder="1" applyAlignment="1" applyProtection="1">
      <alignment horizontal="right" vertical="center"/>
      <protection locked="0"/>
    </xf>
    <xf numFmtId="0" fontId="17" fillId="0" borderId="0" xfId="0" applyFont="1" applyAlignment="1">
      <alignment horizontal="left" vertical="top" wrapText="1"/>
    </xf>
    <xf numFmtId="0" fontId="45" fillId="0" borderId="0" xfId="1012" applyFont="1" applyAlignment="1"/>
    <xf numFmtId="0" fontId="13" fillId="0" borderId="0" xfId="0" applyFont="1" applyAlignment="1">
      <alignment horizontal="right" vertical="center"/>
    </xf>
    <xf numFmtId="0" fontId="12" fillId="0" borderId="1" xfId="1075" applyNumberFormat="1" applyFont="1" applyBorder="1" applyAlignment="1">
      <alignment horizontal="center" vertical="center" wrapText="1"/>
    </xf>
    <xf numFmtId="0" fontId="12" fillId="0" borderId="1" xfId="0" applyFont="1" applyBorder="1" applyAlignment="1">
      <alignment horizontal="left" vertical="center"/>
    </xf>
    <xf numFmtId="0" fontId="13" fillId="0" borderId="1" xfId="0" applyFont="1" applyBorder="1" applyAlignment="1">
      <alignment horizontal="left" vertical="center"/>
    </xf>
    <xf numFmtId="183" fontId="11" fillId="0" borderId="1" xfId="0" applyNumberFormat="1" applyFont="1" applyBorder="1" applyAlignment="1">
      <alignment horizontal="right" vertical="center" wrapText="1"/>
    </xf>
    <xf numFmtId="183" fontId="11" fillId="0" borderId="0" xfId="1001" applyNumberFormat="1" applyFont="1" applyAlignment="1">
      <alignment vertical="center"/>
    </xf>
    <xf numFmtId="0" fontId="46" fillId="0" borderId="0" xfId="905" applyFont="1" applyAlignment="1">
      <alignment horizontal="center" vertical="center"/>
    </xf>
    <xf numFmtId="0" fontId="0" fillId="0" borderId="0" xfId="905" applyAlignment="1">
      <alignment horizontal="right"/>
    </xf>
    <xf numFmtId="191" fontId="12" fillId="0" borderId="10" xfId="1001" applyNumberFormat="1" applyFont="1" applyBorder="1" applyAlignment="1">
      <alignment horizontal="center" vertical="center" wrapText="1"/>
    </xf>
    <xf numFmtId="183" fontId="12" fillId="0" borderId="8" xfId="0" applyNumberFormat="1" applyFont="1" applyBorder="1" applyAlignment="1">
      <alignment vertical="center" wrapText="1"/>
    </xf>
    <xf numFmtId="183" fontId="13" fillId="0" borderId="8" xfId="0" applyNumberFormat="1" applyFont="1" applyBorder="1" applyAlignment="1">
      <alignment vertical="center" wrapText="1"/>
    </xf>
    <xf numFmtId="176" fontId="30" fillId="0" borderId="1" xfId="0" applyNumberFormat="1" applyFont="1" applyBorder="1" applyAlignment="1">
      <alignment horizontal="center" vertical="center" wrapText="1"/>
    </xf>
    <xf numFmtId="0" fontId="3" fillId="0" borderId="0" xfId="905" applyFont="1" applyAlignment="1">
      <alignment horizontal="center" vertical="center"/>
    </xf>
    <xf numFmtId="179" fontId="12" fillId="0" borderId="1" xfId="653" applyNumberFormat="1" applyFont="1" applyBorder="1" applyAlignment="1">
      <alignment horizontal="left" vertical="center"/>
    </xf>
    <xf numFmtId="183" fontId="12" fillId="0" borderId="1" xfId="653" applyNumberFormat="1" applyFont="1" applyBorder="1" applyAlignment="1">
      <alignment horizontal="right" vertical="center" wrapText="1"/>
    </xf>
    <xf numFmtId="179" fontId="13" fillId="0" borderId="1" xfId="653" applyNumberFormat="1" applyFont="1" applyBorder="1" applyAlignment="1">
      <alignment horizontal="left" vertical="center"/>
    </xf>
    <xf numFmtId="183" fontId="26" fillId="0" borderId="1" xfId="26" applyNumberFormat="1" applyFont="1" applyFill="1" applyBorder="1" applyAlignment="1">
      <alignment horizontal="right" vertical="center" wrapText="1"/>
    </xf>
    <xf numFmtId="176" fontId="11" fillId="0" borderId="1" xfId="1335" applyNumberFormat="1" applyFont="1" applyBorder="1" applyAlignment="1" applyProtection="1">
      <alignment vertical="top"/>
      <protection locked="0"/>
    </xf>
    <xf numFmtId="183" fontId="26" fillId="0" borderId="2" xfId="26" applyNumberFormat="1" applyFont="1" applyFill="1" applyBorder="1" applyAlignment="1">
      <alignment horizontal="right" vertical="center" wrapText="1"/>
    </xf>
    <xf numFmtId="0" fontId="12" fillId="0" borderId="1" xfId="653" applyFont="1" applyBorder="1" applyAlignment="1">
      <alignment horizontal="center" vertical="center"/>
    </xf>
    <xf numFmtId="0" fontId="0" fillId="0" borderId="0" xfId="0" applyAlignment="1" applyProtection="1"/>
    <xf numFmtId="0" fontId="3" fillId="0" borderId="0" xfId="1001" applyFont="1" applyAlignment="1" applyProtection="1">
      <alignment horizontal="center" vertical="center"/>
    </xf>
    <xf numFmtId="0" fontId="0" fillId="2" borderId="0" xfId="1001" applyFont="1" applyFill="1" applyAlignment="1">
      <alignment vertical="center"/>
    </xf>
    <xf numFmtId="0" fontId="13" fillId="2" borderId="0" xfId="1001" applyFont="1" applyFill="1" applyAlignment="1">
      <alignment vertical="center"/>
    </xf>
    <xf numFmtId="191" fontId="13" fillId="2" borderId="0" xfId="1001" applyNumberFormat="1" applyFont="1" applyFill="1" applyAlignment="1">
      <alignment horizontal="right" vertical="center"/>
    </xf>
    <xf numFmtId="191" fontId="12" fillId="2" borderId="1" xfId="1001" applyNumberFormat="1" applyFont="1" applyFill="1" applyBorder="1" applyAlignment="1">
      <alignment horizontal="center" vertical="center" wrapText="1"/>
    </xf>
    <xf numFmtId="0" fontId="12" fillId="2" borderId="1" xfId="1001" applyFont="1" applyFill="1" applyBorder="1" applyAlignment="1">
      <alignment horizontal="justify" vertical="center" wrapText="1" indent="3"/>
    </xf>
    <xf numFmtId="183" fontId="11" fillId="2" borderId="0" xfId="651" applyNumberFormat="1" applyFont="1" applyFill="1" applyBorder="1" applyAlignment="1">
      <alignment horizontal="center" vertical="center" wrapText="1"/>
    </xf>
    <xf numFmtId="0" fontId="12" fillId="3" borderId="1" xfId="0" applyFont="1" applyFill="1" applyBorder="1" applyAlignment="1" applyProtection="1">
      <alignment horizontal="left" vertical="center"/>
    </xf>
    <xf numFmtId="49" fontId="29" fillId="0" borderId="1" xfId="0" applyNumberFormat="1" applyFont="1" applyBorder="1" applyAlignment="1" applyProtection="1">
      <alignment horizontal="left" vertical="center" wrapText="1"/>
    </xf>
    <xf numFmtId="199" fontId="29" fillId="0" borderId="1" xfId="37" applyNumberFormat="1" applyFont="1" applyFill="1" applyBorder="1" applyAlignment="1" applyProtection="1">
      <alignment horizontal="center" vertical="center" wrapText="1" shrinkToFit="1"/>
    </xf>
    <xf numFmtId="49" fontId="29" fillId="0" borderId="1" xfId="0" applyNumberFormat="1" applyFont="1" applyBorder="1" applyAlignment="1" applyProtection="1">
      <alignment horizontal="left" vertical="center" wrapText="1" indent="2"/>
    </xf>
    <xf numFmtId="0" fontId="13" fillId="3" borderId="1" xfId="0" applyFont="1" applyFill="1" applyBorder="1" applyAlignment="1" applyProtection="1">
      <alignment horizontal="left" vertical="center"/>
    </xf>
    <xf numFmtId="49" fontId="26" fillId="0" borderId="1" xfId="0" applyNumberFormat="1" applyFont="1" applyBorder="1" applyAlignment="1" applyProtection="1">
      <alignment horizontal="left" vertical="center" wrapText="1" indent="3"/>
    </xf>
    <xf numFmtId="183" fontId="47" fillId="3" borderId="1" xfId="1335" applyNumberFormat="1" applyFont="1" applyFill="1" applyBorder="1" applyAlignment="1" applyProtection="1">
      <alignment horizontal="center" vertical="center"/>
    </xf>
    <xf numFmtId="0" fontId="13" fillId="3" borderId="1" xfId="0" applyFont="1" applyFill="1" applyBorder="1" applyAlignment="1" applyProtection="1">
      <alignment horizontal="left" vertical="center"/>
      <protection locked="0"/>
    </xf>
    <xf numFmtId="49" fontId="26" fillId="0" borderId="1" xfId="0" applyNumberFormat="1" applyFont="1" applyBorder="1" applyAlignment="1" applyProtection="1">
      <alignment horizontal="left" vertical="center" wrapText="1" indent="2"/>
    </xf>
    <xf numFmtId="0" fontId="48" fillId="3" borderId="1" xfId="0" applyFont="1" applyFill="1" applyBorder="1" applyAlignment="1" applyProtection="1">
      <alignment horizontal="left" vertical="center"/>
    </xf>
    <xf numFmtId="49" fontId="13" fillId="3" borderId="1" xfId="0" applyNumberFormat="1" applyFont="1" applyFill="1" applyBorder="1" applyAlignment="1" applyProtection="1">
      <alignment vertical="center" wrapText="1"/>
    </xf>
    <xf numFmtId="49" fontId="12" fillId="3" borderId="1" xfId="0" applyNumberFormat="1" applyFont="1" applyFill="1" applyBorder="1" applyAlignment="1" applyProtection="1">
      <alignment vertical="center" wrapText="1"/>
    </xf>
    <xf numFmtId="49" fontId="26" fillId="0" borderId="1" xfId="0" applyNumberFormat="1" applyFont="1" applyBorder="1" applyAlignment="1" applyProtection="1">
      <alignment horizontal="left" vertical="center" indent="3"/>
    </xf>
    <xf numFmtId="49" fontId="13" fillId="3" borderId="1" xfId="0" applyNumberFormat="1" applyFont="1" applyFill="1" applyBorder="1" applyAlignment="1" applyProtection="1">
      <alignment horizontal="left" vertical="center" wrapText="1"/>
      <protection locked="0"/>
    </xf>
    <xf numFmtId="49" fontId="26" fillId="0" borderId="1" xfId="0" applyNumberFormat="1" applyFont="1" applyBorder="1" applyAlignment="1" applyProtection="1">
      <alignment horizontal="left" vertical="center" indent="3"/>
      <protection locked="0"/>
    </xf>
    <xf numFmtId="49" fontId="29" fillId="0" borderId="1" xfId="0" applyNumberFormat="1" applyFont="1" applyBorder="1" applyAlignment="1" applyProtection="1">
      <alignment horizontal="left" vertical="center" wrapText="1" indent="2"/>
      <protection locked="0"/>
    </xf>
    <xf numFmtId="49" fontId="26" fillId="0" borderId="1" xfId="0" applyNumberFormat="1" applyFont="1" applyBorder="1" applyAlignment="1" applyProtection="1">
      <alignment horizontal="left" vertical="center" wrapText="1" indent="3"/>
      <protection locked="0"/>
    </xf>
    <xf numFmtId="199" fontId="26" fillId="0" borderId="1" xfId="37" applyNumberFormat="1" applyFont="1" applyFill="1" applyBorder="1" applyAlignment="1" applyProtection="1">
      <alignment horizontal="center" vertical="center" wrapText="1" shrinkToFit="1"/>
    </xf>
    <xf numFmtId="183" fontId="29" fillId="3" borderId="1" xfId="0" applyNumberFormat="1" applyFont="1" applyFill="1" applyBorder="1" applyAlignment="1" applyProtection="1">
      <alignment horizontal="center" vertical="center" wrapText="1"/>
    </xf>
    <xf numFmtId="0" fontId="12" fillId="0" borderId="0" xfId="1001" applyFont="1" applyAlignment="1">
      <alignment horizontal="center" vertical="center" wrapText="1"/>
    </xf>
    <xf numFmtId="0" fontId="11" fillId="2" borderId="0" xfId="555" applyFont="1" applyFill="1" applyAlignment="1">
      <alignment vertical="center"/>
    </xf>
    <xf numFmtId="0" fontId="11" fillId="0" borderId="0" xfId="555" applyFont="1" applyAlignment="1">
      <alignment vertical="center"/>
    </xf>
    <xf numFmtId="0" fontId="13" fillId="0" borderId="0" xfId="1001" applyFont="1" applyAlignment="1">
      <alignment horizontal="left" vertical="center"/>
    </xf>
    <xf numFmtId="191" fontId="12" fillId="0" borderId="5" xfId="1001" applyNumberFormat="1" applyFont="1" applyBorder="1" applyAlignment="1">
      <alignment vertical="center" wrapText="1"/>
    </xf>
    <xf numFmtId="0" fontId="12" fillId="0" borderId="1" xfId="1001" applyFont="1" applyBorder="1" applyAlignment="1">
      <alignment vertical="center" wrapText="1"/>
    </xf>
    <xf numFmtId="3" fontId="12" fillId="0" borderId="1" xfId="0" applyNumberFormat="1" applyFont="1" applyBorder="1" applyAlignment="1" applyProtection="1">
      <alignment horizontal="center" vertical="center"/>
      <protection locked="0"/>
    </xf>
    <xf numFmtId="199" fontId="12" fillId="0" borderId="1" xfId="37" applyNumberFormat="1" applyFont="1" applyFill="1" applyBorder="1" applyAlignment="1" applyProtection="1">
      <alignment horizontal="center" vertical="center" wrapText="1"/>
      <protection locked="0"/>
    </xf>
    <xf numFmtId="0" fontId="13" fillId="0" borderId="1" xfId="1001" applyFont="1" applyBorder="1" applyAlignment="1">
      <alignment horizontal="left" vertical="center" wrapText="1"/>
    </xf>
    <xf numFmtId="199" fontId="13" fillId="0" borderId="1" xfId="37" applyNumberFormat="1" applyFont="1" applyFill="1" applyBorder="1" applyAlignment="1" applyProtection="1">
      <alignment horizontal="center" vertical="center" wrapText="1"/>
      <protection locked="0"/>
    </xf>
    <xf numFmtId="0" fontId="13" fillId="2" borderId="5" xfId="1001" applyFont="1" applyFill="1" applyBorder="1" applyAlignment="1">
      <alignment horizontal="left" vertical="center"/>
    </xf>
    <xf numFmtId="0" fontId="13" fillId="2" borderId="1" xfId="1001" applyFont="1" applyFill="1" applyBorder="1" applyAlignment="1">
      <alignment horizontal="left" vertical="center" wrapText="1"/>
    </xf>
    <xf numFmtId="183" fontId="26" fillId="2" borderId="1" xfId="0" applyNumberFormat="1" applyFont="1" applyFill="1" applyBorder="1" applyAlignment="1" applyProtection="1">
      <alignment horizontal="center" vertical="center" shrinkToFit="1"/>
      <protection locked="0"/>
    </xf>
    <xf numFmtId="3" fontId="13" fillId="0" borderId="1" xfId="0" applyNumberFormat="1" applyFont="1" applyBorder="1" applyAlignment="1" applyProtection="1">
      <alignment horizontal="right" vertical="center"/>
      <protection locked="0"/>
    </xf>
    <xf numFmtId="0" fontId="13" fillId="0" borderId="5" xfId="1001" applyFont="1" applyBorder="1" applyAlignment="1">
      <alignment horizontal="left" vertical="top" wrapText="1"/>
    </xf>
    <xf numFmtId="0" fontId="13" fillId="0" borderId="1" xfId="1001" applyFont="1" applyBorder="1" applyAlignment="1">
      <alignment vertical="center" wrapText="1"/>
    </xf>
    <xf numFmtId="183" fontId="26" fillId="0" borderId="1" xfId="0" applyNumberFormat="1" applyFont="1" applyBorder="1" applyAlignment="1" applyProtection="1">
      <alignment horizontal="center" vertical="center"/>
      <protection locked="0"/>
    </xf>
    <xf numFmtId="0" fontId="12" fillId="0" borderId="5" xfId="1001" applyFont="1" applyBorder="1" applyAlignment="1">
      <alignment horizontal="justify" vertical="center"/>
    </xf>
    <xf numFmtId="49" fontId="12" fillId="0" borderId="1" xfId="0" applyNumberFormat="1" applyFont="1" applyBorder="1" applyAlignment="1" applyProtection="1">
      <alignment horizontal="justify" vertical="center" wrapText="1"/>
    </xf>
    <xf numFmtId="183" fontId="29" fillId="3" borderId="1" xfId="26" applyNumberFormat="1" applyFont="1" applyFill="1" applyBorder="1" applyAlignment="1">
      <alignment horizontal="center" vertical="center" wrapText="1"/>
    </xf>
    <xf numFmtId="0" fontId="12" fillId="0" borderId="1" xfId="1001" applyFont="1" applyBorder="1" applyAlignment="1" applyProtection="1">
      <alignment vertical="center" wrapText="1"/>
    </xf>
    <xf numFmtId="183" fontId="29" fillId="0" borderId="1" xfId="0" applyNumberFormat="1" applyFont="1" applyBorder="1" applyAlignment="1" applyProtection="1">
      <alignment horizontal="center" vertical="center"/>
      <protection locked="0"/>
    </xf>
    <xf numFmtId="0" fontId="13" fillId="2" borderId="5" xfId="555" applyFont="1" applyFill="1" applyBorder="1" applyAlignment="1" applyProtection="1">
      <alignment horizontal="left" vertical="center"/>
    </xf>
    <xf numFmtId="0" fontId="13" fillId="2" borderId="1" xfId="555" applyFont="1" applyFill="1" applyBorder="1" applyAlignment="1" applyProtection="1">
      <alignment horizontal="left" vertical="center" wrapText="1"/>
    </xf>
    <xf numFmtId="0" fontId="34" fillId="0" borderId="5" xfId="1001" applyFont="1" applyBorder="1" applyAlignment="1">
      <alignment horizontal="justify" vertical="center"/>
    </xf>
    <xf numFmtId="0" fontId="12" fillId="0" borderId="1" xfId="1001" applyFont="1" applyBorder="1" applyAlignment="1">
      <alignment horizontal="justify" vertical="center" wrapText="1" indent="2"/>
    </xf>
    <xf numFmtId="0" fontId="12" fillId="0" borderId="0" xfId="1001" applyFont="1" applyAlignment="1">
      <alignment vertical="center"/>
    </xf>
    <xf numFmtId="0" fontId="32" fillId="0" borderId="0" xfId="555" applyFont="1" applyAlignment="1">
      <alignment vertical="center"/>
    </xf>
    <xf numFmtId="0" fontId="0" fillId="0" borderId="0" xfId="1001" applyFont="1" applyAlignment="1">
      <alignment vertical="center"/>
    </xf>
    <xf numFmtId="191" fontId="12" fillId="0" borderId="11" xfId="1001" applyNumberFormat="1" applyFont="1" applyBorder="1" applyAlignment="1">
      <alignment horizontal="center" vertical="center" wrapText="1"/>
    </xf>
    <xf numFmtId="0" fontId="12" fillId="0" borderId="1" xfId="1001" applyFont="1" applyBorder="1" applyAlignment="1">
      <alignment horizontal="center" vertical="center" wrapText="1"/>
    </xf>
    <xf numFmtId="183" fontId="13" fillId="0" borderId="1" xfId="319" applyNumberFormat="1" applyFont="1" applyBorder="1" applyAlignment="1" applyProtection="1">
      <alignment vertical="center" wrapText="1"/>
    </xf>
    <xf numFmtId="183" fontId="11" fillId="0" borderId="1" xfId="26" applyNumberFormat="1" applyFont="1" applyFill="1" applyBorder="1" applyAlignment="1" applyProtection="1">
      <alignment horizontal="center" vertical="center" wrapText="1"/>
      <protection locked="0"/>
    </xf>
    <xf numFmtId="49" fontId="13" fillId="0" borderId="1" xfId="319" applyNumberFormat="1" applyFont="1" applyBorder="1" applyAlignment="1" applyProtection="1">
      <alignment horizontal="left" vertical="center" wrapText="1"/>
    </xf>
    <xf numFmtId="183" fontId="32" fillId="0" borderId="1" xfId="26" applyNumberFormat="1" applyFont="1" applyFill="1" applyBorder="1" applyAlignment="1" applyProtection="1">
      <alignment horizontal="center" vertical="center" wrapText="1"/>
      <protection locked="0"/>
    </xf>
    <xf numFmtId="0" fontId="13" fillId="0" borderId="5" xfId="555" applyFont="1" applyBorder="1" applyAlignment="1">
      <alignment horizontal="left" vertical="center"/>
    </xf>
    <xf numFmtId="183" fontId="29" fillId="0" borderId="1" xfId="26" applyNumberFormat="1" applyFont="1" applyFill="1" applyBorder="1" applyAlignment="1">
      <alignment horizontal="center" vertical="center" wrapText="1"/>
    </xf>
    <xf numFmtId="0" fontId="49" fillId="0" borderId="0" xfId="1001" applyFont="1" applyAlignment="1">
      <alignment vertical="center"/>
    </xf>
    <xf numFmtId="0" fontId="12" fillId="2" borderId="0" xfId="1001" applyFont="1" applyFill="1" applyAlignment="1" applyProtection="1">
      <alignment horizontal="center" vertical="center" wrapText="1"/>
    </xf>
    <xf numFmtId="0" fontId="34" fillId="0" borderId="0" xfId="0" applyFont="1" applyAlignment="1" applyProtection="1"/>
    <xf numFmtId="0" fontId="12" fillId="2" borderId="0" xfId="1001" applyFont="1" applyFill="1" applyAlignment="1" applyProtection="1">
      <alignment vertical="center"/>
    </xf>
    <xf numFmtId="0" fontId="11" fillId="2" borderId="0" xfId="555" applyFont="1" applyFill="1" applyAlignment="1" applyProtection="1">
      <alignment vertical="center"/>
    </xf>
    <xf numFmtId="191" fontId="11" fillId="2" borderId="0" xfId="1001" applyNumberFormat="1" applyFont="1" applyFill="1" applyAlignment="1" applyProtection="1">
      <alignment vertical="center"/>
    </xf>
    <xf numFmtId="0" fontId="50" fillId="2" borderId="0" xfId="1001" applyFont="1" applyFill="1" applyAlignment="1" applyProtection="1">
      <alignment vertical="center"/>
    </xf>
    <xf numFmtId="0" fontId="13" fillId="0" borderId="0" xfId="1001" applyFont="1" applyAlignment="1" applyProtection="1">
      <alignment horizontal="left" vertical="center"/>
    </xf>
    <xf numFmtId="0" fontId="12" fillId="0" borderId="1" xfId="1001" applyFont="1" applyBorder="1" applyAlignment="1" applyProtection="1">
      <alignment horizontal="center" vertical="center" wrapText="1"/>
    </xf>
    <xf numFmtId="0" fontId="13" fillId="0" borderId="5" xfId="1001" applyFont="1" applyBorder="1" applyAlignment="1" applyProtection="1">
      <alignment horizontal="left" vertical="top" wrapText="1"/>
    </xf>
    <xf numFmtId="0" fontId="13" fillId="0" borderId="1" xfId="1001" applyFont="1" applyBorder="1" applyAlignment="1" applyProtection="1">
      <alignment vertical="center" wrapText="1"/>
    </xf>
    <xf numFmtId="183" fontId="26" fillId="0" borderId="1" xfId="0" applyNumberFormat="1" applyFont="1" applyBorder="1" applyAlignment="1" applyProtection="1">
      <alignment horizontal="center" vertical="center" wrapText="1"/>
      <protection locked="0"/>
    </xf>
    <xf numFmtId="0" fontId="12" fillId="0" borderId="5" xfId="1001" applyFont="1" applyBorder="1" applyAlignment="1" applyProtection="1">
      <alignment horizontal="justify" vertical="center"/>
    </xf>
    <xf numFmtId="0" fontId="13" fillId="0" borderId="5" xfId="555" applyFont="1" applyBorder="1" applyAlignment="1" applyProtection="1">
      <alignment horizontal="left" vertical="center"/>
    </xf>
    <xf numFmtId="0" fontId="34" fillId="0" borderId="5" xfId="1001" applyFont="1" applyBorder="1" applyAlignment="1" applyProtection="1">
      <alignment horizontal="justify" vertical="center"/>
    </xf>
    <xf numFmtId="0" fontId="12" fillId="0" borderId="1" xfId="1001" applyFont="1" applyBorder="1" applyAlignment="1" applyProtection="1">
      <alignment horizontal="justify" vertical="center"/>
    </xf>
    <xf numFmtId="3" fontId="12" fillId="0" borderId="1" xfId="0" applyNumberFormat="1" applyFont="1" applyBorder="1" applyAlignment="1" applyProtection="1">
      <alignment horizontal="right" vertical="center"/>
      <protection locked="0"/>
    </xf>
    <xf numFmtId="3" fontId="11" fillId="2" borderId="0" xfId="1001" applyNumberFormat="1" applyFont="1" applyFill="1" applyAlignment="1" applyProtection="1">
      <alignment vertical="center"/>
    </xf>
  </cellXfs>
  <cellStyles count="1336">
    <cellStyle name="常规" xfId="0" builtinId="0"/>
    <cellStyle name="货币[0]" xfId="1" builtinId="7"/>
    <cellStyle name="货币" xfId="2" builtinId="4"/>
    <cellStyle name="常规 2 2 4" xfId="3"/>
    <cellStyle name="部门 4" xfId="4"/>
    <cellStyle name="_ET_STYLE_NoName_00__Book1_1 2 2 2" xfId="5"/>
    <cellStyle name="强调文字颜色 2 3 2" xfId="6"/>
    <cellStyle name="输入" xfId="7" builtinId="20"/>
    <cellStyle name="汇总 6" xfId="8"/>
    <cellStyle name="Accent5 9" xfId="9"/>
    <cellStyle name="20% - 强调文字颜色 3" xfId="10" builtinId="38"/>
    <cellStyle name="链接单元格 5" xfId="11"/>
    <cellStyle name="常规 440" xfId="12"/>
    <cellStyle name="常规 435" xfId="13"/>
    <cellStyle name="百分比 2 8 2" xfId="14"/>
    <cellStyle name="Accent1 5" xfId="15"/>
    <cellStyle name="好 3 2 2" xfId="16"/>
    <cellStyle name="args.style" xfId="17"/>
    <cellStyle name="常规 3 4 3" xfId="18"/>
    <cellStyle name="Accent2 - 40%" xfId="19"/>
    <cellStyle name="千位分隔[0]" xfId="20" builtinId="6"/>
    <cellStyle name="常规 26 2" xfId="21"/>
    <cellStyle name="40% - 强调文字颜色 3" xfId="22" builtinId="39"/>
    <cellStyle name="差" xfId="23" builtinId="27"/>
    <cellStyle name="常规 7 3" xfId="24"/>
    <cellStyle name="千位分隔" xfId="25" builtinId="3"/>
    <cellStyle name="Accent6 4" xfId="26"/>
    <cellStyle name="60% - 强调文字颜色 3" xfId="27" builtinId="40"/>
    <cellStyle name="60% - 强调文字颜色 6 3 2" xfId="28"/>
    <cellStyle name="日期" xfId="29"/>
    <cellStyle name="Accent2 - 60%" xfId="30"/>
    <cellStyle name="Input [yellow] 4" xfId="31"/>
    <cellStyle name="好_0605石屏县 2 2" xfId="32"/>
    <cellStyle name="超链接" xfId="33" builtinId="8"/>
    <cellStyle name="百分比" xfId="34" builtinId="5"/>
    <cellStyle name="好_2007年地州资金往来对账表 3" xfId="35"/>
    <cellStyle name="60% - 强调文字颜色 4 2 2 2" xfId="36"/>
    <cellStyle name="Accent4 5" xfId="37"/>
    <cellStyle name="差_Book1 2" xfId="38"/>
    <cellStyle name="已访问的超链接" xfId="39" builtinId="9"/>
    <cellStyle name="_ET_STYLE_NoName_00__Sheet3" xfId="40"/>
    <cellStyle name="注释" xfId="41" builtinId="10"/>
    <cellStyle name="60% - 强调文字颜色 2 3" xfId="42"/>
    <cellStyle name="常规 6" xfId="43"/>
    <cellStyle name="Accent5 - 60% 2 2" xfId="44"/>
    <cellStyle name="Accent6 3" xfId="45"/>
    <cellStyle name="60% - 强调文字颜色 2" xfId="46" builtinId="36"/>
    <cellStyle name="解释性文本 2 2" xfId="47"/>
    <cellStyle name="百分比 7" xfId="48"/>
    <cellStyle name="Accent3 4 2" xfId="49"/>
    <cellStyle name="标题 4" xfId="50" builtinId="19"/>
    <cellStyle name="警告文本" xfId="51" builtinId="11"/>
    <cellStyle name="常规 4 2 2 3" xfId="52"/>
    <cellStyle name="常规 6 5" xfId="53"/>
    <cellStyle name="常规 5 2" xfId="54"/>
    <cellStyle name="60% - 强调文字颜色 2 2 2" xfId="55"/>
    <cellStyle name="标题" xfId="56" builtinId="15"/>
    <cellStyle name="Accent1 - 60% 2 2" xfId="57"/>
    <cellStyle name="解释性文本" xfId="58" builtinId="53"/>
    <cellStyle name="标题 1 5 2" xfId="59"/>
    <cellStyle name="百分比 4" xfId="60"/>
    <cellStyle name="标题 1" xfId="61" builtinId="16"/>
    <cellStyle name="常规 5 2 2" xfId="62"/>
    <cellStyle name="60% - 强调文字颜色 2 2 2 2" xfId="63"/>
    <cellStyle name="0,0_x000d__x000a_NA_x000d__x000a_" xfId="64"/>
    <cellStyle name="差 7" xfId="65"/>
    <cellStyle name="百分比 5" xfId="66"/>
    <cellStyle name="标题 2" xfId="67" builtinId="17"/>
    <cellStyle name="60% - 强调文字颜色 1" xfId="68" builtinId="32"/>
    <cellStyle name="Accent4 2 2" xfId="69"/>
    <cellStyle name="Accent6 2" xfId="70"/>
    <cellStyle name="百分比 6" xfId="71"/>
    <cellStyle name="标题 3" xfId="72" builtinId="18"/>
    <cellStyle name="Accent6 5" xfId="73"/>
    <cellStyle name="60% - 强调文字颜色 4" xfId="74" builtinId="44"/>
    <cellStyle name="输出" xfId="75" builtinId="21"/>
    <cellStyle name="计算" xfId="76" builtinId="22"/>
    <cellStyle name="40% - 强调文字颜色 4 2" xfId="77"/>
    <cellStyle name="检查单元格" xfId="78" builtinId="23"/>
    <cellStyle name="常规 8 3" xfId="79"/>
    <cellStyle name="常规 443" xfId="80"/>
    <cellStyle name="20% - 强调文字颜色 6" xfId="81" builtinId="50"/>
    <cellStyle name="强调文字颜色 2" xfId="82" builtinId="33"/>
    <cellStyle name="常规 2 2 2 5" xfId="83"/>
    <cellStyle name="标题 4 5 3" xfId="84"/>
    <cellStyle name="PSHeading 4" xfId="85"/>
    <cellStyle name="链接单元格" xfId="86" builtinId="24"/>
    <cellStyle name="60% - 强调文字颜色 4 2 3" xfId="87"/>
    <cellStyle name="差_0605石屏" xfId="88"/>
    <cellStyle name="汇总" xfId="89" builtinId="25"/>
    <cellStyle name="好" xfId="90" builtinId="26"/>
    <cellStyle name="适中 8" xfId="91"/>
    <cellStyle name="20% - 强调文字颜色 3 3" xfId="92"/>
    <cellStyle name="输出 3 3" xfId="93"/>
    <cellStyle name="适中" xfId="94" builtinId="28"/>
    <cellStyle name="链接单元格 7" xfId="95"/>
    <cellStyle name="常规 8 2" xfId="96"/>
    <cellStyle name="常规 442" xfId="97"/>
    <cellStyle name="20% - 强调文字颜色 5" xfId="98" builtinId="46"/>
    <cellStyle name="强调文字颜色 1" xfId="99" builtinId="29"/>
    <cellStyle name="常规 2 2 2 4" xfId="100"/>
    <cellStyle name="千位分隔 6 2" xfId="101"/>
    <cellStyle name="标题 4 5 2" xfId="102"/>
    <cellStyle name="编号 3 2" xfId="103"/>
    <cellStyle name="链接单元格 3" xfId="104"/>
    <cellStyle name="常规 433" xfId="105"/>
    <cellStyle name="常规 428" xfId="106"/>
    <cellStyle name="20% - 强调文字颜色 1" xfId="107" builtinId="30"/>
    <cellStyle name="汇总 3 3" xfId="108"/>
    <cellStyle name="Accent6 - 20% 2 2" xfId="109"/>
    <cellStyle name="标题 5 4" xfId="110"/>
    <cellStyle name="40% - 强调文字颜色 1" xfId="111" builtinId="31"/>
    <cellStyle name="链接单元格 4" xfId="112"/>
    <cellStyle name="常规 434" xfId="113"/>
    <cellStyle name="常规 429" xfId="114"/>
    <cellStyle name="20% - 强调文字颜色 2" xfId="115" builtinId="34"/>
    <cellStyle name="40% - 强调文字颜色 2" xfId="116" builtinId="35"/>
    <cellStyle name="检查单元格 3 4" xfId="117"/>
    <cellStyle name="Accent2 - 40% 2" xfId="118"/>
    <cellStyle name="差_11大理 2 2" xfId="119"/>
    <cellStyle name="强调文字颜色 3" xfId="120" builtinId="37"/>
    <cellStyle name="Accent2 - 40% 3" xfId="121"/>
    <cellStyle name="好_2008年地州对账表(国库资金）" xfId="122"/>
    <cellStyle name="PSChar" xfId="123"/>
    <cellStyle name="强调文字颜色 4" xfId="124" builtinId="41"/>
    <cellStyle name="链接单元格 6" xfId="125"/>
    <cellStyle name="常规 441" xfId="126"/>
    <cellStyle name="常规 436" xfId="127"/>
    <cellStyle name="20% - 强调文字颜色 4" xfId="128" builtinId="42"/>
    <cellStyle name="40% - 强调文字颜色 4" xfId="129" builtinId="43"/>
    <cellStyle name="强调文字颜色 5" xfId="130" builtinId="45"/>
    <cellStyle name="常规_exceltmp1 2" xfId="131"/>
    <cellStyle name="计算 4" xfId="132"/>
    <cellStyle name="60% - 强调文字颜色 5 2 2 2" xfId="133"/>
    <cellStyle name="常规 2 5 3 2" xfId="134"/>
    <cellStyle name="40% - 强调文字颜色 5" xfId="135" builtinId="47"/>
    <cellStyle name="标题 1 4 2" xfId="136"/>
    <cellStyle name="Accent6 6" xfId="137"/>
    <cellStyle name="60% - 强调文字颜色 5" xfId="138" builtinId="48"/>
    <cellStyle name="强调文字颜色 6" xfId="139" builtinId="49"/>
    <cellStyle name="_弱电系统设备配置报价清单" xfId="140"/>
    <cellStyle name="40% - 强调文字颜色 6" xfId="141" builtinId="51"/>
    <cellStyle name="标题 1 4 3" xfId="142"/>
    <cellStyle name="Accent6 7" xfId="143"/>
    <cellStyle name="60% - 强调文字颜色 6" xfId="144" builtinId="52"/>
    <cellStyle name="适中 5 2" xfId="145"/>
    <cellStyle name="常规 3 2 3 2" xfId="146"/>
    <cellStyle name="Accent2 - 20% 2" xfId="147"/>
    <cellStyle name="_Book1_2 2" xfId="148"/>
    <cellStyle name="_Book1_2 3" xfId="149"/>
    <cellStyle name="适中 5 3" xfId="150"/>
    <cellStyle name="Accent2 - 20% 3" xfId="151"/>
    <cellStyle name="常规 2 12 2" xfId="152"/>
    <cellStyle name="_ET_STYLE_NoName_00__Book1" xfId="153"/>
    <cellStyle name="_ET_STYLE_NoName_00_" xfId="154"/>
    <cellStyle name="_Book1_1" xfId="155"/>
    <cellStyle name="_20100326高清市院遂宁检察院1080P配置清单26日改" xfId="156"/>
    <cellStyle name="_Book1_2 2 2" xfId="157"/>
    <cellStyle name="百分比 2 2 4" xfId="158"/>
    <cellStyle name="Accent2 - 20% 2 2" xfId="159"/>
    <cellStyle name="百分比 2 10 2" xfId="160"/>
    <cellStyle name="_Book1_2 2 3" xfId="161"/>
    <cellStyle name="常规 2 5 4 2" xfId="162"/>
    <cellStyle name="百分比 2 2 5" xfId="163"/>
    <cellStyle name="_Book1_2 2 2 2" xfId="164"/>
    <cellStyle name="百分比 2 2 4 2" xfId="165"/>
    <cellStyle name="超级链接 2 2" xfId="166"/>
    <cellStyle name="_Book1_3 2" xfId="167"/>
    <cellStyle name="_Book1" xfId="168"/>
    <cellStyle name="常规 2 7 2" xfId="169"/>
    <cellStyle name="_Book1_2" xfId="170"/>
    <cellStyle name="适中 5" xfId="171"/>
    <cellStyle name="Accent2 - 20%" xfId="172"/>
    <cellStyle name="常规 3 2 3" xfId="173"/>
    <cellStyle name="差_2008年地州对账表(国库资金） 3" xfId="174"/>
    <cellStyle name="_Book1_2 3 2" xfId="175"/>
    <cellStyle name="百分比 2 3 4" xfId="176"/>
    <cellStyle name="常规 2 16" xfId="177"/>
    <cellStyle name="_Book1_2 4" xfId="178"/>
    <cellStyle name="_Book1_3" xfId="179"/>
    <cellStyle name="Accent1 4 2" xfId="180"/>
    <cellStyle name="超级链接 2" xfId="181"/>
    <cellStyle name="_ET_STYLE_NoName_00__Book1_1" xfId="182"/>
    <cellStyle name="常规 2 3 3 2" xfId="183"/>
    <cellStyle name="Accent5 - 60% 3" xfId="184"/>
    <cellStyle name="_ET_STYLE_NoName_00__Book1_1 2" xfId="185"/>
    <cellStyle name="常规 2 3 3 2 2" xfId="186"/>
    <cellStyle name="_ET_STYLE_NoName_00__Book1_1 2 2" xfId="187"/>
    <cellStyle name="百分比 2 7 2" xfId="188"/>
    <cellStyle name="Percent [2]" xfId="189"/>
    <cellStyle name="标题 2 2 2 2" xfId="190"/>
    <cellStyle name="_ET_STYLE_NoName_00__Book1_1 2 3" xfId="191"/>
    <cellStyle name="_ET_STYLE_NoName_00__Book1_1 3" xfId="192"/>
    <cellStyle name="_ET_STYLE_NoName_00__Book1_1 3 2" xfId="193"/>
    <cellStyle name="Accent1 4" xfId="194"/>
    <cellStyle name="超级链接" xfId="195"/>
    <cellStyle name="_ET_STYLE_NoName_00__Book1_1 4" xfId="196"/>
    <cellStyle name="_关闭破产企业已移交地方管理中小学校退休教师情况明细表(1)" xfId="197"/>
    <cellStyle name="Accent5 4" xfId="198"/>
    <cellStyle name="警告文本 4 2" xfId="199"/>
    <cellStyle name="0,0_x005f_x000d__x005f_x000a_NA_x005f_x000d__x005f_x000a_" xfId="200"/>
    <cellStyle name="20% - 强调文字颜色 1 2" xfId="201"/>
    <cellStyle name="链接单元格 3 2 2" xfId="202"/>
    <cellStyle name="常规 11 4" xfId="203"/>
    <cellStyle name="20% - 强调文字颜色 1 2 2" xfId="204"/>
    <cellStyle name="Accent1 - 20% 2" xfId="205"/>
    <cellStyle name="20% - 强调文字颜色 1 3" xfId="206"/>
    <cellStyle name="强调文字颜色 2 2 2 2" xfId="207"/>
    <cellStyle name="20% - 强调文字颜色 2 2" xfId="208"/>
    <cellStyle name="20% - 强调文字颜色 2 2 2" xfId="209"/>
    <cellStyle name="20% - 强调文字颜色 2 3" xfId="210"/>
    <cellStyle name="60% - 强调文字颜色 3 2 2 2" xfId="211"/>
    <cellStyle name="适中 7" xfId="212"/>
    <cellStyle name="20% - 强调文字颜色 3 2" xfId="213"/>
    <cellStyle name="常规 3 2 5" xfId="214"/>
    <cellStyle name="20% - 强调文字颜色 3 2 2" xfId="215"/>
    <cellStyle name="Mon閠aire_!!!GO" xfId="216"/>
    <cellStyle name="20% - 强调文字颜色 4 2" xfId="217"/>
    <cellStyle name="常规 3 3 5" xfId="218"/>
    <cellStyle name="20% - 强调文字颜色 4 2 2" xfId="219"/>
    <cellStyle name="常规 3 3 5 2" xfId="220"/>
    <cellStyle name="Accent6 - 60% 2 2" xfId="221"/>
    <cellStyle name="20% - 强调文字颜色 4 3" xfId="222"/>
    <cellStyle name="常规 3 3 6" xfId="223"/>
    <cellStyle name="20% - 强调文字颜色 5 2" xfId="224"/>
    <cellStyle name="20% - 强调文字颜色 5 2 2" xfId="225"/>
    <cellStyle name="20% - 强调文字颜色 5 3" xfId="226"/>
    <cellStyle name="20% - 强调文字颜色 6 2" xfId="227"/>
    <cellStyle name="Accent6 - 20% 3" xfId="228"/>
    <cellStyle name="20% - 强调文字颜色 6 2 2" xfId="229"/>
    <cellStyle name="解释性文本 3 2 2" xfId="230"/>
    <cellStyle name="20% - 强调文字颜色 6 3" xfId="231"/>
    <cellStyle name="40% - 强调文字颜色 1 2" xfId="232"/>
    <cellStyle name="常规 4 3 5" xfId="233"/>
    <cellStyle name="40% - 强调文字颜色 1 2 2" xfId="234"/>
    <cellStyle name="40% - 强调文字颜色 1 3" xfId="235"/>
    <cellStyle name="常规 9 2" xfId="236"/>
    <cellStyle name="Accent1" xfId="237"/>
    <cellStyle name="40% - 强调文字颜色 2 2" xfId="238"/>
    <cellStyle name="常规 2 3 2 4" xfId="239"/>
    <cellStyle name="40% - 强调文字颜色 2 2 2" xfId="240"/>
    <cellStyle name="常规 2 3 2 4 2" xfId="241"/>
    <cellStyle name="40% - 强调文字颜色 2 3" xfId="242"/>
    <cellStyle name="常规 2 3 2 5" xfId="243"/>
    <cellStyle name="40% - 强调文字颜色 3 2" xfId="244"/>
    <cellStyle name="常规 2 3 3 4" xfId="245"/>
    <cellStyle name="40% - 强调文字颜色 3 2 2" xfId="246"/>
    <cellStyle name="40% - 强调文字颜色 3 3" xfId="247"/>
    <cellStyle name="千位分隔 5" xfId="248"/>
    <cellStyle name="标题 4 4" xfId="249"/>
    <cellStyle name="40% - 强调文字颜色 4 2 2" xfId="250"/>
    <cellStyle name="40% - 强调文字颜色 4 3" xfId="251"/>
    <cellStyle name="计算 3 3" xfId="252"/>
    <cellStyle name="常规_2007年云南省向人大报送政府收支预算表格式编制过程表 3 2" xfId="253"/>
    <cellStyle name="Accent6 - 20% 2" xfId="254"/>
    <cellStyle name="40% - 强调文字颜色 5 2" xfId="255"/>
    <cellStyle name="好 2 3" xfId="256"/>
    <cellStyle name="40% - 强调文字颜色 5 2 2" xfId="257"/>
    <cellStyle name="计算 4 2 2" xfId="258"/>
    <cellStyle name="60% - 强调文字颜色 4 3" xfId="259"/>
    <cellStyle name="40% - 强调文字颜色 5 3" xfId="260"/>
    <cellStyle name="好 2 4" xfId="261"/>
    <cellStyle name="标题 2 2 4" xfId="262"/>
    <cellStyle name="40% - 强调文字颜色 6 2" xfId="263"/>
    <cellStyle name="好 3 3" xfId="264"/>
    <cellStyle name="百分比 2 9" xfId="265"/>
    <cellStyle name="适中 2 2" xfId="266"/>
    <cellStyle name="40% - 强调文字颜色 6 2 2" xfId="267"/>
    <cellStyle name="百分比 2 9 2" xfId="268"/>
    <cellStyle name="适中 2 2 2" xfId="269"/>
    <cellStyle name="Accent2 5" xfId="270"/>
    <cellStyle name="40% - 强调文字颜色 6 3" xfId="271"/>
    <cellStyle name="好 3 4" xfId="272"/>
    <cellStyle name="Accent6 2 2" xfId="273"/>
    <cellStyle name="输出 3 4" xfId="274"/>
    <cellStyle name="60% - 强调文字颜色 1 2" xfId="275"/>
    <cellStyle name="60% - 强调文字颜色 1 2 2" xfId="276"/>
    <cellStyle name="60% - 强调文字颜色 1 2 2 2" xfId="277"/>
    <cellStyle name="商品名称 2 2" xfId="278"/>
    <cellStyle name="标题 3 2 4" xfId="279"/>
    <cellStyle name="好 7" xfId="280"/>
    <cellStyle name="60% - 强调文字颜色 1 2 3" xfId="281"/>
    <cellStyle name="百分比 2 3 4 2" xfId="282"/>
    <cellStyle name="60% - 强调文字颜色 1 3" xfId="283"/>
    <cellStyle name="千位分隔 2 3" xfId="284"/>
    <cellStyle name="60% - 强调文字颜色 1 3 2" xfId="285"/>
    <cellStyle name="Accent6 3 2" xfId="286"/>
    <cellStyle name="常规 5" xfId="287"/>
    <cellStyle name="输出 4 4" xfId="288"/>
    <cellStyle name="60% - 强调文字颜色 2 2" xfId="289"/>
    <cellStyle name="常规 5 3" xfId="290"/>
    <cellStyle name="60% - 强调文字颜色 2 2 3" xfId="291"/>
    <cellStyle name="Accent6 - 60%" xfId="292"/>
    <cellStyle name="常规 6 2" xfId="293"/>
    <cellStyle name="60% - 强调文字颜色 2 3 2" xfId="294"/>
    <cellStyle name="注释 2" xfId="295"/>
    <cellStyle name="Accent6 4 2" xfId="296"/>
    <cellStyle name="60% - 强调文字颜色 3 2" xfId="297"/>
    <cellStyle name="60% - 强调文字颜色 3 2 2" xfId="298"/>
    <cellStyle name="60% - 强调文字颜色 3 2 3" xfId="299"/>
    <cellStyle name="60% - 强调文字颜色 3 3" xfId="300"/>
    <cellStyle name="Accent5 - 40% 2" xfId="301"/>
    <cellStyle name="汇总 7" xfId="302"/>
    <cellStyle name="60% - 强调文字颜色 3 3 2" xfId="303"/>
    <cellStyle name="Accent5 - 40% 2 2" xfId="304"/>
    <cellStyle name="Accent6 5 2" xfId="305"/>
    <cellStyle name="60% - 强调文字颜色 4 2" xfId="306"/>
    <cellStyle name="60% - 强调文字颜色 4 2 2" xfId="307"/>
    <cellStyle name="60% - 强调文字颜色 4 3 2" xfId="308"/>
    <cellStyle name="常规 15" xfId="309"/>
    <cellStyle name="常规 20" xfId="310"/>
    <cellStyle name="60% - 强调文字颜色 5 2" xfId="311"/>
    <cellStyle name="标题 1 4 2 2" xfId="312"/>
    <cellStyle name="常规_exceltmp1" xfId="313"/>
    <cellStyle name="60% - 强调文字颜色 5 2 2" xfId="314"/>
    <cellStyle name="常规 2 5 3" xfId="315"/>
    <cellStyle name="60% - 强调文字颜色 5 2 3" xfId="316"/>
    <cellStyle name="常规 2 5 4" xfId="317"/>
    <cellStyle name="百分比 2 10" xfId="318"/>
    <cellStyle name="常规 2 2 2 3 2" xfId="319"/>
    <cellStyle name="60% - 强调文字颜色 5 3" xfId="320"/>
    <cellStyle name="60% - 强调文字颜色 5 3 2" xfId="321"/>
    <cellStyle name="常规 2 6 3" xfId="322"/>
    <cellStyle name="RowLevel_0" xfId="323"/>
    <cellStyle name="60% - 强调文字颜色 6 2" xfId="324"/>
    <cellStyle name="60% - 强调文字颜色 6 2 2" xfId="325"/>
    <cellStyle name="Header2" xfId="326"/>
    <cellStyle name="强调文字颜色 5 2 3" xfId="327"/>
    <cellStyle name="60% - 强调文字颜色 6 2 2 2" xfId="328"/>
    <cellStyle name="Header2 2" xfId="329"/>
    <cellStyle name="60% - 强调文字颜色 6 2 3" xfId="330"/>
    <cellStyle name="60% - 强调文字颜色 6 3" xfId="331"/>
    <cellStyle name="6mal" xfId="332"/>
    <cellStyle name="Accent1 - 20%" xfId="333"/>
    <cellStyle name="强调文字颜色 2 2 2" xfId="334"/>
    <cellStyle name="Accent4 9" xfId="335"/>
    <cellStyle name="Accent1 - 20% 2 2" xfId="336"/>
    <cellStyle name="常规 2 3 3 3" xfId="337"/>
    <cellStyle name="Accent5 - 20%" xfId="338"/>
    <cellStyle name="Accent1 - 20% 3" xfId="339"/>
    <cellStyle name="Accent1 - 40%" xfId="340"/>
    <cellStyle name="Accent6 9" xfId="341"/>
    <cellStyle name="标题 6 2 2" xfId="342"/>
    <cellStyle name="Accent1 - 40% 2" xfId="343"/>
    <cellStyle name="Accent1 - 40% 2 2" xfId="344"/>
    <cellStyle name="Accent1 - 40% 3" xfId="345"/>
    <cellStyle name="PSHeading 3 2" xfId="346"/>
    <cellStyle name="Accent1 - 60%" xfId="347"/>
    <cellStyle name="Accent1 - 60% 2" xfId="348"/>
    <cellStyle name="标题 1 5" xfId="349"/>
    <cellStyle name="注释 4 2 2" xfId="350"/>
    <cellStyle name="常规 17 2" xfId="351"/>
    <cellStyle name="Accent1 - 60% 3" xfId="352"/>
    <cellStyle name="标题 1 6" xfId="353"/>
    <cellStyle name="Date 3" xfId="354"/>
    <cellStyle name="Accent1 2" xfId="355"/>
    <cellStyle name="Currency [0]_!!!GO" xfId="356"/>
    <cellStyle name="Accent1 2 2" xfId="357"/>
    <cellStyle name="Accent1 3" xfId="358"/>
    <cellStyle name="Accent1 3 2" xfId="359"/>
    <cellStyle name="常规 2" xfId="360"/>
    <cellStyle name="Accent1 5 2" xfId="361"/>
    <cellStyle name="部门 3 2" xfId="362"/>
    <cellStyle name="Accent1 6" xfId="363"/>
    <cellStyle name="常规 2 2 3 2" xfId="364"/>
    <cellStyle name="sstot" xfId="365"/>
    <cellStyle name="Accent1 7" xfId="366"/>
    <cellStyle name="常规 2 2 3 3" xfId="367"/>
    <cellStyle name="Accent1 8" xfId="368"/>
    <cellStyle name="差_1110洱源 2" xfId="369"/>
    <cellStyle name="常规 2 2 3 4" xfId="370"/>
    <cellStyle name="Accent1 9" xfId="371"/>
    <cellStyle name="差_1110洱源 3" xfId="372"/>
    <cellStyle name="Accent2" xfId="373"/>
    <cellStyle name="常规 9 3" xfId="374"/>
    <cellStyle name="Header1 2" xfId="375"/>
    <cellStyle name="强调文字颜色 5 2 2 2" xfId="376"/>
    <cellStyle name="Accent2 - 40% 2 2" xfId="377"/>
    <cellStyle name="输入 2 4" xfId="378"/>
    <cellStyle name="日期 2" xfId="379"/>
    <cellStyle name="Accent2 - 60% 2" xfId="380"/>
    <cellStyle name="Accent5 - 40% 3" xfId="381"/>
    <cellStyle name="日期 2 2" xfId="382"/>
    <cellStyle name="Accent2 - 60% 2 2" xfId="383"/>
    <cellStyle name="日期 3" xfId="384"/>
    <cellStyle name="Accent2 - 60% 3" xfId="385"/>
    <cellStyle name="Accent2 2" xfId="386"/>
    <cellStyle name="强调文字颜色 4 3" xfId="387"/>
    <cellStyle name="t" xfId="388"/>
    <cellStyle name="Accent2 2 2" xfId="389"/>
    <cellStyle name="Accent2 3" xfId="390"/>
    <cellStyle name="Accent2 3 2" xfId="391"/>
    <cellStyle name="Accent2 4" xfId="392"/>
    <cellStyle name="Accent2 4 2" xfId="393"/>
    <cellStyle name="百分比 2 9 2 2" xfId="394"/>
    <cellStyle name="Accent2 5 2" xfId="395"/>
    <cellStyle name="百分比 2 9 3" xfId="396"/>
    <cellStyle name="常规 2 2 11" xfId="397"/>
    <cellStyle name="Accent2 6" xfId="398"/>
    <cellStyle name="常规 2 2 4 2" xfId="399"/>
    <cellStyle name="Date" xfId="400"/>
    <cellStyle name="Accent2 7" xfId="401"/>
    <cellStyle name="Accent2 8" xfId="402"/>
    <cellStyle name="Accent2 9" xfId="403"/>
    <cellStyle name="Accent3" xfId="404"/>
    <cellStyle name="Accent5 2" xfId="405"/>
    <cellStyle name="Accent3 - 20%" xfId="406"/>
    <cellStyle name="Milliers_!!!GO" xfId="407"/>
    <cellStyle name="Accent5 2 2" xfId="408"/>
    <cellStyle name="Accent3 - 20% 2" xfId="409"/>
    <cellStyle name="标题 1 3" xfId="410"/>
    <cellStyle name="百分比 4 3" xfId="411"/>
    <cellStyle name="常规 2 2 7" xfId="412"/>
    <cellStyle name="Accent3 - 20% 2 2" xfId="413"/>
    <cellStyle name="Accent5 6" xfId="414"/>
    <cellStyle name="汇总 3" xfId="415"/>
    <cellStyle name="差_0605石屏 3" xfId="416"/>
    <cellStyle name="标题 1 3 2" xfId="417"/>
    <cellStyle name="Accent3 - 20% 3" xfId="418"/>
    <cellStyle name="标题 1 4" xfId="419"/>
    <cellStyle name="Accent3 - 40%" xfId="420"/>
    <cellStyle name="Accent4 3 2" xfId="421"/>
    <cellStyle name="好_0502通海县" xfId="422"/>
    <cellStyle name="Mon閠aire [0]_!!!GO" xfId="423"/>
    <cellStyle name="Accent3 - 40% 2" xfId="424"/>
    <cellStyle name="Accent3 - 40% 2 2" xfId="425"/>
    <cellStyle name="百分比 2 6 2" xfId="426"/>
    <cellStyle name="常规 15 2 2" xfId="427"/>
    <cellStyle name="Accent3 - 40% 3" xfId="428"/>
    <cellStyle name="捠壿 [0.00]_Region Orders (2)" xfId="429"/>
    <cellStyle name="Accent4 - 60%" xfId="430"/>
    <cellStyle name="Accent3 - 60%" xfId="431"/>
    <cellStyle name="Accent4 5 2" xfId="432"/>
    <cellStyle name="Accent3 - 60% 2" xfId="433"/>
    <cellStyle name="好_M01-1 3" xfId="434"/>
    <cellStyle name="Accent3 - 60% 2 2" xfId="435"/>
    <cellStyle name="编号" xfId="436"/>
    <cellStyle name="常规 17 2 2" xfId="437"/>
    <cellStyle name="Accent3 - 60% 3" xfId="438"/>
    <cellStyle name="Accent3 2" xfId="439"/>
    <cellStyle name="Accent3 2 2" xfId="440"/>
    <cellStyle name="comma zerodec" xfId="441"/>
    <cellStyle name="Accent3 3" xfId="442"/>
    <cellStyle name="Accent3 3 2" xfId="443"/>
    <cellStyle name="解释性文本 2" xfId="444"/>
    <cellStyle name="Accent3 4" xfId="445"/>
    <cellStyle name="解释性文本 3" xfId="446"/>
    <cellStyle name="Accent3 5" xfId="447"/>
    <cellStyle name="解释性文本 3 2" xfId="448"/>
    <cellStyle name="Accent3 5 2" xfId="449"/>
    <cellStyle name="Moneda_96 Risk" xfId="450"/>
    <cellStyle name="解释性文本 4" xfId="451"/>
    <cellStyle name="Accent3 6" xfId="452"/>
    <cellStyle name="常规 2 2 5 2" xfId="453"/>
    <cellStyle name="Accent3 7" xfId="454"/>
    <cellStyle name="解释性文本 5" xfId="455"/>
    <cellStyle name="差 2" xfId="456"/>
    <cellStyle name="Accent3 8" xfId="457"/>
    <cellStyle name="解释性文本 6" xfId="458"/>
    <cellStyle name="差 3" xfId="459"/>
    <cellStyle name="常规 2 7 3 2" xfId="460"/>
    <cellStyle name="Accent3 9" xfId="461"/>
    <cellStyle name="解释性文本 7" xfId="462"/>
    <cellStyle name="差 4" xfId="463"/>
    <cellStyle name="百分比 2" xfId="464"/>
    <cellStyle name="Accent4" xfId="465"/>
    <cellStyle name="Accent4 - 20%" xfId="466"/>
    <cellStyle name="差 4 2 2" xfId="467"/>
    <cellStyle name="百分比 2 2 2" xfId="468"/>
    <cellStyle name="常规 2 4 2 4" xfId="469"/>
    <cellStyle name="Accent4 - 20% 2" xfId="470"/>
    <cellStyle name="百分比 2 2 2 2" xfId="471"/>
    <cellStyle name="Accent4 - 20% 2 2" xfId="472"/>
    <cellStyle name="百分比 2 2 2 2 2" xfId="473"/>
    <cellStyle name="Accent4 - 20% 3" xfId="474"/>
    <cellStyle name="百分比 2 2 2 3" xfId="475"/>
    <cellStyle name="强调 2 2" xfId="476"/>
    <cellStyle name="输入 4" xfId="477"/>
    <cellStyle name="Accent4 - 40%" xfId="478"/>
    <cellStyle name="百分比 2 4 2" xfId="479"/>
    <cellStyle name="常规 3 3" xfId="480"/>
    <cellStyle name="输入 4 2" xfId="481"/>
    <cellStyle name="Accent4 - 40% 2" xfId="482"/>
    <cellStyle name="百分比 2 4 2 2" xfId="483"/>
    <cellStyle name="Accent6 - 40%" xfId="484"/>
    <cellStyle name="常规 3 3 2" xfId="485"/>
    <cellStyle name="输入 4 2 2" xfId="486"/>
    <cellStyle name="Accent4 - 40% 2 2" xfId="487"/>
    <cellStyle name="Accent6 - 40% 2" xfId="488"/>
    <cellStyle name="商品名称 4" xfId="489"/>
    <cellStyle name="常规 3 4" xfId="490"/>
    <cellStyle name="输入 4 3" xfId="491"/>
    <cellStyle name="Accent4 - 40% 3" xfId="492"/>
    <cellStyle name="Accent4 - 60% 2" xfId="493"/>
    <cellStyle name="标题 7 4" xfId="494"/>
    <cellStyle name="Accent4 - 60% 2 2" xfId="495"/>
    <cellStyle name="PSSpacer" xfId="496"/>
    <cellStyle name="Accent4 - 60% 3" xfId="497"/>
    <cellStyle name="Accent6" xfId="498"/>
    <cellStyle name="Accent4 2" xfId="499"/>
    <cellStyle name="Accent4 3" xfId="500"/>
    <cellStyle name="New Times Roman" xfId="501"/>
    <cellStyle name="Accent4 4" xfId="502"/>
    <cellStyle name="借出原因" xfId="503"/>
    <cellStyle name="PSHeading 5" xfId="504"/>
    <cellStyle name="Accent4 4 2" xfId="505"/>
    <cellStyle name="标题 1 2 2" xfId="506"/>
    <cellStyle name="百分比 4 2 2" xfId="507"/>
    <cellStyle name="Accent4 6" xfId="508"/>
    <cellStyle name="常规 2 2 6 2" xfId="509"/>
    <cellStyle name="标题 1 2 3" xfId="510"/>
    <cellStyle name="Accent4 7" xfId="511"/>
    <cellStyle name="标题 1 2 4" xfId="512"/>
    <cellStyle name="Accent4 8" xfId="513"/>
    <cellStyle name="Accent5" xfId="514"/>
    <cellStyle name="常规 2 3 3 3 2" xfId="515"/>
    <cellStyle name="Accent5 - 20% 2" xfId="516"/>
    <cellStyle name="Accent5 - 20% 2 2" xfId="517"/>
    <cellStyle name="Accent5 - 20% 3" xfId="518"/>
    <cellStyle name="Input [yellow] 2 2 2" xfId="519"/>
    <cellStyle name="Accent5 - 40%" xfId="520"/>
    <cellStyle name="好 4 2" xfId="521"/>
    <cellStyle name="常规 12" xfId="522"/>
    <cellStyle name="Accent5 - 60%" xfId="523"/>
    <cellStyle name="标题 2 3 3" xfId="524"/>
    <cellStyle name="好 4 2 2" xfId="525"/>
    <cellStyle name="常规 12 2" xfId="526"/>
    <cellStyle name="Accent5 - 60% 2" xfId="527"/>
    <cellStyle name="Accent5 3" xfId="528"/>
    <cellStyle name="Category" xfId="529"/>
    <cellStyle name="Accent5 3 2" xfId="530"/>
    <cellStyle name="标题 2 3" xfId="531"/>
    <cellStyle name="Category 2" xfId="532"/>
    <cellStyle name="Accent5 4 2" xfId="533"/>
    <cellStyle name="标题 3 3" xfId="534"/>
    <cellStyle name="Comma [0]_!!!GO" xfId="535"/>
    <cellStyle name="Accent5 5" xfId="536"/>
    <cellStyle name="汇总 2" xfId="537"/>
    <cellStyle name="差_0605石屏 2" xfId="538"/>
    <cellStyle name="Accent5 5 2" xfId="539"/>
    <cellStyle name="汇总 2 2" xfId="540"/>
    <cellStyle name="差_0605石屏 2 2" xfId="541"/>
    <cellStyle name="标题 1 3 3" xfId="542"/>
    <cellStyle name="Accent5 7" xfId="543"/>
    <cellStyle name="汇总 4" xfId="544"/>
    <cellStyle name="标题 1 3 4" xfId="545"/>
    <cellStyle name="Accent5 8" xfId="546"/>
    <cellStyle name="汇总 5" xfId="547"/>
    <cellStyle name="百分比 2 3 2 2 2" xfId="548"/>
    <cellStyle name="Accent6 - 20%" xfId="549"/>
    <cellStyle name="Accent6 - 40% 2 2" xfId="550"/>
    <cellStyle name="标题 3 4 4" xfId="551"/>
    <cellStyle name="Accent6 - 40% 3" xfId="552"/>
    <cellStyle name="常规 3 3 3" xfId="553"/>
    <cellStyle name="常规_2007年云南省向人大报送政府收支预算表格式编制过程表" xfId="554"/>
    <cellStyle name="ColLevel_0" xfId="555"/>
    <cellStyle name="Accent6 - 60% 2" xfId="556"/>
    <cellStyle name="Accent6 - 60% 3" xfId="557"/>
    <cellStyle name="标题 1 4 4" xfId="558"/>
    <cellStyle name="Accent6 8" xfId="559"/>
    <cellStyle name="百分比 2 4 3" xfId="560"/>
    <cellStyle name="Comma_!!!GO" xfId="561"/>
    <cellStyle name="Currency_!!!GO" xfId="562"/>
    <cellStyle name="标题 3 3 2" xfId="563"/>
    <cellStyle name="分级显示列_1_Book1" xfId="564"/>
    <cellStyle name="Currency1" xfId="565"/>
    <cellStyle name="好 4 3" xfId="566"/>
    <cellStyle name="常规 13" xfId="567"/>
    <cellStyle name="标题 2 3 4" xfId="568"/>
    <cellStyle name="常规 2 2 11 2" xfId="569"/>
    <cellStyle name="Date 2" xfId="570"/>
    <cellStyle name="Date 2 2" xfId="571"/>
    <cellStyle name="差_0502通海县 3" xfId="572"/>
    <cellStyle name="Dollar (zero dec)" xfId="573"/>
    <cellStyle name="常规 5 2 2 2" xfId="574"/>
    <cellStyle name="Grey" xfId="575"/>
    <cellStyle name="标题 2 2" xfId="576"/>
    <cellStyle name="百分比 5 2" xfId="577"/>
    <cellStyle name="常规 2 3 6" xfId="578"/>
    <cellStyle name="Header1" xfId="579"/>
    <cellStyle name="强调文字颜色 5 2 2" xfId="580"/>
    <cellStyle name="Header2 2 2" xfId="581"/>
    <cellStyle name="Header2 3" xfId="582"/>
    <cellStyle name="Input [yellow]" xfId="583"/>
    <cellStyle name="千位分隔 2 4" xfId="584"/>
    <cellStyle name="Input [yellow] 2" xfId="585"/>
    <cellStyle name="千位分隔 2 4 2" xfId="586"/>
    <cellStyle name="Input [yellow] 2 2" xfId="587"/>
    <cellStyle name="Input [yellow] 2 3" xfId="588"/>
    <cellStyle name="常规 4 3 4 2" xfId="589"/>
    <cellStyle name="Input [yellow] 3" xfId="590"/>
    <cellStyle name="Input [yellow] 3 2" xfId="591"/>
    <cellStyle name="强调文字颜色 3 3" xfId="592"/>
    <cellStyle name="常规 2 10" xfId="593"/>
    <cellStyle name="Input Cells" xfId="594"/>
    <cellStyle name="Linked Cells" xfId="595"/>
    <cellStyle name="标题 6 3" xfId="596"/>
    <cellStyle name="Millares [0]_96 Risk" xfId="597"/>
    <cellStyle name="部门 2 2" xfId="598"/>
    <cellStyle name="常规 10 41 2" xfId="599"/>
    <cellStyle name="Millares_96 Risk" xfId="600"/>
    <cellStyle name="常规 2 2 2 2" xfId="601"/>
    <cellStyle name="Milliers [0]_!!!GO" xfId="602"/>
    <cellStyle name="千位分隔 2 3 2" xfId="603"/>
    <cellStyle name="Moneda [0]_96 Risk" xfId="604"/>
    <cellStyle name="Month" xfId="605"/>
    <cellStyle name="标题 1 2 2 2" xfId="606"/>
    <cellStyle name="数量 3" xfId="607"/>
    <cellStyle name="数量 3 2" xfId="608"/>
    <cellStyle name="Month 2" xfId="609"/>
    <cellStyle name="no dec" xfId="610"/>
    <cellStyle name="PSHeading 2" xfId="611"/>
    <cellStyle name="百分比 10" xfId="612"/>
    <cellStyle name="no dec 2" xfId="613"/>
    <cellStyle name="PSHeading 2 2" xfId="614"/>
    <cellStyle name="常规 101 3" xfId="615"/>
    <cellStyle name="常规 450" xfId="616"/>
    <cellStyle name="no dec 2 2" xfId="617"/>
    <cellStyle name="PSHeading 2 2 2" xfId="618"/>
    <cellStyle name="百分比 3 3 2" xfId="619"/>
    <cellStyle name="no dec 3" xfId="620"/>
    <cellStyle name="PSHeading 2 3" xfId="621"/>
    <cellStyle name="Normal - Style1" xfId="622"/>
    <cellStyle name="百分比 2 5 2" xfId="623"/>
    <cellStyle name="Normal_!!!GO" xfId="624"/>
    <cellStyle name="per.style" xfId="625"/>
    <cellStyle name="输入 3 3" xfId="626"/>
    <cellStyle name="常规 2 9 3" xfId="627"/>
    <cellStyle name="PSInt" xfId="628"/>
    <cellStyle name="常规 2 4" xfId="629"/>
    <cellStyle name="常规 94" xfId="630"/>
    <cellStyle name="Percent [2] 2" xfId="631"/>
    <cellStyle name="t_HVAC Equipment (3)" xfId="632"/>
    <cellStyle name="常规 2 3 4" xfId="633"/>
    <cellStyle name="Percent_!!!GO" xfId="634"/>
    <cellStyle name="常规 2 3 2 3 2" xfId="635"/>
    <cellStyle name="Pourcentage_pldt" xfId="636"/>
    <cellStyle name="标题 5" xfId="637"/>
    <cellStyle name="解释性文本 2 3" xfId="638"/>
    <cellStyle name="百分比 8" xfId="639"/>
    <cellStyle name="强调文字颜色 4 2" xfId="640"/>
    <cellStyle name="PSChar 2" xfId="641"/>
    <cellStyle name="PSDate" xfId="642"/>
    <cellStyle name="编号 2 2" xfId="643"/>
    <cellStyle name="PSHeading 3 3" xfId="644"/>
    <cellStyle name="PSDate 2" xfId="645"/>
    <cellStyle name="编号 2 2 2" xfId="646"/>
    <cellStyle name="标题 4 4 2 2" xfId="647"/>
    <cellStyle name="PSDec" xfId="648"/>
    <cellStyle name="常规 10" xfId="649"/>
    <cellStyle name="PSDec 2" xfId="650"/>
    <cellStyle name="编号 4" xfId="651"/>
    <cellStyle name="常规 16 2" xfId="652"/>
    <cellStyle name="PSHeading" xfId="653"/>
    <cellStyle name="常规 451" xfId="654"/>
    <cellStyle name="PSHeading 2 2 3" xfId="655"/>
    <cellStyle name="PSHeading 2 4" xfId="656"/>
    <cellStyle name="PSHeading 3" xfId="657"/>
    <cellStyle name="常规 2 9 3 2" xfId="658"/>
    <cellStyle name="PSInt 2" xfId="659"/>
    <cellStyle name="常规 2 4 2" xfId="660"/>
    <cellStyle name="输入 3" xfId="661"/>
    <cellStyle name="常规 2 9" xfId="662"/>
    <cellStyle name="PSSpacer 2" xfId="663"/>
    <cellStyle name="sstot 2" xfId="664"/>
    <cellStyle name="Standard_AREAS" xfId="665"/>
    <cellStyle name="强调文字颜色 4 3 2" xfId="666"/>
    <cellStyle name="t 2" xfId="667"/>
    <cellStyle name="常规 2 3 4 2" xfId="668"/>
    <cellStyle name="t_HVAC Equipment (3) 2" xfId="669"/>
    <cellStyle name="百分比 2 11" xfId="670"/>
    <cellStyle name="千位分隔 2 2" xfId="671"/>
    <cellStyle name="百分比 2 3 5" xfId="672"/>
    <cellStyle name="百分比 2 11 2" xfId="673"/>
    <cellStyle name="千位分隔 3" xfId="674"/>
    <cellStyle name="标题 4 2" xfId="675"/>
    <cellStyle name="解释性文本 2 2 2" xfId="676"/>
    <cellStyle name="百分比 7 2" xfId="677"/>
    <cellStyle name="百分比 2 12" xfId="678"/>
    <cellStyle name="标题 10" xfId="679"/>
    <cellStyle name="差 4 2" xfId="680"/>
    <cellStyle name="百分比 2 2" xfId="681"/>
    <cellStyle name="百分比 2 2 3" xfId="682"/>
    <cellStyle name="百分比 2 2 3 2" xfId="683"/>
    <cellStyle name="百分比 2 3" xfId="684"/>
    <cellStyle name="常规_Sheet3" xfId="685"/>
    <cellStyle name="百分比 2 3 2" xfId="686"/>
    <cellStyle name="常规 2 14" xfId="687"/>
    <cellStyle name="百分比 2 3 2 2" xfId="688"/>
    <cellStyle name="常规 2 14 2" xfId="689"/>
    <cellStyle name="百分比 2 3 2 3" xfId="690"/>
    <cellStyle name="百分比 2 3 3" xfId="691"/>
    <cellStyle name="常规 2 15" xfId="692"/>
    <cellStyle name="百分比 2 3 3 2" xfId="693"/>
    <cellStyle name="百分比 2 4" xfId="694"/>
    <cellStyle name="百分比 2 4 3 2" xfId="695"/>
    <cellStyle name="百分比 2 4 4" xfId="696"/>
    <cellStyle name="百分比 2 5" xfId="697"/>
    <cellStyle name="常规 15 2" xfId="698"/>
    <cellStyle name="百分比 2 6" xfId="699"/>
    <cellStyle name="标题 2 2 2" xfId="700"/>
    <cellStyle name="常规 15 3" xfId="701"/>
    <cellStyle name="百分比 2 7" xfId="702"/>
    <cellStyle name="标题 2 2 3" xfId="703"/>
    <cellStyle name="百分比 2 8" xfId="704"/>
    <cellStyle name="百分比 3" xfId="705"/>
    <cellStyle name="百分比 3 2" xfId="706"/>
    <cellStyle name="百分比 3 2 2" xfId="707"/>
    <cellStyle name="百分比 3 3" xfId="708"/>
    <cellStyle name="编号 2" xfId="709"/>
    <cellStyle name="百分比 3 4" xfId="710"/>
    <cellStyle name="常规 2 2 6" xfId="711"/>
    <cellStyle name="百分比 4 2" xfId="712"/>
    <cellStyle name="标题 1 2" xfId="713"/>
    <cellStyle name="百分比 6 2" xfId="714"/>
    <cellStyle name="标题 3 2" xfId="715"/>
    <cellStyle name="标题 5 2" xfId="716"/>
    <cellStyle name="百分比 8 2" xfId="717"/>
    <cellStyle name="标题 6" xfId="718"/>
    <cellStyle name="解释性文本 2 4" xfId="719"/>
    <cellStyle name="百分比 9" xfId="720"/>
    <cellStyle name="标题 6 2" xfId="721"/>
    <cellStyle name="百分比 9 2" xfId="722"/>
    <cellStyle name="标题1 4" xfId="723"/>
    <cellStyle name="捠壿_Region Orders (2)" xfId="724"/>
    <cellStyle name="编号 2 3" xfId="725"/>
    <cellStyle name="编号 3" xfId="726"/>
    <cellStyle name="标题 1 3 2 2" xfId="727"/>
    <cellStyle name="标题 1 5 3" xfId="728"/>
    <cellStyle name="标题 2 4 2" xfId="729"/>
    <cellStyle name="常规 17 3" xfId="730"/>
    <cellStyle name="标题 1 7" xfId="731"/>
    <cellStyle name="常规 11" xfId="732"/>
    <cellStyle name="标题 2 3 2" xfId="733"/>
    <cellStyle name="常规 11 2" xfId="734"/>
    <cellStyle name="标题 2 3 2 2" xfId="735"/>
    <cellStyle name="标题 2 4" xfId="736"/>
    <cellStyle name="标题 2 4 2 2" xfId="737"/>
    <cellStyle name="标题 2 4 3" xfId="738"/>
    <cellStyle name="好 5 2" xfId="739"/>
    <cellStyle name="标题 3 2 2 2" xfId="740"/>
    <cellStyle name="标题 2 4 4" xfId="741"/>
    <cellStyle name="标题 2 5" xfId="742"/>
    <cellStyle name="常规 18 3" xfId="743"/>
    <cellStyle name="标题 2 7" xfId="744"/>
    <cellStyle name="标题 2 5 2" xfId="745"/>
    <cellStyle name="标题 2 5 3" xfId="746"/>
    <cellStyle name="常规 5 42" xfId="747"/>
    <cellStyle name="常规 18 2" xfId="748"/>
    <cellStyle name="标题 2 6" xfId="749"/>
    <cellStyle name="好 5" xfId="750"/>
    <cellStyle name="标题 3 2 2" xfId="751"/>
    <cellStyle name="好 6" xfId="752"/>
    <cellStyle name="标题 3 2 3" xfId="753"/>
    <cellStyle name="标题 3 4 3" xfId="754"/>
    <cellStyle name="标题 3 3 2 2" xfId="755"/>
    <cellStyle name="标题 3 3 3" xfId="756"/>
    <cellStyle name="商品名称 3 2" xfId="757"/>
    <cellStyle name="标题 3 3 4" xfId="758"/>
    <cellStyle name="标题 3 4" xfId="759"/>
    <cellStyle name="标题 3 4 2" xfId="760"/>
    <cellStyle name="标题 4 4 3" xfId="761"/>
    <cellStyle name="标题 3 4 2 2" xfId="762"/>
    <cellStyle name="标题 3 5" xfId="763"/>
    <cellStyle name="标题 3 5 2" xfId="764"/>
    <cellStyle name="常规 9" xfId="765"/>
    <cellStyle name="标题 3 5 3" xfId="766"/>
    <cellStyle name="常规 19 2" xfId="767"/>
    <cellStyle name="标题 3 6" xfId="768"/>
    <cellStyle name="常规 19 3" xfId="769"/>
    <cellStyle name="数量 2 2 2" xfId="770"/>
    <cellStyle name="标题 3 7" xfId="771"/>
    <cellStyle name="千位分隔 3 2" xfId="772"/>
    <cellStyle name="标题 4 2 2" xfId="773"/>
    <cellStyle name="千位分隔 3 2 2" xfId="774"/>
    <cellStyle name="标题 4 2 2 2" xfId="775"/>
    <cellStyle name="千位分隔 3 3" xfId="776"/>
    <cellStyle name="标题 4 2 3" xfId="777"/>
    <cellStyle name="标题 4 2 4" xfId="778"/>
    <cellStyle name="千位分隔 4" xfId="779"/>
    <cellStyle name="标题 4 3" xfId="780"/>
    <cellStyle name="千位分隔 4 2" xfId="781"/>
    <cellStyle name="标题 4 3 2" xfId="782"/>
    <cellStyle name="标题 4 3 2 2" xfId="783"/>
    <cellStyle name="标题 4 3 3" xfId="784"/>
    <cellStyle name="标题 4 3 4" xfId="785"/>
    <cellStyle name="千位分隔 5 2" xfId="786"/>
    <cellStyle name="标题 4 4 2" xfId="787"/>
    <cellStyle name="标题 4 4 4" xfId="788"/>
    <cellStyle name="千位分隔 6" xfId="789"/>
    <cellStyle name="标题 4 5" xfId="790"/>
    <cellStyle name="差_1110洱源" xfId="791"/>
    <cellStyle name="常规 25 2" xfId="792"/>
    <cellStyle name="千位分隔 7" xfId="793"/>
    <cellStyle name="标题 4 6" xfId="794"/>
    <cellStyle name="千位分隔 8" xfId="795"/>
    <cellStyle name="标题 4 7" xfId="796"/>
    <cellStyle name="标题 5 2 2" xfId="797"/>
    <cellStyle name="标题 5 3" xfId="798"/>
    <cellStyle name="标题 6 4" xfId="799"/>
    <cellStyle name="标题 7" xfId="800"/>
    <cellStyle name="标题 7 2" xfId="801"/>
    <cellStyle name="标题 7 2 2" xfId="802"/>
    <cellStyle name="标题 7 3" xfId="803"/>
    <cellStyle name="标题 8" xfId="804"/>
    <cellStyle name="常规 2 7" xfId="805"/>
    <cellStyle name="标题 8 2" xfId="806"/>
    <cellStyle name="输入 2" xfId="807"/>
    <cellStyle name="常规 2 8" xfId="808"/>
    <cellStyle name="标题 8 3" xfId="809"/>
    <cellStyle name="标题 9" xfId="810"/>
    <cellStyle name="常规 2 2 2 2 2 2" xfId="811"/>
    <cellStyle name="标题1" xfId="812"/>
    <cellStyle name="标题1 2" xfId="813"/>
    <cellStyle name="好_0605石屏 3" xfId="814"/>
    <cellStyle name="标题1 2 2" xfId="815"/>
    <cellStyle name="标题1 2 2 2" xfId="816"/>
    <cellStyle name="差 5 2" xfId="817"/>
    <cellStyle name="标题1 2 3" xfId="818"/>
    <cellStyle name="标题1 3" xfId="819"/>
    <cellStyle name="标题1 3 2" xfId="820"/>
    <cellStyle name="表标题" xfId="821"/>
    <cellStyle name="表标题 2" xfId="822"/>
    <cellStyle name="常规 2 2" xfId="823"/>
    <cellStyle name="部门" xfId="824"/>
    <cellStyle name="常规 2 2 2" xfId="825"/>
    <cellStyle name="部门 2" xfId="826"/>
    <cellStyle name="常规 10 41" xfId="827"/>
    <cellStyle name="常规 2 2 2 2 2" xfId="828"/>
    <cellStyle name="部门 2 2 2" xfId="829"/>
    <cellStyle name="常规 2 2 2 3" xfId="830"/>
    <cellStyle name="部门 2 3" xfId="831"/>
    <cellStyle name="常规 2 2 3" xfId="832"/>
    <cellStyle name="部门 3" xfId="833"/>
    <cellStyle name="解释性文本 5 2" xfId="834"/>
    <cellStyle name="差 2 2" xfId="835"/>
    <cellStyle name="差 2 2 2" xfId="836"/>
    <cellStyle name="解释性文本 5 3" xfId="837"/>
    <cellStyle name="差 2 3" xfId="838"/>
    <cellStyle name="差 2 4" xfId="839"/>
    <cellStyle name="差 3 2" xfId="840"/>
    <cellStyle name="差_0605石屏县" xfId="841"/>
    <cellStyle name="警告文本 6" xfId="842"/>
    <cellStyle name="差 3 2 2" xfId="843"/>
    <cellStyle name="差 3 3" xfId="844"/>
    <cellStyle name="差 3 4" xfId="845"/>
    <cellStyle name="差 4 3" xfId="846"/>
    <cellStyle name="差 4 4" xfId="847"/>
    <cellStyle name="差 5" xfId="848"/>
    <cellStyle name="差 5 3" xfId="849"/>
    <cellStyle name="差_0502通海县 2 2" xfId="850"/>
    <cellStyle name="差 6" xfId="851"/>
    <cellStyle name="常规 5 2 3" xfId="852"/>
    <cellStyle name="差 8" xfId="853"/>
    <cellStyle name="差_0502通海县" xfId="854"/>
    <cellStyle name="差_0502通海县 2" xfId="855"/>
    <cellStyle name="差_0605石屏县 2" xfId="856"/>
    <cellStyle name="差_0605石屏县 2 2" xfId="857"/>
    <cellStyle name="差_0605石屏县 3" xfId="858"/>
    <cellStyle name="差_1110洱源 2 2" xfId="859"/>
    <cellStyle name="差_11大理" xfId="860"/>
    <cellStyle name="差_11大理 2" xfId="861"/>
    <cellStyle name="差_11大理 3" xfId="862"/>
    <cellStyle name="常规 2 2 3 2 2" xfId="863"/>
    <cellStyle name="差_2007年地州资金往来对账表" xfId="864"/>
    <cellStyle name="差_2007年地州资金往来对账表 2" xfId="865"/>
    <cellStyle name="差_2007年地州资金往来对账表 2 2" xfId="866"/>
    <cellStyle name="差_2007年地州资金往来对账表 3" xfId="867"/>
    <cellStyle name="常规 28" xfId="868"/>
    <cellStyle name="差_2008年地州对账表(国库资金）" xfId="869"/>
    <cellStyle name="差_2008年地州对账表(国库资金） 2" xfId="870"/>
    <cellStyle name="适中 3" xfId="871"/>
    <cellStyle name="差_2008年地州对账表(国库资金） 2 2" xfId="872"/>
    <cellStyle name="差_Book1" xfId="873"/>
    <cellStyle name="差_M01-1" xfId="874"/>
    <cellStyle name="输入 3 2" xfId="875"/>
    <cellStyle name="常规 2 9 2" xfId="876"/>
    <cellStyle name="常规 2 3" xfId="877"/>
    <cellStyle name="差_M01-1 2" xfId="878"/>
    <cellStyle name="输入 4 4" xfId="879"/>
    <cellStyle name="昗弨_Pacific Region P&amp;amp;L" xfId="880"/>
    <cellStyle name="输入 3 2 2" xfId="881"/>
    <cellStyle name="常规 2 9 2 2" xfId="882"/>
    <cellStyle name="常规 2 3 2" xfId="883"/>
    <cellStyle name="常规 2 3 2 2" xfId="884"/>
    <cellStyle name="差_M01-1 2 2" xfId="885"/>
    <cellStyle name="常规 2 3 3" xfId="886"/>
    <cellStyle name="差_M01-1 3" xfId="887"/>
    <cellStyle name="常规 10 2" xfId="888"/>
    <cellStyle name="常规 10 2 2" xfId="889"/>
    <cellStyle name="常规 3 3 2 3" xfId="890"/>
    <cellStyle name="常规 10 2 2 2" xfId="891"/>
    <cellStyle name="汇总 6 2" xfId="892"/>
    <cellStyle name="常规 10 2 3" xfId="893"/>
    <cellStyle name="常规 10 2_报预算局：2016年云南省及省本级1-7月社保基金预算执行情况表（0823）" xfId="894"/>
    <cellStyle name="常规 10 3" xfId="895"/>
    <cellStyle name="常规 11 2 2" xfId="896"/>
    <cellStyle name="常规 11 3" xfId="897"/>
    <cellStyle name="常规 11 3 2" xfId="898"/>
    <cellStyle name="常规 430" xfId="899"/>
    <cellStyle name="常规 13 2" xfId="900"/>
    <cellStyle name="好 4 4" xfId="901"/>
    <cellStyle name="常规 14" xfId="902"/>
    <cellStyle name="常规 14 2" xfId="903"/>
    <cellStyle name="检查单元格 2 2 2" xfId="904"/>
    <cellStyle name="常规 21" xfId="905"/>
    <cellStyle name="常规 16" xfId="906"/>
    <cellStyle name="分级显示行_1_Book1" xfId="907"/>
    <cellStyle name="常规 6 4 2" xfId="908"/>
    <cellStyle name="常规 4 2 2 2 2" xfId="909"/>
    <cellStyle name="注释 4 2" xfId="910"/>
    <cellStyle name="常规 22" xfId="911"/>
    <cellStyle name="常规 17" xfId="912"/>
    <cellStyle name="注释 4 3" xfId="913"/>
    <cellStyle name="常规 23" xfId="914"/>
    <cellStyle name="常规 18" xfId="915"/>
    <cellStyle name="常规 5 42 2" xfId="916"/>
    <cellStyle name="常规 18 2 2" xfId="917"/>
    <cellStyle name="注释 4 4" xfId="918"/>
    <cellStyle name="常规 24" xfId="919"/>
    <cellStyle name="常规 19" xfId="920"/>
    <cellStyle name="常规 19 10" xfId="921"/>
    <cellStyle name="常规 19 2 2" xfId="922"/>
    <cellStyle name="适中 3 3" xfId="923"/>
    <cellStyle name="强调文字颜色 3 3 2" xfId="924"/>
    <cellStyle name="常规 2 10 2" xfId="925"/>
    <cellStyle name="常规 2 11" xfId="926"/>
    <cellStyle name="适中 4 3" xfId="927"/>
    <cellStyle name="常规 2 11 2" xfId="928"/>
    <cellStyle name="常规 2 12" xfId="929"/>
    <cellStyle name="常规 2 13" xfId="930"/>
    <cellStyle name="常规 2 13 2" xfId="931"/>
    <cellStyle name="常规 2 2 2 2 3" xfId="932"/>
    <cellStyle name="强调文字颜色 1 2" xfId="933"/>
    <cellStyle name="常规 2 2 2 4 2" xfId="934"/>
    <cellStyle name="常规 2 2 3 3 2" xfId="935"/>
    <cellStyle name="常规 2 2 5" xfId="936"/>
    <cellStyle name="数量" xfId="937"/>
    <cellStyle name="常规 2 3 2 2 2" xfId="938"/>
    <cellStyle name="数量 2" xfId="939"/>
    <cellStyle name="常规 2 3 2 2 2 2" xfId="940"/>
    <cellStyle name="常规 2 3 2 2 3" xfId="941"/>
    <cellStyle name="常规 2 3 2 3" xfId="942"/>
    <cellStyle name="常规 2 3 5" xfId="943"/>
    <cellStyle name="常规 2 3 5 2" xfId="944"/>
    <cellStyle name="常规 2 4 2 2" xfId="945"/>
    <cellStyle name="常规 2 4 2 2 2" xfId="946"/>
    <cellStyle name="输出 2 2 2" xfId="947"/>
    <cellStyle name="常规 2 4 2 3" xfId="948"/>
    <cellStyle name="常规 2 4 2 3 2" xfId="949"/>
    <cellStyle name="常规 2 4 3" xfId="950"/>
    <cellStyle name="常规 2 4 3 2" xfId="951"/>
    <cellStyle name="常规 2 4 4" xfId="952"/>
    <cellStyle name="常规 2 4 4 2" xfId="953"/>
    <cellStyle name="常规 7 2 2" xfId="954"/>
    <cellStyle name="常规 2 4 5" xfId="955"/>
    <cellStyle name="输入 3 4" xfId="956"/>
    <cellStyle name="好_2008年地州对账表(国库资金） 2" xfId="957"/>
    <cellStyle name="常规 2 9 4" xfId="958"/>
    <cellStyle name="常规 2 5" xfId="959"/>
    <cellStyle name="常规 2 5 2" xfId="960"/>
    <cellStyle name="检查单元格 6" xfId="961"/>
    <cellStyle name="常规 2 5 2 2" xfId="962"/>
    <cellStyle name="常规 2 5 2 2 2" xfId="963"/>
    <cellStyle name="输出 3 2 2" xfId="964"/>
    <cellStyle name="检查单元格 7" xfId="965"/>
    <cellStyle name="常规 2 5 2 3" xfId="966"/>
    <cellStyle name="千位分隔 2" xfId="967"/>
    <cellStyle name="常规 7 3 2" xfId="968"/>
    <cellStyle name="常规 2 5 5" xfId="969"/>
    <cellStyle name="常规 2 6" xfId="970"/>
    <cellStyle name="常规 2 6 2" xfId="971"/>
    <cellStyle name="常规 2 6 2 2" xfId="972"/>
    <cellStyle name="常规 2 6 2 2 2" xfId="973"/>
    <cellStyle name="常规 2 6 3 2" xfId="974"/>
    <cellStyle name="检查单元格 3 2 2" xfId="975"/>
    <cellStyle name="常规 2 6 4" xfId="976"/>
    <cellStyle name="常规 2 6 4 2" xfId="977"/>
    <cellStyle name="常规 2 7 3" xfId="978"/>
    <cellStyle name="输入 2 2" xfId="979"/>
    <cellStyle name="常规 2 8 2" xfId="980"/>
    <cellStyle name="常规 30" xfId="981"/>
    <cellStyle name="常规 25" xfId="982"/>
    <cellStyle name="常规 26" xfId="983"/>
    <cellStyle name="常规 27" xfId="984"/>
    <cellStyle name="常规 29" xfId="985"/>
    <cellStyle name="输出 4 2" xfId="986"/>
    <cellStyle name="常规 3" xfId="987"/>
    <cellStyle name="输出 4 2 2" xfId="988"/>
    <cellStyle name="常规 3 2" xfId="989"/>
    <cellStyle name="适中 4" xfId="990"/>
    <cellStyle name="常规 3 2 2" xfId="991"/>
    <cellStyle name="适中 4 2" xfId="992"/>
    <cellStyle name="常规 3 2 2 2" xfId="993"/>
    <cellStyle name="适中 6" xfId="994"/>
    <cellStyle name="常规 3 2 4" xfId="995"/>
    <cellStyle name="常规 3 2 4 2" xfId="996"/>
    <cellStyle name="常规 3 3 2 2" xfId="997"/>
    <cellStyle name="常规 3 3 2 2 2" xfId="998"/>
    <cellStyle name="常规 3 3 3 2" xfId="999"/>
    <cellStyle name="常规_2007年云南省向人大报送政府收支预算表格式编制过程表 2" xfId="1000"/>
    <cellStyle name="常规 3 3 4" xfId="1001"/>
    <cellStyle name="强调 3" xfId="1002"/>
    <cellStyle name="常规 3 3 4 2" xfId="1003"/>
    <cellStyle name="常规 3 4 2" xfId="1004"/>
    <cellStyle name="检查单元格 2 4" xfId="1005"/>
    <cellStyle name="常规 3 4 2 2" xfId="1006"/>
    <cellStyle name="常规 3 5" xfId="1007"/>
    <cellStyle name="常规 3 5 2" xfId="1008"/>
    <cellStyle name="常规 3 6" xfId="1009"/>
    <cellStyle name="常规 3 6 2" xfId="1010"/>
    <cellStyle name="常规 3 7" xfId="1011"/>
    <cellStyle name="常规 3 8" xfId="1012"/>
    <cellStyle name="常规 3_Book1" xfId="1013"/>
    <cellStyle name="输出 4 3" xfId="1014"/>
    <cellStyle name="常规 4" xfId="1015"/>
    <cellStyle name="常规 4 2" xfId="1016"/>
    <cellStyle name="常规 4 4" xfId="1017"/>
    <cellStyle name="常规 4 2 2" xfId="1018"/>
    <cellStyle name="常规 6 4" xfId="1019"/>
    <cellStyle name="常规 4 2 2 2" xfId="1020"/>
    <cellStyle name="常规 4 5" xfId="1021"/>
    <cellStyle name="常规 4 2 3" xfId="1022"/>
    <cellStyle name="常规 7 4" xfId="1023"/>
    <cellStyle name="常规 4 2 3 2" xfId="1024"/>
    <cellStyle name="常规 4 6" xfId="1025"/>
    <cellStyle name="常规 4 2 4" xfId="1026"/>
    <cellStyle name="常规 8 4" xfId="1027"/>
    <cellStyle name="常规 444" xfId="1028"/>
    <cellStyle name="常规 439" xfId="1029"/>
    <cellStyle name="常规 4 6 2" xfId="1030"/>
    <cellStyle name="常规 4 2 4 2" xfId="1031"/>
    <cellStyle name="常规 4 7" xfId="1032"/>
    <cellStyle name="常规 4 2 5" xfId="1033"/>
    <cellStyle name="常规 4 3" xfId="1034"/>
    <cellStyle name="常规 5 4" xfId="1035"/>
    <cellStyle name="常规 4 3 2" xfId="1036"/>
    <cellStyle name="常规 5 4 2" xfId="1037"/>
    <cellStyle name="常规 4 3 2 2" xfId="1038"/>
    <cellStyle name="常规 4 3 2 2 2" xfId="1039"/>
    <cellStyle name="常规 4 3 2 3" xfId="1040"/>
    <cellStyle name="常规 5 5" xfId="1041"/>
    <cellStyle name="常规 4 3 3" xfId="1042"/>
    <cellStyle name="常规 4 3 3 2" xfId="1043"/>
    <cellStyle name="常规 4 3 4" xfId="1044"/>
    <cellStyle name="常规 431" xfId="1045"/>
    <cellStyle name="链接单元格 2" xfId="1046"/>
    <cellStyle name="常规 432" xfId="1047"/>
    <cellStyle name="好_1110洱源 2 2" xfId="1048"/>
    <cellStyle name="常规 448" xfId="1049"/>
    <cellStyle name="常规 449" xfId="1050"/>
    <cellStyle name="常规 452" xfId="1051"/>
    <cellStyle name="常规 5 2 3 2" xfId="1052"/>
    <cellStyle name="常规 5 2 4" xfId="1053"/>
    <cellStyle name="常规 5 3 2" xfId="1054"/>
    <cellStyle name="常规 6 2 2" xfId="1055"/>
    <cellStyle name="常规 6 3" xfId="1056"/>
    <cellStyle name="常规 6 3 2" xfId="1057"/>
    <cellStyle name="常规 6 3 2 2" xfId="1058"/>
    <cellStyle name="常规 6 3 3" xfId="1059"/>
    <cellStyle name="常规 7" xfId="1060"/>
    <cellStyle name="常规 7 2" xfId="1061"/>
    <cellStyle name="常规 8" xfId="1062"/>
    <cellStyle name="注释 7" xfId="1063"/>
    <cellStyle name="常规 9 2 2" xfId="1064"/>
    <cellStyle name="常规 9 2 2 2" xfId="1065"/>
    <cellStyle name="注释 8" xfId="1066"/>
    <cellStyle name="常规 9 2 3" xfId="1067"/>
    <cellStyle name="常规 9 3 2" xfId="1068"/>
    <cellStyle name="常规 9 4" xfId="1069"/>
    <cellStyle name="常规 9 5" xfId="1070"/>
    <cellStyle name="常规 95" xfId="1071"/>
    <cellStyle name="常规_2004年基金预算(二稿)" xfId="1072"/>
    <cellStyle name="计算 2 3" xfId="1073"/>
    <cellStyle name="常规_2007年云南省向人大报送政府收支预算表格式编制过程表 2 2" xfId="1074"/>
    <cellStyle name="数量 4" xfId="1075"/>
    <cellStyle name="常规_2007年云南省向人大报送政府收支预算表格式编制过程表 2 2 2" xfId="1076"/>
    <cellStyle name="计算 2 4" xfId="1077"/>
    <cellStyle name="常规_2007年云南省向人大报送政府收支预算表格式编制过程表 2 3" xfId="1078"/>
    <cellStyle name="常规_2007年云南省向人大报送政府收支预算表格式编制过程表 2 4 2" xfId="1079"/>
    <cellStyle name="超级链接 3" xfId="1080"/>
    <cellStyle name="超链接 2" xfId="1081"/>
    <cellStyle name="超链接 2 2" xfId="1082"/>
    <cellStyle name="超链接 2 2 2" xfId="1083"/>
    <cellStyle name="超链接 3" xfId="1084"/>
    <cellStyle name="超链接 3 2" xfId="1085"/>
    <cellStyle name="超链接 4" xfId="1086"/>
    <cellStyle name="超链接 4 2" xfId="1087"/>
    <cellStyle name="好 2" xfId="1088"/>
    <cellStyle name="好 2 2" xfId="1089"/>
    <cellStyle name="好 2 2 2" xfId="1090"/>
    <cellStyle name="好 3" xfId="1091"/>
    <cellStyle name="好 3 2" xfId="1092"/>
    <cellStyle name="好 4" xfId="1093"/>
    <cellStyle name="好 5 3" xfId="1094"/>
    <cellStyle name="好_2008年地州对账表(国库资金） 2 2" xfId="1095"/>
    <cellStyle name="商品名称 2 3" xfId="1096"/>
    <cellStyle name="好 8" xfId="1097"/>
    <cellStyle name="好_0502通海县 2" xfId="1098"/>
    <cellStyle name="好_0502通海县 2 2" xfId="1099"/>
    <cellStyle name="好_0502通海县 3" xfId="1100"/>
    <cellStyle name="好_0605石屏" xfId="1101"/>
    <cellStyle name="好_0605石屏 2" xfId="1102"/>
    <cellStyle name="好_0605石屏 2 2" xfId="1103"/>
    <cellStyle name="好_0605石屏县" xfId="1104"/>
    <cellStyle name="好_0605石屏县 2" xfId="1105"/>
    <cellStyle name="好_0605石屏县 3" xfId="1106"/>
    <cellStyle name="好_1110洱源" xfId="1107"/>
    <cellStyle name="好_1110洱源 2" xfId="1108"/>
    <cellStyle name="解释性文本 4 3" xfId="1109"/>
    <cellStyle name="好_1110洱源 3" xfId="1110"/>
    <cellStyle name="解释性文本 4 4" xfId="1111"/>
    <cellStyle name="好_11大理" xfId="1112"/>
    <cellStyle name="好_11大理 2" xfId="1113"/>
    <cellStyle name="好_11大理 2 2" xfId="1114"/>
    <cellStyle name="好_M01-1 2" xfId="1115"/>
    <cellStyle name="好_11大理 3" xfId="1116"/>
    <cellStyle name="好_2007年地州资金往来对账表" xfId="1117"/>
    <cellStyle name="好_2007年地州资金往来对账表 2" xfId="1118"/>
    <cellStyle name="好_2007年地州资金往来对账表 2 2" xfId="1119"/>
    <cellStyle name="好_2008年地州对账表(国库资金） 3" xfId="1120"/>
    <cellStyle name="好_Book1" xfId="1121"/>
    <cellStyle name="好_Book1 2" xfId="1122"/>
    <cellStyle name="好_M01-1" xfId="1123"/>
    <cellStyle name="好_M01-1 2 2" xfId="1124"/>
    <cellStyle name="后继超级链接" xfId="1125"/>
    <cellStyle name="后继超级链接 2" xfId="1126"/>
    <cellStyle name="后继超级链接 2 2" xfId="1127"/>
    <cellStyle name="后继超级链接 3" xfId="1128"/>
    <cellStyle name="汇总 2 2 2" xfId="1129"/>
    <cellStyle name="汇总 2 2 2 2" xfId="1130"/>
    <cellStyle name="汇总 8" xfId="1131"/>
    <cellStyle name="汇总 2 2 3" xfId="1132"/>
    <cellStyle name="警告文本 2 2 2" xfId="1133"/>
    <cellStyle name="检查单元格 2" xfId="1134"/>
    <cellStyle name="汇总 2 3" xfId="1135"/>
    <cellStyle name="检查单元格 2 2" xfId="1136"/>
    <cellStyle name="汇总 2 3 2" xfId="1137"/>
    <cellStyle name="检查单元格 3" xfId="1138"/>
    <cellStyle name="汇总 2 4" xfId="1139"/>
    <cellStyle name="检查单元格 3 2" xfId="1140"/>
    <cellStyle name="汇总 2 4 2" xfId="1141"/>
    <cellStyle name="检查单元格 4" xfId="1142"/>
    <cellStyle name="汇总 2 5" xfId="1143"/>
    <cellStyle name="汇总 3 2" xfId="1144"/>
    <cellStyle name="汇总 3 2 2" xfId="1145"/>
    <cellStyle name="汇总 3 2 2 2" xfId="1146"/>
    <cellStyle name="汇总 3 2 3" xfId="1147"/>
    <cellStyle name="警告文本 3 2 2" xfId="1148"/>
    <cellStyle name="汇总 3 3 2" xfId="1149"/>
    <cellStyle name="汇总 3 4" xfId="1150"/>
    <cellStyle name="汇总 3 4 2" xfId="1151"/>
    <cellStyle name="汇总 3 5" xfId="1152"/>
    <cellStyle name="汇总 4 2" xfId="1153"/>
    <cellStyle name="汇总 4 2 2" xfId="1154"/>
    <cellStyle name="汇总 4 2 2 2" xfId="1155"/>
    <cellStyle name="汇总 4 2 3" xfId="1156"/>
    <cellStyle name="警告文本 4 2 2" xfId="1157"/>
    <cellStyle name="汇总 4 3" xfId="1158"/>
    <cellStyle name="汇总 4 3 2" xfId="1159"/>
    <cellStyle name="汇总 4 4" xfId="1160"/>
    <cellStyle name="汇总 4 4 2" xfId="1161"/>
    <cellStyle name="汇总 4 5" xfId="1162"/>
    <cellStyle name="汇总 5 2" xfId="1163"/>
    <cellStyle name="汇总 5 2 2" xfId="1164"/>
    <cellStyle name="汇总 5 3" xfId="1165"/>
    <cellStyle name="汇总 5 3 2" xfId="1166"/>
    <cellStyle name="汇总 5 4" xfId="1167"/>
    <cellStyle name="千分位_97-917" xfId="1168"/>
    <cellStyle name="汇总 7 2" xfId="1169"/>
    <cellStyle name="汇总 8 2" xfId="1170"/>
    <cellStyle name="计算 2" xfId="1171"/>
    <cellStyle name="计算 2 2" xfId="1172"/>
    <cellStyle name="计算 2 2 2" xfId="1173"/>
    <cellStyle name="计算 3" xfId="1174"/>
    <cellStyle name="计算 3 2" xfId="1175"/>
    <cellStyle name="计算 3 2 2" xfId="1176"/>
    <cellStyle name="计算 3 4" xfId="1177"/>
    <cellStyle name="计算 4 2" xfId="1178"/>
    <cellStyle name="计算 4 3" xfId="1179"/>
    <cellStyle name="计算 4 4" xfId="1180"/>
    <cellStyle name="计算 5" xfId="1181"/>
    <cellStyle name="计算 5 2" xfId="1182"/>
    <cellStyle name="计算 5 3" xfId="1183"/>
    <cellStyle name="计算 6" xfId="1184"/>
    <cellStyle name="计算 7" xfId="1185"/>
    <cellStyle name="计算 8" xfId="1186"/>
    <cellStyle name="检查单元格 2 3" xfId="1187"/>
    <cellStyle name="检查单元格 3 3" xfId="1188"/>
    <cellStyle name="检查单元格 4 2" xfId="1189"/>
    <cellStyle name="检查单元格 4 2 2" xfId="1190"/>
    <cellStyle name="检查单元格 4 3" xfId="1191"/>
    <cellStyle name="检查单元格 4 4" xfId="1192"/>
    <cellStyle name="检查单元格 5" xfId="1193"/>
    <cellStyle name="检查单元格 5 2" xfId="1194"/>
    <cellStyle name="检查单元格 5 3" xfId="1195"/>
    <cellStyle name="检查单元格 8" xfId="1196"/>
    <cellStyle name="解释性文本 3 3" xfId="1197"/>
    <cellStyle name="解释性文本 3 4" xfId="1198"/>
    <cellStyle name="解释性文本 4 2" xfId="1199"/>
    <cellStyle name="解释性文本 4 2 2" xfId="1200"/>
    <cellStyle name="借出原因 2" xfId="1201"/>
    <cellStyle name="借出原因 2 2" xfId="1202"/>
    <cellStyle name="借出原因 2 2 2" xfId="1203"/>
    <cellStyle name="借出原因 2 3" xfId="1204"/>
    <cellStyle name="借出原因 3" xfId="1205"/>
    <cellStyle name="借出原因 3 2" xfId="1206"/>
    <cellStyle name="借出原因 4" xfId="1207"/>
    <cellStyle name="警告文本 2" xfId="1208"/>
    <cellStyle name="警告文本 2 2" xfId="1209"/>
    <cellStyle name="警告文本 2 3" xfId="1210"/>
    <cellStyle name="警告文本 2 4" xfId="1211"/>
    <cellStyle name="警告文本 3" xfId="1212"/>
    <cellStyle name="警告文本 3 2" xfId="1213"/>
    <cellStyle name="警告文本 3 3" xfId="1214"/>
    <cellStyle name="警告文本 3 4" xfId="1215"/>
    <cellStyle name="警告文本 4" xfId="1216"/>
    <cellStyle name="警告文本 4 3" xfId="1217"/>
    <cellStyle name="警告文本 4 4" xfId="1218"/>
    <cellStyle name="警告文本 5" xfId="1219"/>
    <cellStyle name="警告文本 5 2" xfId="1220"/>
    <cellStyle name="警告文本 5 3" xfId="1221"/>
    <cellStyle name="警告文本 7" xfId="1222"/>
    <cellStyle name="链接单元格 2 2" xfId="1223"/>
    <cellStyle name="链接单元格 2 2 2" xfId="1224"/>
    <cellStyle name="链接单元格 2 3" xfId="1225"/>
    <cellStyle name="链接单元格 2 4" xfId="1226"/>
    <cellStyle name="链接单元格 3 2" xfId="1227"/>
    <cellStyle name="链接单元格 3 3" xfId="1228"/>
    <cellStyle name="链接单元格 3 4" xfId="1229"/>
    <cellStyle name="链接单元格 4 2" xfId="1230"/>
    <cellStyle name="链接单元格 4 2 2" xfId="1231"/>
    <cellStyle name="链接单元格 4 3" xfId="1232"/>
    <cellStyle name="链接单元格 4 4" xfId="1233"/>
    <cellStyle name="链接单元格 5 2" xfId="1234"/>
    <cellStyle name="链接单元格 5 3" xfId="1235"/>
    <cellStyle name="普通_97-917" xfId="1236"/>
    <cellStyle name="千位分隔 11" xfId="1237"/>
    <cellStyle name="千分位[0]_laroux" xfId="1238"/>
    <cellStyle name="输入 8" xfId="1239"/>
    <cellStyle name="常规_表样--2016年1至7月云南省及省本级地方财政收支执行情况（国资预算）全省数据与国库一致send预算局826" xfId="1240"/>
    <cellStyle name="千位[0]_ 方正PC" xfId="1241"/>
    <cellStyle name="千位_ 方正PC" xfId="1242"/>
    <cellStyle name="千位分隔 11 2" xfId="1243"/>
    <cellStyle name="千位分隔 2 2 2" xfId="1244"/>
    <cellStyle name="千位分隔 4 6" xfId="1245"/>
    <cellStyle name="千位分隔 4 6 2" xfId="1246"/>
    <cellStyle name="千位分隔 7 2" xfId="1247"/>
    <cellStyle name="千位分隔 8 2" xfId="1248"/>
    <cellStyle name="强调文字颜色 4 2 2 2" xfId="1249"/>
    <cellStyle name="千位分隔 9" xfId="1250"/>
    <cellStyle name="强调 1" xfId="1251"/>
    <cellStyle name="强调 1 2" xfId="1252"/>
    <cellStyle name="强调 2" xfId="1253"/>
    <cellStyle name="强调 3 2" xfId="1254"/>
    <cellStyle name="强调文字颜色 1 2 2" xfId="1255"/>
    <cellStyle name="强调文字颜色 1 2 2 2" xfId="1256"/>
    <cellStyle name="强调文字颜色 1 2 3" xfId="1257"/>
    <cellStyle name="强调文字颜色 6 2 2 2" xfId="1258"/>
    <cellStyle name="强调文字颜色 1 3" xfId="1259"/>
    <cellStyle name="强调文字颜色 1 3 2" xfId="1260"/>
    <cellStyle name="强调文字颜色 2 2" xfId="1261"/>
    <cellStyle name="强调文字颜色 2 2 3" xfId="1262"/>
    <cellStyle name="强调文字颜色 2 3" xfId="1263"/>
    <cellStyle name="强调文字颜色 3 2" xfId="1264"/>
    <cellStyle name="适中 2 3" xfId="1265"/>
    <cellStyle name="强调文字颜色 3 2 2" xfId="1266"/>
    <cellStyle name="强调文字颜色 3 2 2 2" xfId="1267"/>
    <cellStyle name="适中 2 4" xfId="1268"/>
    <cellStyle name="强调文字颜色 3 2 3" xfId="1269"/>
    <cellStyle name="强调文字颜色 4 2 2" xfId="1270"/>
    <cellStyle name="强调文字颜色 4 2 3" xfId="1271"/>
    <cellStyle name="强调文字颜色 5 2" xfId="1272"/>
    <cellStyle name="强调文字颜色 5 3" xfId="1273"/>
    <cellStyle name="强调文字颜色 5 3 2" xfId="1274"/>
    <cellStyle name="强调文字颜色 6 2" xfId="1275"/>
    <cellStyle name="强调文字颜色 6 2 2" xfId="1276"/>
    <cellStyle name="强调文字颜色 6 2 3" xfId="1277"/>
    <cellStyle name="强调文字颜色 6 3" xfId="1278"/>
    <cellStyle name="强调文字颜色 6 3 2" xfId="1279"/>
    <cellStyle name="日期 2 2 2" xfId="1280"/>
    <cellStyle name="日期 2 3" xfId="1281"/>
    <cellStyle name="日期 3 2" xfId="1282"/>
    <cellStyle name="日期 4" xfId="1283"/>
    <cellStyle name="商品名称" xfId="1284"/>
    <cellStyle name="商品名称 2" xfId="1285"/>
    <cellStyle name="商品名称 2 2 2" xfId="1286"/>
    <cellStyle name="商品名称 3" xfId="1287"/>
    <cellStyle name="适中 2" xfId="1288"/>
    <cellStyle name="适中 3 2" xfId="1289"/>
    <cellStyle name="适中 3 2 2" xfId="1290"/>
    <cellStyle name="适中 3 4" xfId="1291"/>
    <cellStyle name="适中 4 2 2" xfId="1292"/>
    <cellStyle name="适中 4 4" xfId="1293"/>
    <cellStyle name="输出 2" xfId="1294"/>
    <cellStyle name="输出 2 2" xfId="1295"/>
    <cellStyle name="输出 2 3" xfId="1296"/>
    <cellStyle name="输出 2 4" xfId="1297"/>
    <cellStyle name="输出 3" xfId="1298"/>
    <cellStyle name="输出 3 2" xfId="1299"/>
    <cellStyle name="输出 4" xfId="1300"/>
    <cellStyle name="输出 5" xfId="1301"/>
    <cellStyle name="寘嬫愗傝_Region Orders (2)" xfId="1302"/>
    <cellStyle name="输出 5 2" xfId="1303"/>
    <cellStyle name="输出 5 3" xfId="1304"/>
    <cellStyle name="输出 6" xfId="1305"/>
    <cellStyle name="输出 7" xfId="1306"/>
    <cellStyle name="输出 8" xfId="1307"/>
    <cellStyle name="输入 2 2 2" xfId="1308"/>
    <cellStyle name="输入 2 3" xfId="1309"/>
    <cellStyle name="输入 5" xfId="1310"/>
    <cellStyle name="输入 5 2" xfId="1311"/>
    <cellStyle name="输入 5 3" xfId="1312"/>
    <cellStyle name="输入 6" xfId="1313"/>
    <cellStyle name="输入 7" xfId="1314"/>
    <cellStyle name="数量 2 2" xfId="1315"/>
    <cellStyle name="数量 2 3" xfId="1316"/>
    <cellStyle name="未定义" xfId="1317"/>
    <cellStyle name="样式 1" xfId="1318"/>
    <cellStyle name="寘嬫愗傝 [0.00]_Region Orders (2)" xfId="1319"/>
    <cellStyle name="注释 2 2" xfId="1320"/>
    <cellStyle name="注释 2 2 2" xfId="1321"/>
    <cellStyle name="注释 2 3" xfId="1322"/>
    <cellStyle name="注释 2 4" xfId="1323"/>
    <cellStyle name="注释 3" xfId="1324"/>
    <cellStyle name="注释 3 2" xfId="1325"/>
    <cellStyle name="注释 3 2 2" xfId="1326"/>
    <cellStyle name="注释 3 3" xfId="1327"/>
    <cellStyle name="注释 3 4" xfId="1328"/>
    <cellStyle name="注释 4" xfId="1329"/>
    <cellStyle name="注释 5" xfId="1330"/>
    <cellStyle name="注释 5 2" xfId="1331"/>
    <cellStyle name="注释 5 3" xfId="1332"/>
    <cellStyle name="注释 6" xfId="1333"/>
    <cellStyle name="Normal" xfId="1334"/>
    <cellStyle name="常规_录入表" xfId="1335"/>
  </cellStyles>
  <dxfs count="1407">
    <dxf>
      <font>
        <b val="0"/>
        <color auto="1"/>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0"/>
        <color auto="1"/>
      </font>
    </dxf>
    <dxf>
      <font>
        <b val="1"/>
        <i val="0"/>
      </font>
    </dxf>
    <dxf>
      <font>
        <b val="1"/>
        <i val="0"/>
      </font>
    </dxf>
    <dxf>
      <font>
        <b val="0"/>
        <color auto="1"/>
      </font>
    </dxf>
    <dxf>
      <font>
        <b val="0"/>
        <color indexed="2"/>
      </font>
    </dxf>
    <dxf>
      <font>
        <b val="0"/>
        <color auto="1"/>
      </font>
    </dxf>
    <dxf>
      <font>
        <b val="0"/>
        <color indexed="2"/>
      </font>
    </dxf>
    <dxf>
      <font>
        <b val="0"/>
        <color auto="1"/>
      </font>
    </dxf>
    <dxf>
      <font>
        <b val="1"/>
        <i val="0"/>
      </font>
    </dxf>
    <dxf>
      <font>
        <b val="0"/>
        <color auto="1"/>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indexed="2"/>
      </font>
    </dxf>
    <dxf>
      <font>
        <b val="0"/>
        <color auto="1"/>
      </font>
    </dxf>
    <dxf>
      <font>
        <b val="0"/>
        <color auto="1"/>
      </font>
    </dxf>
    <dxf>
      <font>
        <b val="0"/>
        <color auto="1"/>
      </font>
    </dxf>
    <dxf>
      <font>
        <b val="0"/>
        <color auto="1"/>
      </font>
    </dxf>
    <dxf>
      <font>
        <b val="0"/>
        <color auto="1"/>
      </font>
    </dxf>
    <dxf>
      <font>
        <b val="0"/>
        <color auto="1"/>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1"/>
        <i val="0"/>
      </font>
    </dxf>
    <dxf>
      <font>
        <b val="0"/>
        <color indexed="2"/>
      </font>
    </dxf>
    <dxf>
      <font>
        <b val="0"/>
        <color indexed="2"/>
      </font>
    </dxf>
    <dxf>
      <font>
        <b val="0"/>
        <i val="0"/>
        <color auto="1"/>
      </font>
    </dxf>
    <dxf>
      <font>
        <b val="0"/>
        <i val="0"/>
        <color auto="1"/>
      </font>
    </dxf>
    <dxf>
      <font>
        <b val="0"/>
        <i val="0"/>
        <color auto="1"/>
      </font>
    </dxf>
    <dxf>
      <font>
        <b val="0"/>
        <i val="0"/>
        <color auto="1"/>
      </font>
    </dxf>
    <dxf>
      <font>
        <b val="0"/>
        <i val="0"/>
        <color auto="1"/>
      </font>
    </dxf>
    <dxf>
      <font>
        <b val="0"/>
        <i val="0"/>
        <color auto="1"/>
      </font>
    </dxf>
    <dxf>
      <font>
        <b val="0"/>
        <i val="0"/>
        <color auto="1"/>
      </font>
    </dxf>
    <dxf>
      <font>
        <b val="0"/>
        <i val="0"/>
        <color auto="1"/>
      </font>
    </dxf>
    <dxf>
      <font>
        <b val="0"/>
        <color auto="1"/>
      </font>
    </dxf>
    <dxf>
      <font>
        <b val="0"/>
        <color auto="1"/>
      </font>
    </dxf>
    <dxf>
      <font>
        <b val="0"/>
        <color auto="1"/>
      </font>
    </dxf>
    <dxf>
      <font>
        <b val="0"/>
        <color auto="1"/>
      </font>
    </dxf>
    <dxf>
      <font>
        <b val="0"/>
        <color auto="1"/>
      </font>
    </dxf>
    <dxf>
      <font>
        <b val="0"/>
        <color auto="1"/>
      </font>
    </dxf>
    <dxf>
      <font>
        <b val="0"/>
        <color auto="1"/>
      </font>
    </dxf>
    <dxf>
      <font>
        <b val="0"/>
        <color auto="1"/>
      </font>
    </dxf>
    <dxf>
      <font>
        <b val="0"/>
        <i val="0"/>
        <color indexed="2"/>
      </font>
    </dxf>
    <dxf>
      <font>
        <b val="0"/>
        <i val="0"/>
        <color auto="1"/>
      </font>
    </dxf>
    <dxf>
      <font>
        <b val="0"/>
        <i val="0"/>
        <color auto="1"/>
      </font>
    </dxf>
    <dxf>
      <font>
        <b val="0"/>
        <i val="0"/>
        <color auto="1"/>
      </font>
    </dxf>
    <dxf>
      <font>
        <b val="0"/>
        <i val="0"/>
        <color auto="1"/>
      </font>
    </dxf>
    <dxf>
      <font>
        <b val="0"/>
        <i val="0"/>
        <color indexed="2"/>
      </font>
    </dxf>
    <dxf>
      <font>
        <b val="0"/>
        <i val="0"/>
        <color indexed="2"/>
      </font>
    </dxf>
    <dxf>
      <font>
        <b val="0"/>
        <i val="0"/>
        <color auto="1"/>
      </font>
    </dxf>
    <dxf>
      <font>
        <b val="0"/>
        <i val="0"/>
        <color indexed="2"/>
      </font>
    </dxf>
    <dxf>
      <font>
        <b val="1"/>
        <i val="0"/>
      </font>
    </dxf>
    <dxf>
      <font>
        <b val="1"/>
        <i val="0"/>
      </font>
    </dxf>
  </dxf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9" Type="http://schemas.openxmlformats.org/officeDocument/2006/relationships/sharedStrings" Target="sharedStrings.xml"/><Relationship Id="rId38" Type="http://schemas.openxmlformats.org/officeDocument/2006/relationships/styles" Target="styles.xml"/><Relationship Id="rId37" Type="http://schemas.openxmlformats.org/officeDocument/2006/relationships/theme" Target="theme/theme1.xml"/><Relationship Id="rId36" Type="http://schemas.openxmlformats.org/officeDocument/2006/relationships/externalLink" Target="externalLinks/externalLink3.xml"/><Relationship Id="rId35" Type="http://schemas.openxmlformats.org/officeDocument/2006/relationships/externalLink" Target="externalLinks/externalLink2.xml"/><Relationship Id="rId34" Type="http://schemas.openxmlformats.org/officeDocument/2006/relationships/externalLink" Target="externalLinks/externalLink1.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C:\Users\HP\Downloads\2023&#24180;&#26753;&#27827;&#21439;&#22320;&#26041;&#36130;&#25919;&#25910;&#25903;&#25191;&#34892;&#24773;&#20917;&#21450;2024&#24180;&#39044;&#31639;&#33609;&#2669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 val="Main"/>
      <sheetName val="Sheet1"/>
      <sheetName val="eqpmad2"/>
      <sheetName val="基本支出经济分类透视"/>
      <sheetName val="中央"/>
      <sheetName val="合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封面"/>
      <sheetName val="目录"/>
      <sheetName val="校验表"/>
      <sheetName val="01"/>
      <sheetName val="02"/>
      <sheetName val="说明1"/>
      <sheetName val="03"/>
      <sheetName val="04"/>
      <sheetName val="05"/>
      <sheetName val="说明2"/>
      <sheetName val="06"/>
      <sheetName val="07"/>
      <sheetName val="说明3"/>
      <sheetName val="08"/>
      <sheetName val="09"/>
      <sheetName val="说明4"/>
      <sheetName val="10"/>
      <sheetName val="11"/>
      <sheetName val="12"/>
      <sheetName val="13"/>
      <sheetName val="14"/>
      <sheetName val="15"/>
      <sheetName val="16"/>
      <sheetName val="17"/>
      <sheetName val="18"/>
      <sheetName val="19"/>
      <sheetName val="20"/>
      <sheetName val="21"/>
      <sheetName val="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Cambria"/>
        <a:cs typeface="Arial"/>
      </a:majorFont>
      <a:minorFont>
        <a:latin typeface="等线"/>
        <a:ea typeface="等线"/>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spDef>
      <a:spPr bwMode="auto">
        <a:xfrm>
          <a:off x="0" y="0"/>
          <a:ext cx="0" cy="0"/>
        </a:xfrm>
        <a:custGeom>
          <a:avLst/>
          <a:gdLst>
            <a:gd name="_h" fmla="val 21600"/>
            <a:gd name="_w" fmla="val 21600"/>
          </a:gdLst>
          <a:ahLst/>
          <a:cxnLst/>
          <a:rect l="0" t="0" r="0" b="0"/>
          <a:pathLst>
            <a:path w="21600" h="21600" extrusionOk="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E53"/>
  <sheetViews>
    <sheetView showGridLines="0" showZeros="0" view="pageBreakPreview" zoomScaleNormal="100" zoomScaleSheetLayoutView="100" workbookViewId="0">
      <pane ySplit="4" topLeftCell="A5" activePane="bottomLeft" state="frozen"/>
      <selection/>
      <selection pane="bottomLeft" activeCell="A1" sqref="A1"/>
    </sheetView>
  </sheetViews>
  <sheetFormatPr defaultColWidth="9" defaultRowHeight="15.6" customHeight="1" outlineLevelCol="4"/>
  <cols>
    <col min="1" max="1" width="17.6296296296296" style="257" hidden="1" customWidth="1"/>
    <col min="2" max="2" width="50.75" style="257" customWidth="1"/>
    <col min="3" max="4" width="20.6296296296296" style="257" customWidth="1"/>
    <col min="5" max="5" width="20.6296296296296" style="449" customWidth="1"/>
    <col min="6" max="257" width="9" style="380" customWidth="1"/>
  </cols>
  <sheetData>
    <row r="1" ht="22.2" spans="2:2">
      <c r="B1" s="450" t="s">
        <v>0</v>
      </c>
    </row>
    <row r="2" ht="45" customHeight="1" spans="1:5">
      <c r="A2" s="381"/>
      <c r="B2" s="381" t="s">
        <v>1</v>
      </c>
      <c r="C2" s="381"/>
      <c r="D2" s="381"/>
      <c r="E2" s="381"/>
    </row>
    <row r="3" ht="18.95" customHeight="1" spans="1:5">
      <c r="A3" s="253"/>
      <c r="B3" s="451"/>
      <c r="C3" s="261"/>
      <c r="D3" s="253"/>
      <c r="E3" s="262" t="s">
        <v>2</v>
      </c>
    </row>
    <row r="4" s="445" customFormat="1" ht="45" customHeight="1" spans="1:5">
      <c r="A4" s="264" t="s">
        <v>3</v>
      </c>
      <c r="B4" s="452" t="s">
        <v>4</v>
      </c>
      <c r="C4" s="266" t="s">
        <v>5</v>
      </c>
      <c r="D4" s="266" t="s">
        <v>6</v>
      </c>
      <c r="E4" s="452" t="s">
        <v>7</v>
      </c>
    </row>
    <row r="5" s="446" customFormat="1" ht="37.5" customHeight="1" spans="1:5">
      <c r="A5" s="340" t="s">
        <v>8</v>
      </c>
      <c r="B5" s="427" t="s">
        <v>9</v>
      </c>
      <c r="C5" s="413">
        <f>SUM(XFD6:XFD20)</f>
        <v>0</v>
      </c>
      <c r="D5" s="413">
        <f>SUM(XFD6:XFD20)</f>
        <v>0</v>
      </c>
      <c r="E5" s="414" t="e">
        <f t="shared" ref="E5:E29" si="0">(XFD5-XFD5)/XFD5</f>
        <v>#DIV/0!</v>
      </c>
    </row>
    <row r="6" ht="37.5" customHeight="1" spans="1:5">
      <c r="A6" s="342" t="s">
        <v>10</v>
      </c>
      <c r="B6" s="285" t="s">
        <v>11</v>
      </c>
      <c r="C6" s="423">
        <v>3906</v>
      </c>
      <c r="D6" s="330">
        <v>4209</v>
      </c>
      <c r="E6" s="416" t="e">
        <f t="shared" si="0"/>
        <v>#DIV/0!</v>
      </c>
    </row>
    <row r="7" ht="37.5" customHeight="1" spans="1:5">
      <c r="A7" s="342" t="s">
        <v>12</v>
      </c>
      <c r="B7" s="285" t="s">
        <v>13</v>
      </c>
      <c r="C7" s="423">
        <v>588</v>
      </c>
      <c r="D7" s="330">
        <v>597</v>
      </c>
      <c r="E7" s="416" t="e">
        <f t="shared" si="0"/>
        <v>#DIV/0!</v>
      </c>
    </row>
    <row r="8" ht="37.5" customHeight="1" spans="1:5">
      <c r="A8" s="342" t="s">
        <v>14</v>
      </c>
      <c r="B8" s="285" t="s">
        <v>15</v>
      </c>
      <c r="C8" s="423">
        <v>110</v>
      </c>
      <c r="D8" s="330">
        <v>67</v>
      </c>
      <c r="E8" s="416" t="e">
        <f t="shared" si="0"/>
        <v>#DIV/0!</v>
      </c>
    </row>
    <row r="9" ht="37.5" customHeight="1" spans="1:5">
      <c r="A9" s="342" t="s">
        <v>16</v>
      </c>
      <c r="B9" s="285" t="s">
        <v>17</v>
      </c>
      <c r="C9" s="423">
        <v>31</v>
      </c>
      <c r="D9" s="330">
        <v>35</v>
      </c>
      <c r="E9" s="416" t="e">
        <f t="shared" si="0"/>
        <v>#DIV/0!</v>
      </c>
    </row>
    <row r="10" ht="37.5" customHeight="1" spans="1:5">
      <c r="A10" s="342" t="s">
        <v>18</v>
      </c>
      <c r="B10" s="285" t="s">
        <v>19</v>
      </c>
      <c r="C10" s="423">
        <v>381</v>
      </c>
      <c r="D10" s="330">
        <v>385</v>
      </c>
      <c r="E10" s="416" t="e">
        <f t="shared" si="0"/>
        <v>#DIV/0!</v>
      </c>
    </row>
    <row r="11" ht="37.5" customHeight="1" spans="1:5">
      <c r="A11" s="342" t="s">
        <v>20</v>
      </c>
      <c r="B11" s="285" t="s">
        <v>21</v>
      </c>
      <c r="C11" s="423">
        <v>137</v>
      </c>
      <c r="D11" s="330">
        <v>161</v>
      </c>
      <c r="E11" s="416" t="e">
        <f t="shared" si="0"/>
        <v>#DIV/0!</v>
      </c>
    </row>
    <row r="12" ht="37.5" customHeight="1" spans="1:5">
      <c r="A12" s="342" t="s">
        <v>22</v>
      </c>
      <c r="B12" s="285" t="s">
        <v>23</v>
      </c>
      <c r="C12" s="423">
        <v>109</v>
      </c>
      <c r="D12" s="330">
        <v>112</v>
      </c>
      <c r="E12" s="416" t="e">
        <f t="shared" si="0"/>
        <v>#DIV/0!</v>
      </c>
    </row>
    <row r="13" ht="37.5" customHeight="1" spans="1:5">
      <c r="A13" s="342" t="s">
        <v>24</v>
      </c>
      <c r="B13" s="285" t="s">
        <v>25</v>
      </c>
      <c r="C13" s="423">
        <v>80</v>
      </c>
      <c r="D13" s="330">
        <v>105</v>
      </c>
      <c r="E13" s="416" t="e">
        <f t="shared" si="0"/>
        <v>#DIV/0!</v>
      </c>
    </row>
    <row r="14" ht="37.5" customHeight="1" spans="1:5">
      <c r="A14" s="342" t="s">
        <v>26</v>
      </c>
      <c r="B14" s="285" t="s">
        <v>27</v>
      </c>
      <c r="C14" s="423">
        <v>1960</v>
      </c>
      <c r="D14" s="330">
        <v>2100</v>
      </c>
      <c r="E14" s="416" t="e">
        <f t="shared" si="0"/>
        <v>#DIV/0!</v>
      </c>
    </row>
    <row r="15" ht="37.5" customHeight="1" spans="1:5">
      <c r="A15" s="342" t="s">
        <v>28</v>
      </c>
      <c r="B15" s="285" t="s">
        <v>29</v>
      </c>
      <c r="C15" s="423">
        <v>279</v>
      </c>
      <c r="D15" s="330">
        <v>315</v>
      </c>
      <c r="E15" s="416" t="e">
        <f t="shared" si="0"/>
        <v>#DIV/0!</v>
      </c>
    </row>
    <row r="16" ht="37.5" customHeight="1" spans="1:5">
      <c r="A16" s="342" t="s">
        <v>30</v>
      </c>
      <c r="B16" s="285" t="s">
        <v>31</v>
      </c>
      <c r="C16" s="423">
        <v>78</v>
      </c>
      <c r="D16" s="330">
        <v>88</v>
      </c>
      <c r="E16" s="416" t="e">
        <f t="shared" si="0"/>
        <v>#DIV/0!</v>
      </c>
    </row>
    <row r="17" ht="37.5" customHeight="1" spans="1:5">
      <c r="A17" s="342" t="s">
        <v>32</v>
      </c>
      <c r="B17" s="285" t="s">
        <v>33</v>
      </c>
      <c r="C17" s="423">
        <v>733</v>
      </c>
      <c r="D17" s="330">
        <v>840</v>
      </c>
      <c r="E17" s="416" t="e">
        <f t="shared" si="0"/>
        <v>#DIV/0!</v>
      </c>
    </row>
    <row r="18" ht="37.5" customHeight="1" spans="1:5">
      <c r="A18" s="342" t="s">
        <v>34</v>
      </c>
      <c r="B18" s="285" t="s">
        <v>35</v>
      </c>
      <c r="C18" s="419">
        <v>3255</v>
      </c>
      <c r="D18" s="330">
        <v>3290</v>
      </c>
      <c r="E18" s="416" t="e">
        <f t="shared" si="0"/>
        <v>#DIV/0!</v>
      </c>
    </row>
    <row r="19" ht="37.5" customHeight="1" spans="1:5">
      <c r="A19" s="342" t="s">
        <v>36</v>
      </c>
      <c r="B19" s="285" t="s">
        <v>37</v>
      </c>
      <c r="C19" s="419">
        <v>34</v>
      </c>
      <c r="D19" s="330">
        <v>42</v>
      </c>
      <c r="E19" s="416" t="e">
        <f t="shared" si="0"/>
        <v>#DIV/0!</v>
      </c>
    </row>
    <row r="20" ht="37.5" customHeight="1" spans="1:5">
      <c r="A20" s="342" t="s">
        <v>38</v>
      </c>
      <c r="B20" s="285" t="s">
        <v>39</v>
      </c>
      <c r="C20" s="419">
        <v>-6</v>
      </c>
      <c r="D20" s="420"/>
      <c r="E20" s="416" t="e">
        <f t="shared" si="0"/>
        <v>#DIV/0!</v>
      </c>
    </row>
    <row r="21" s="446" customFormat="1" ht="37.5" customHeight="1" spans="1:5">
      <c r="A21" s="340" t="s">
        <v>40</v>
      </c>
      <c r="B21" s="427" t="s">
        <v>41</v>
      </c>
      <c r="C21" s="413">
        <f>SUM(XFD22:XFD29)</f>
        <v>0</v>
      </c>
      <c r="D21" s="413">
        <f>SUM(XFD22:XFD29)</f>
        <v>0</v>
      </c>
      <c r="E21" s="414" t="e">
        <f t="shared" si="0"/>
        <v>#DIV/0!</v>
      </c>
    </row>
    <row r="22" ht="37.5" customHeight="1" spans="1:5">
      <c r="A22" s="453" t="s">
        <v>42</v>
      </c>
      <c r="B22" s="285" t="s">
        <v>43</v>
      </c>
      <c r="C22" s="423">
        <v>2663</v>
      </c>
      <c r="D22" s="330">
        <v>2751</v>
      </c>
      <c r="E22" s="416" t="e">
        <f t="shared" si="0"/>
        <v>#DIV/0!</v>
      </c>
    </row>
    <row r="23" ht="37.5" customHeight="1" spans="1:5">
      <c r="A23" s="342" t="s">
        <v>44</v>
      </c>
      <c r="B23" s="454" t="s">
        <v>45</v>
      </c>
      <c r="C23" s="423">
        <v>1128</v>
      </c>
      <c r="D23" s="330">
        <v>1240</v>
      </c>
      <c r="E23" s="416" t="e">
        <f t="shared" si="0"/>
        <v>#DIV/0!</v>
      </c>
    </row>
    <row r="24" ht="37.5" customHeight="1" spans="1:5">
      <c r="A24" s="342" t="s">
        <v>46</v>
      </c>
      <c r="B24" s="285" t="s">
        <v>47</v>
      </c>
      <c r="C24" s="423">
        <v>707</v>
      </c>
      <c r="D24" s="330">
        <v>953</v>
      </c>
      <c r="E24" s="416" t="e">
        <f t="shared" si="0"/>
        <v>#DIV/0!</v>
      </c>
    </row>
    <row r="25" ht="37.5" customHeight="1" spans="1:5">
      <c r="A25" s="342" t="s">
        <v>48</v>
      </c>
      <c r="B25" s="285" t="s">
        <v>49</v>
      </c>
      <c r="C25" s="423"/>
      <c r="D25" s="330"/>
      <c r="E25" s="416"/>
    </row>
    <row r="26" ht="37.5" customHeight="1" spans="1:5">
      <c r="A26" s="342" t="s">
        <v>50</v>
      </c>
      <c r="B26" s="285" t="s">
        <v>51</v>
      </c>
      <c r="C26" s="423">
        <v>5715</v>
      </c>
      <c r="D26" s="330">
        <v>7243</v>
      </c>
      <c r="E26" s="416" t="e">
        <f t="shared" si="0"/>
        <v>#DIV/0!</v>
      </c>
    </row>
    <row r="27" ht="37.5" customHeight="1" spans="1:5">
      <c r="A27" s="342" t="s">
        <v>52</v>
      </c>
      <c r="B27" s="285" t="s">
        <v>53</v>
      </c>
      <c r="C27" s="455"/>
      <c r="D27" s="330">
        <v>0</v>
      </c>
      <c r="E27" s="416"/>
    </row>
    <row r="28" ht="37.5" customHeight="1" spans="1:5">
      <c r="A28" s="342" t="s">
        <v>54</v>
      </c>
      <c r="B28" s="285" t="s">
        <v>55</v>
      </c>
      <c r="C28" s="423">
        <v>1</v>
      </c>
      <c r="D28" s="330"/>
      <c r="E28" s="416" t="e">
        <f t="shared" si="0"/>
        <v>#DIV/0!</v>
      </c>
    </row>
    <row r="29" ht="37.5" customHeight="1" spans="1:5">
      <c r="A29" s="342" t="s">
        <v>56</v>
      </c>
      <c r="B29" s="285" t="s">
        <v>57</v>
      </c>
      <c r="C29" s="423">
        <v>104</v>
      </c>
      <c r="D29" s="330">
        <v>100</v>
      </c>
      <c r="E29" s="416" t="e">
        <f t="shared" si="0"/>
        <v>#DIV/0!</v>
      </c>
    </row>
    <row r="30" ht="37.5" customHeight="1" spans="1:5">
      <c r="A30" s="342"/>
      <c r="B30" s="285"/>
      <c r="C30" s="423"/>
      <c r="D30" s="330"/>
      <c r="E30" s="416"/>
    </row>
    <row r="31" s="447" customFormat="1" ht="37.5" customHeight="1" spans="1:5">
      <c r="A31" s="456"/>
      <c r="B31" s="425" t="s">
        <v>58</v>
      </c>
      <c r="C31" s="413">
        <f>XFD5+XFD21</f>
        <v>0</v>
      </c>
      <c r="D31" s="413">
        <f>XFD5+XFD21</f>
        <v>0</v>
      </c>
      <c r="E31" s="414" t="e">
        <f t="shared" ref="E31:E40" si="1">(XFD31-XFD31)/XFD31</f>
        <v>#DIV/0!</v>
      </c>
    </row>
    <row r="32" s="446" customFormat="1" ht="37.5" customHeight="1" spans="1:5">
      <c r="A32" s="340">
        <v>105</v>
      </c>
      <c r="B32" s="283" t="s">
        <v>59</v>
      </c>
      <c r="C32" s="413">
        <v>50800</v>
      </c>
      <c r="D32" s="413">
        <v>4170</v>
      </c>
      <c r="E32" s="414" t="e">
        <f t="shared" si="1"/>
        <v>#DIV/0!</v>
      </c>
    </row>
    <row r="33" s="446" customFormat="1" ht="37.5" customHeight="1" spans="1:5">
      <c r="A33" s="340">
        <v>110</v>
      </c>
      <c r="B33" s="427" t="s">
        <v>60</v>
      </c>
      <c r="C33" s="428">
        <f>XFD34+XFD35+XFD36+XFD37+XFD38+XFD39</f>
        <v>0</v>
      </c>
      <c r="D33" s="428">
        <f>XFD34+XFD35+XFD36+XFD37+XFD38+XFD39</f>
        <v>0</v>
      </c>
      <c r="E33" s="414" t="e">
        <f t="shared" si="1"/>
        <v>#DIV/0!</v>
      </c>
    </row>
    <row r="34" ht="37.5" customHeight="1" spans="1:5">
      <c r="A34" s="342">
        <v>11001</v>
      </c>
      <c r="B34" s="285" t="s">
        <v>61</v>
      </c>
      <c r="C34" s="423">
        <v>3223</v>
      </c>
      <c r="D34" s="423">
        <v>3280</v>
      </c>
      <c r="E34" s="416" t="e">
        <f t="shared" si="1"/>
        <v>#DIV/0!</v>
      </c>
    </row>
    <row r="35" ht="37.5" customHeight="1" spans="1:5">
      <c r="A35" s="342"/>
      <c r="B35" s="285" t="s">
        <v>62</v>
      </c>
      <c r="C35" s="423">
        <v>139068</v>
      </c>
      <c r="D35" s="423">
        <v>130291</v>
      </c>
      <c r="E35" s="416" t="e">
        <f t="shared" si="1"/>
        <v>#DIV/0!</v>
      </c>
    </row>
    <row r="36" ht="37.5" customHeight="1" spans="1:5">
      <c r="A36" s="342">
        <v>11008</v>
      </c>
      <c r="B36" s="285" t="s">
        <v>63</v>
      </c>
      <c r="C36" s="423"/>
      <c r="D36" s="423">
        <v>16100</v>
      </c>
      <c r="E36" s="416"/>
    </row>
    <row r="37" ht="37.5" customHeight="1" spans="1:5">
      <c r="A37" s="342">
        <v>11009</v>
      </c>
      <c r="B37" s="285" t="s">
        <v>64</v>
      </c>
      <c r="C37" s="423">
        <v>20656</v>
      </c>
      <c r="D37" s="423">
        <v>19089</v>
      </c>
      <c r="E37" s="416" t="e">
        <f t="shared" si="1"/>
        <v>#DIV/0!</v>
      </c>
    </row>
    <row r="38" s="448" customFormat="1" ht="37.5" customHeight="1" spans="1:5">
      <c r="A38" s="457">
        <v>11013</v>
      </c>
      <c r="B38" s="288" t="s">
        <v>65</v>
      </c>
      <c r="C38" s="423"/>
      <c r="D38" s="423"/>
      <c r="E38" s="416"/>
    </row>
    <row r="39" s="448" customFormat="1" ht="37.5" customHeight="1" spans="1:5">
      <c r="A39" s="457">
        <v>11015</v>
      </c>
      <c r="B39" s="288" t="s">
        <v>66</v>
      </c>
      <c r="C39" s="423">
        <v>679</v>
      </c>
      <c r="D39" s="423">
        <v>77</v>
      </c>
      <c r="E39" s="416" t="e">
        <f t="shared" si="1"/>
        <v>#DIV/0!</v>
      </c>
    </row>
    <row r="40" s="446" customFormat="1" ht="37.5" customHeight="1" spans="1:5">
      <c r="A40" s="458"/>
      <c r="B40" s="459" t="s">
        <v>67</v>
      </c>
      <c r="C40" s="460">
        <f>XFD31+XFD32+XFD33</f>
        <v>0</v>
      </c>
      <c r="D40" s="460">
        <f>XFD31+XFD32+XFD33</f>
        <v>0</v>
      </c>
      <c r="E40" s="414" t="e">
        <f t="shared" si="1"/>
        <v>#DIV/0!</v>
      </c>
    </row>
    <row r="41" spans="3:4">
      <c r="C41" s="461"/>
      <c r="D41" s="461"/>
    </row>
    <row r="42" spans="4:4">
      <c r="D42" s="461"/>
    </row>
    <row r="43" spans="3:4">
      <c r="C43" s="461"/>
      <c r="D43" s="461"/>
    </row>
    <row r="44" spans="4:4">
      <c r="D44" s="461"/>
    </row>
    <row r="45" spans="3:4">
      <c r="C45" s="461"/>
      <c r="D45" s="461"/>
    </row>
    <row r="46" spans="3:4">
      <c r="C46" s="461"/>
      <c r="D46" s="461"/>
    </row>
    <row r="47" spans="4:4">
      <c r="D47" s="461"/>
    </row>
    <row r="48" spans="3:4">
      <c r="C48" s="461"/>
      <c r="D48" s="461"/>
    </row>
    <row r="49" spans="3:4">
      <c r="C49" s="461"/>
      <c r="D49" s="461"/>
    </row>
    <row r="50" spans="3:4">
      <c r="C50" s="461"/>
      <c r="D50" s="461"/>
    </row>
    <row r="51" spans="3:4">
      <c r="C51" s="461"/>
      <c r="D51" s="461"/>
    </row>
    <row r="52" spans="4:4">
      <c r="D52" s="461"/>
    </row>
    <row r="53" spans="3:4">
      <c r="C53" s="461"/>
      <c r="D53" s="461"/>
    </row>
  </sheetData>
  <mergeCells count="1">
    <mergeCell ref="B2:E2"/>
  </mergeCells>
  <conditionalFormatting sqref="E3">
    <cfRule type="cellIs" dxfId="0" priority="43" stopIfTrue="1" operator="lessThanOrEqual">
      <formula>-1</formula>
    </cfRule>
  </conditionalFormatting>
  <conditionalFormatting sqref="A32:B32">
    <cfRule type="expression" dxfId="1" priority="49" stopIfTrue="1">
      <formula>"len($A:$A)=3"</formula>
    </cfRule>
  </conditionalFormatting>
  <conditionalFormatting sqref="C40:D40">
    <cfRule type="expression" dxfId="2" priority="40" stopIfTrue="1">
      <formula>"len($A:$A)=3"</formula>
    </cfRule>
    <cfRule type="expression" dxfId="3" priority="37" stopIfTrue="1">
      <formula>"len($A:$A)=3"</formula>
    </cfRule>
  </conditionalFormatting>
  <conditionalFormatting sqref="B8:B9">
    <cfRule type="expression" dxfId="4" priority="57" stopIfTrue="1">
      <formula>"len($A:$A)=3"</formula>
    </cfRule>
  </conditionalFormatting>
  <conditionalFormatting sqref="B33:B35">
    <cfRule type="expression" dxfId="5" priority="18" stopIfTrue="1">
      <formula>"len($A:$A)=3"</formula>
    </cfRule>
  </conditionalFormatting>
  <conditionalFormatting sqref="B38:B40">
    <cfRule type="expression" dxfId="6" priority="13" stopIfTrue="1">
      <formula>"len($A:$A)=3"</formula>
    </cfRule>
    <cfRule type="expression" dxfId="7" priority="12" stopIfTrue="1">
      <formula>"len($A:$A)=3"</formula>
    </cfRule>
  </conditionalFormatting>
  <conditionalFormatting sqref="C8:C9">
    <cfRule type="expression" dxfId="8" priority="36" stopIfTrue="1">
      <formula>"len($A:$A)=3"</formula>
    </cfRule>
  </conditionalFormatting>
  <conditionalFormatting sqref="D6:D7">
    <cfRule type="expression" dxfId="9" priority="27" stopIfTrue="1">
      <formula>"len($A:$A)=3"</formula>
    </cfRule>
  </conditionalFormatting>
  <conditionalFormatting sqref="D8:D9">
    <cfRule type="expression" dxfId="10" priority="25" stopIfTrue="1">
      <formula>"len($A:$A)=3"</formula>
    </cfRule>
  </conditionalFormatting>
  <conditionalFormatting sqref="A5:B30">
    <cfRule type="expression" dxfId="11" priority="54" stopIfTrue="1">
      <formula>"len($A:$A)=3"</formula>
    </cfRule>
  </conditionalFormatting>
  <conditionalFormatting sqref="B5:B7 B40 B32">
    <cfRule type="expression" dxfId="12" priority="63" stopIfTrue="1">
      <formula>"len($A:$A)=3"</formula>
    </cfRule>
  </conditionalFormatting>
  <conditionalFormatting sqref="C5:C7 D5">
    <cfRule type="expression" dxfId="13" priority="38" stopIfTrue="1">
      <formula>"len($A:$A)=3"</formula>
    </cfRule>
  </conditionalFormatting>
  <conditionalFormatting sqref="C5:C30 D21 D5">
    <cfRule type="expression" dxfId="14" priority="35" stopIfTrue="1">
      <formula>"len($A:$A)=3"</formula>
    </cfRule>
  </conditionalFormatting>
  <conditionalFormatting sqref="D6:D20 D22:D30">
    <cfRule type="expression" dxfId="15" priority="24" stopIfTrue="1">
      <formula>"len($A:$A)=3"</formula>
    </cfRule>
  </conditionalFormatting>
  <conditionalFormatting sqref="A33:B35 B39:B40">
    <cfRule type="expression" dxfId="16" priority="17" stopIfTrue="1">
      <formula>"len($A:$A)=3"</formula>
    </cfRule>
  </conditionalFormatting>
  <conditionalFormatting sqref="C33:D39">
    <cfRule type="expression" dxfId="17" priority="1" stopIfTrue="1">
      <formula>"len($A:$A)=3"</formula>
    </cfRule>
  </conditionalFormatting>
  <conditionalFormatting sqref="A34:B35">
    <cfRule type="expression" dxfId="18" priority="16" stopIfTrue="1">
      <formula>"len($A:$A)=3"</formula>
    </cfRule>
  </conditionalFormatting>
  <conditionalFormatting sqref="B40 A36:B36">
    <cfRule type="expression" dxfId="19" priority="61" stopIfTrue="1">
      <formula>"len($A:$A)=3"</formula>
    </cfRule>
  </conditionalFormatting>
  <conditionalFormatting sqref="A36:B37">
    <cfRule type="expression" dxfId="20" priority="14" stopIfTrue="1">
      <formula>"len($A:$A)=3"</formula>
    </cfRule>
  </conditionalFormatting>
  <dataValidations count="1">
    <dataValidation type="decimal" operator="greaterThanOrEqual" allowBlank="1" showInputMessage="1" showErrorMessage="1" errorTitle="提示" error="对不起，此处只能输入数字。" sqref="C20">
      <formula1>-99999999999999900000</formula1>
    </dataValidation>
  </dataValidations>
  <pageMargins left="0.471527777777778" right="0.393055555555556" top="0.747916666666667" bottom="0.747916666666667" header="0.313888888888889" footer="0.313888888888889"/>
  <pageSetup paperSize="9" scale="73" orientation="portrait" useFirstPageNumber="1" horizontalDpi="600"/>
  <headerFooter>
    <oddFooter>&amp;C&amp;16- &amp;P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G283"/>
  <sheetViews>
    <sheetView showGridLines="0" showZeros="0" view="pageBreakPreview" zoomScaleNormal="100" zoomScaleSheetLayoutView="100" workbookViewId="0">
      <pane ySplit="3" topLeftCell="A4" activePane="bottomLeft" state="frozen"/>
      <selection/>
      <selection pane="bottomLeft" activeCell="A1" sqref="A1"/>
    </sheetView>
  </sheetViews>
  <sheetFormatPr defaultColWidth="9" defaultRowHeight="15.6" customHeight="1" outlineLevelCol="6"/>
  <cols>
    <col min="1" max="1" width="21.5" style="253" hidden="1" customWidth="1"/>
    <col min="2" max="2" width="50.75" style="253" customWidth="1"/>
    <col min="3" max="4" width="20.6296296296296" style="253" customWidth="1"/>
    <col min="5" max="5" width="20.6296296296296" style="258" customWidth="1"/>
    <col min="6" max="6" width="3.75" style="259" hidden="1" customWidth="1"/>
    <col min="7" max="7" width="9" style="253" hidden="1" customWidth="1"/>
    <col min="8" max="257" width="9" style="253" customWidth="1"/>
  </cols>
  <sheetData>
    <row r="1" s="323" customFormat="1" ht="45" customHeight="1" spans="1:5">
      <c r="A1" s="260"/>
      <c r="B1" s="260" t="s">
        <v>2445</v>
      </c>
      <c r="C1" s="260"/>
      <c r="D1" s="260"/>
      <c r="E1" s="260"/>
    </row>
    <row r="2" s="254" customFormat="1" ht="20.1" customHeight="1" spans="2:6">
      <c r="B2" s="261"/>
      <c r="C2" s="261"/>
      <c r="D2" s="261"/>
      <c r="E2" s="262" t="s">
        <v>2</v>
      </c>
      <c r="F2" s="263"/>
    </row>
    <row r="3" s="255" customFormat="1" ht="45" customHeight="1" spans="1:7">
      <c r="A3" s="264" t="s">
        <v>3</v>
      </c>
      <c r="B3" s="265" t="s">
        <v>4</v>
      </c>
      <c r="C3" s="266" t="s">
        <v>5</v>
      </c>
      <c r="D3" s="266" t="s">
        <v>6</v>
      </c>
      <c r="E3" s="266" t="s">
        <v>7</v>
      </c>
      <c r="F3" s="267" t="s">
        <v>134</v>
      </c>
      <c r="G3" s="255" t="s">
        <v>135</v>
      </c>
    </row>
    <row r="4" s="256" customFormat="1" ht="38" customHeight="1" spans="1:7">
      <c r="A4" s="268" t="s">
        <v>81</v>
      </c>
      <c r="B4" s="204" t="s">
        <v>2446</v>
      </c>
      <c r="C4" s="305">
        <f>XFD5+XFD11+XFD17</f>
        <v>0</v>
      </c>
      <c r="D4" s="305">
        <f>XFD5+XFD11+XFD17</f>
        <v>0</v>
      </c>
      <c r="E4" s="306" t="e">
        <f t="shared" ref="E4:E7" si="0">(XFD4-XFD4)/XFD4</f>
        <v>#DIV/0!</v>
      </c>
      <c r="F4" s="292" t="str">
        <f t="shared" ref="F4:F67" si="1">IF(LEN(XFD4)=3,"是",IF(XFD4&lt;&gt;"",IF(SUM(XFD4)&lt;&gt;0,"是","否"),"是"))</f>
        <v>是</v>
      </c>
      <c r="G4" s="256" t="str">
        <f t="shared" ref="G4:G67" si="2">IF(LEN(XFD4)=3,"类",IF(LEN(XFD4)=5,"款","项"))</f>
        <v>项</v>
      </c>
    </row>
    <row r="5" ht="38" customHeight="1" spans="1:7">
      <c r="A5" s="273" t="s">
        <v>2447</v>
      </c>
      <c r="B5" s="272" t="s">
        <v>2448</v>
      </c>
      <c r="C5" s="309">
        <f>XFD6+XFD7+XFD8+XFD9+XFD10</f>
        <v>0</v>
      </c>
      <c r="D5" s="309">
        <f>XFD6+XFD7+XFD8+XFD9+XFD10</f>
        <v>0</v>
      </c>
      <c r="E5" s="324" t="e">
        <f t="shared" si="0"/>
        <v>#DIV/0!</v>
      </c>
      <c r="F5" s="271" t="str">
        <f t="shared" si="1"/>
        <v>是</v>
      </c>
      <c r="G5" s="253" t="str">
        <f t="shared" si="2"/>
        <v>项</v>
      </c>
    </row>
    <row r="6" ht="38" customHeight="1" spans="1:7">
      <c r="A6" s="273" t="s">
        <v>2449</v>
      </c>
      <c r="B6" s="274" t="s">
        <v>2450</v>
      </c>
      <c r="C6" s="275"/>
      <c r="D6" s="275"/>
      <c r="E6" s="324"/>
      <c r="F6" s="271" t="str">
        <f t="shared" si="1"/>
        <v>是</v>
      </c>
      <c r="G6" s="253" t="str">
        <f t="shared" si="2"/>
        <v>项</v>
      </c>
    </row>
    <row r="7" ht="38" customHeight="1" spans="1:7">
      <c r="A7" s="273" t="s">
        <v>2451</v>
      </c>
      <c r="B7" s="274" t="s">
        <v>2452</v>
      </c>
      <c r="C7" s="325">
        <v>20</v>
      </c>
      <c r="D7" s="275"/>
      <c r="E7" s="324" t="e">
        <f t="shared" si="0"/>
        <v>#DIV/0!</v>
      </c>
      <c r="F7" s="271" t="str">
        <f t="shared" si="1"/>
        <v>是</v>
      </c>
      <c r="G7" s="253" t="str">
        <f t="shared" si="2"/>
        <v>项</v>
      </c>
    </row>
    <row r="8" ht="38" customHeight="1" spans="1:7">
      <c r="A8" s="273" t="s">
        <v>2453</v>
      </c>
      <c r="B8" s="274" t="s">
        <v>2454</v>
      </c>
      <c r="C8" s="275"/>
      <c r="D8" s="275"/>
      <c r="E8" s="324"/>
      <c r="F8" s="271" t="str">
        <f t="shared" si="1"/>
        <v>是</v>
      </c>
      <c r="G8" s="253" t="str">
        <f t="shared" si="2"/>
        <v>项</v>
      </c>
    </row>
    <row r="9" s="253" customFormat="1" ht="38" customHeight="1" spans="1:7">
      <c r="A9" s="273" t="s">
        <v>2455</v>
      </c>
      <c r="B9" s="274" t="s">
        <v>2456</v>
      </c>
      <c r="C9" s="275"/>
      <c r="D9" s="275"/>
      <c r="E9" s="324"/>
      <c r="F9" s="271" t="str">
        <f t="shared" si="1"/>
        <v>是</v>
      </c>
      <c r="G9" s="253" t="str">
        <f t="shared" si="2"/>
        <v>项</v>
      </c>
    </row>
    <row r="10" ht="38" customHeight="1" spans="1:7">
      <c r="A10" s="273" t="s">
        <v>2457</v>
      </c>
      <c r="B10" s="274" t="s">
        <v>2458</v>
      </c>
      <c r="C10" s="275"/>
      <c r="D10" s="275"/>
      <c r="E10" s="324"/>
      <c r="F10" s="271" t="str">
        <f t="shared" si="1"/>
        <v>是</v>
      </c>
      <c r="G10" s="253" t="str">
        <f t="shared" si="2"/>
        <v>项</v>
      </c>
    </row>
    <row r="11" ht="38" customHeight="1" spans="1:7">
      <c r="A11" s="273" t="s">
        <v>2459</v>
      </c>
      <c r="B11" s="272" t="s">
        <v>2460</v>
      </c>
      <c r="C11" s="309"/>
      <c r="D11" s="309"/>
      <c r="E11" s="324"/>
      <c r="F11" s="271" t="str">
        <f t="shared" si="1"/>
        <v>是</v>
      </c>
      <c r="G11" s="253" t="str">
        <f t="shared" si="2"/>
        <v>项</v>
      </c>
    </row>
    <row r="12" s="253" customFormat="1" ht="38" customHeight="1" spans="1:7">
      <c r="A12" s="273" t="s">
        <v>2461</v>
      </c>
      <c r="B12" s="274" t="s">
        <v>2462</v>
      </c>
      <c r="C12" s="275">
        <v>0</v>
      </c>
      <c r="D12" s="275">
        <v>0</v>
      </c>
      <c r="E12" s="324"/>
      <c r="F12" s="271" t="str">
        <f t="shared" si="1"/>
        <v>是</v>
      </c>
      <c r="G12" s="253" t="str">
        <f t="shared" si="2"/>
        <v>项</v>
      </c>
    </row>
    <row r="13" ht="38" customHeight="1" spans="1:7">
      <c r="A13" s="273" t="s">
        <v>2463</v>
      </c>
      <c r="B13" s="274" t="s">
        <v>2464</v>
      </c>
      <c r="C13" s="275">
        <v>0</v>
      </c>
      <c r="D13" s="275">
        <v>0</v>
      </c>
      <c r="E13" s="324"/>
      <c r="F13" s="271" t="str">
        <f t="shared" si="1"/>
        <v>是</v>
      </c>
      <c r="G13" s="253" t="str">
        <f t="shared" si="2"/>
        <v>项</v>
      </c>
    </row>
    <row r="14" s="253" customFormat="1" ht="38" customHeight="1" spans="1:7">
      <c r="A14" s="273" t="s">
        <v>2465</v>
      </c>
      <c r="B14" s="274" t="s">
        <v>2466</v>
      </c>
      <c r="C14" s="275"/>
      <c r="D14" s="275"/>
      <c r="E14" s="324"/>
      <c r="F14" s="271" t="str">
        <f t="shared" si="1"/>
        <v>是</v>
      </c>
      <c r="G14" s="253" t="str">
        <f t="shared" si="2"/>
        <v>项</v>
      </c>
    </row>
    <row r="15" ht="38" customHeight="1" spans="1:7">
      <c r="A15" s="273" t="s">
        <v>2467</v>
      </c>
      <c r="B15" s="274" t="s">
        <v>2468</v>
      </c>
      <c r="C15" s="275"/>
      <c r="D15" s="275"/>
      <c r="E15" s="324"/>
      <c r="F15" s="271" t="str">
        <f t="shared" si="1"/>
        <v>是</v>
      </c>
      <c r="G15" s="253" t="str">
        <f t="shared" si="2"/>
        <v>项</v>
      </c>
    </row>
    <row r="16" ht="38" customHeight="1" spans="1:7">
      <c r="A16" s="273" t="s">
        <v>2469</v>
      </c>
      <c r="B16" s="274" t="s">
        <v>2470</v>
      </c>
      <c r="C16" s="275"/>
      <c r="D16" s="275"/>
      <c r="E16" s="324"/>
      <c r="F16" s="271" t="str">
        <f t="shared" si="1"/>
        <v>是</v>
      </c>
      <c r="G16" s="253" t="str">
        <f t="shared" si="2"/>
        <v>项</v>
      </c>
    </row>
    <row r="17" s="253" customFormat="1" ht="38" customHeight="1" spans="1:7">
      <c r="A17" s="273" t="s">
        <v>2471</v>
      </c>
      <c r="B17" s="274" t="s">
        <v>2472</v>
      </c>
      <c r="C17" s="275">
        <f>SUM(XFD18:XFD19)</f>
        <v>0</v>
      </c>
      <c r="D17" s="275">
        <f>SUM(XFD18:XFD19)</f>
        <v>0</v>
      </c>
      <c r="E17" s="324"/>
      <c r="F17" s="271" t="str">
        <f t="shared" si="1"/>
        <v>是</v>
      </c>
      <c r="G17" s="253" t="str">
        <f t="shared" si="2"/>
        <v>项</v>
      </c>
    </row>
    <row r="18" s="253" customFormat="1" ht="38" customHeight="1" spans="1:7">
      <c r="A18" s="273" t="s">
        <v>2473</v>
      </c>
      <c r="B18" s="274" t="s">
        <v>2474</v>
      </c>
      <c r="C18" s="275">
        <v>0</v>
      </c>
      <c r="D18" s="275">
        <v>0</v>
      </c>
      <c r="E18" s="324"/>
      <c r="F18" s="271" t="str">
        <f t="shared" si="1"/>
        <v>是</v>
      </c>
      <c r="G18" s="253" t="str">
        <f t="shared" si="2"/>
        <v>项</v>
      </c>
    </row>
    <row r="19" s="253" customFormat="1" ht="38" customHeight="1" spans="1:7">
      <c r="A19" s="273" t="s">
        <v>2475</v>
      </c>
      <c r="B19" s="274" t="s">
        <v>2476</v>
      </c>
      <c r="C19" s="275">
        <v>0</v>
      </c>
      <c r="D19" s="275">
        <v>0</v>
      </c>
      <c r="E19" s="324"/>
      <c r="F19" s="271" t="str">
        <f t="shared" si="1"/>
        <v>是</v>
      </c>
      <c r="G19" s="253" t="str">
        <f t="shared" si="2"/>
        <v>项</v>
      </c>
    </row>
    <row r="20" s="256" customFormat="1" ht="38" customHeight="1" spans="1:7">
      <c r="A20" s="268" t="s">
        <v>83</v>
      </c>
      <c r="B20" s="204" t="s">
        <v>2477</v>
      </c>
      <c r="C20" s="305">
        <f>XFD21+XFD25+XFD29</f>
        <v>0</v>
      </c>
      <c r="D20" s="305">
        <f>XFD21+XFD25+XFD29</f>
        <v>0</v>
      </c>
      <c r="E20" s="306" t="e">
        <f t="shared" ref="E20:E57" si="3">(XFD20-XFD20)/XFD20</f>
        <v>#DIV/0!</v>
      </c>
      <c r="F20" s="292" t="str">
        <f t="shared" si="1"/>
        <v>是</v>
      </c>
      <c r="G20" s="256" t="str">
        <f t="shared" si="2"/>
        <v>项</v>
      </c>
    </row>
    <row r="21" ht="38" customHeight="1" spans="1:7">
      <c r="A21" s="273" t="s">
        <v>2478</v>
      </c>
      <c r="B21" s="272" t="s">
        <v>2479</v>
      </c>
      <c r="C21" s="309">
        <f>XFD22+XFD23+XFD24</f>
        <v>0</v>
      </c>
      <c r="D21" s="309">
        <f>XFD22+XFD23+XFD24</f>
        <v>0</v>
      </c>
      <c r="E21" s="324" t="e">
        <f t="shared" si="3"/>
        <v>#DIV/0!</v>
      </c>
      <c r="F21" s="271" t="str">
        <f t="shared" si="1"/>
        <v>是</v>
      </c>
      <c r="G21" s="253" t="str">
        <f t="shared" si="2"/>
        <v>项</v>
      </c>
    </row>
    <row r="22" ht="38" customHeight="1" spans="1:7">
      <c r="A22" s="273" t="s">
        <v>2480</v>
      </c>
      <c r="B22" s="274" t="s">
        <v>2481</v>
      </c>
      <c r="C22" s="325">
        <v>1</v>
      </c>
      <c r="D22" s="275"/>
      <c r="E22" s="324" t="e">
        <f t="shared" si="3"/>
        <v>#DIV/0!</v>
      </c>
      <c r="F22" s="271" t="str">
        <f t="shared" si="1"/>
        <v>是</v>
      </c>
      <c r="G22" s="253" t="str">
        <f t="shared" si="2"/>
        <v>项</v>
      </c>
    </row>
    <row r="23" ht="38" customHeight="1" spans="1:7">
      <c r="A23" s="273" t="s">
        <v>2482</v>
      </c>
      <c r="B23" s="274" t="s">
        <v>2483</v>
      </c>
      <c r="C23" s="275"/>
      <c r="D23" s="275"/>
      <c r="E23" s="324"/>
      <c r="F23" s="271" t="str">
        <f t="shared" si="1"/>
        <v>是</v>
      </c>
      <c r="G23" s="253" t="str">
        <f t="shared" si="2"/>
        <v>项</v>
      </c>
    </row>
    <row r="24" ht="38" customHeight="1" spans="1:7">
      <c r="A24" s="273" t="s">
        <v>2484</v>
      </c>
      <c r="B24" s="274" t="s">
        <v>2485</v>
      </c>
      <c r="C24" s="275"/>
      <c r="D24" s="275"/>
      <c r="E24" s="324"/>
      <c r="F24" s="271" t="str">
        <f t="shared" si="1"/>
        <v>是</v>
      </c>
      <c r="G24" s="253" t="str">
        <f t="shared" si="2"/>
        <v>项</v>
      </c>
    </row>
    <row r="25" ht="38" customHeight="1" spans="1:7">
      <c r="A25" s="273" t="s">
        <v>2486</v>
      </c>
      <c r="B25" s="272" t="s">
        <v>2487</v>
      </c>
      <c r="C25" s="309"/>
      <c r="D25" s="309"/>
      <c r="E25" s="324"/>
      <c r="F25" s="271" t="str">
        <f t="shared" si="1"/>
        <v>是</v>
      </c>
      <c r="G25" s="253" t="str">
        <f t="shared" si="2"/>
        <v>项</v>
      </c>
    </row>
    <row r="26" s="253" customFormat="1" ht="38" customHeight="1" spans="1:7">
      <c r="A26" s="273" t="s">
        <v>2488</v>
      </c>
      <c r="B26" s="274" t="s">
        <v>2481</v>
      </c>
      <c r="C26" s="275"/>
      <c r="D26" s="275"/>
      <c r="E26" s="324"/>
      <c r="F26" s="271" t="str">
        <f t="shared" si="1"/>
        <v>是</v>
      </c>
      <c r="G26" s="253" t="str">
        <f t="shared" si="2"/>
        <v>项</v>
      </c>
    </row>
    <row r="27" ht="38" customHeight="1" spans="1:7">
      <c r="A27" s="273" t="s">
        <v>2489</v>
      </c>
      <c r="B27" s="274" t="s">
        <v>2483</v>
      </c>
      <c r="C27" s="275"/>
      <c r="D27" s="275"/>
      <c r="E27" s="324"/>
      <c r="F27" s="271" t="str">
        <f t="shared" si="1"/>
        <v>是</v>
      </c>
      <c r="G27" s="253" t="str">
        <f t="shared" si="2"/>
        <v>项</v>
      </c>
    </row>
    <row r="28" ht="38" customHeight="1" spans="1:7">
      <c r="A28" s="273" t="s">
        <v>2490</v>
      </c>
      <c r="B28" s="274" t="s">
        <v>2491</v>
      </c>
      <c r="C28" s="275"/>
      <c r="D28" s="275"/>
      <c r="E28" s="324"/>
      <c r="F28" s="271" t="str">
        <f t="shared" si="1"/>
        <v>是</v>
      </c>
      <c r="G28" s="253" t="str">
        <f t="shared" si="2"/>
        <v>项</v>
      </c>
    </row>
    <row r="29" s="256" customFormat="1" ht="38" customHeight="1" spans="1:7">
      <c r="A29" s="273" t="s">
        <v>2492</v>
      </c>
      <c r="B29" s="272" t="s">
        <v>2493</v>
      </c>
      <c r="C29" s="309"/>
      <c r="D29" s="309"/>
      <c r="E29" s="324"/>
      <c r="F29" s="271" t="str">
        <f t="shared" si="1"/>
        <v>是</v>
      </c>
      <c r="G29" s="253" t="str">
        <f t="shared" si="2"/>
        <v>项</v>
      </c>
    </row>
    <row r="30" s="253" customFormat="1" ht="38" customHeight="1" spans="1:7">
      <c r="A30" s="273" t="s">
        <v>2494</v>
      </c>
      <c r="B30" s="274" t="s">
        <v>2483</v>
      </c>
      <c r="C30" s="275">
        <v>0</v>
      </c>
      <c r="D30" s="275">
        <v>0</v>
      </c>
      <c r="E30" s="324"/>
      <c r="F30" s="271" t="str">
        <f t="shared" si="1"/>
        <v>是</v>
      </c>
      <c r="G30" s="253" t="str">
        <f t="shared" si="2"/>
        <v>项</v>
      </c>
    </row>
    <row r="31" s="253" customFormat="1" ht="38" customHeight="1" spans="1:7">
      <c r="A31" s="273" t="s">
        <v>2495</v>
      </c>
      <c r="B31" s="274" t="s">
        <v>2496</v>
      </c>
      <c r="C31" s="275"/>
      <c r="D31" s="275"/>
      <c r="E31" s="324"/>
      <c r="F31" s="271" t="str">
        <f t="shared" si="1"/>
        <v>是</v>
      </c>
      <c r="G31" s="253" t="str">
        <f t="shared" si="2"/>
        <v>项</v>
      </c>
    </row>
    <row r="32" ht="38" customHeight="1" spans="1:7">
      <c r="A32" s="268" t="s">
        <v>87</v>
      </c>
      <c r="B32" s="204" t="s">
        <v>2497</v>
      </c>
      <c r="C32" s="309"/>
      <c r="D32" s="309"/>
      <c r="E32" s="324"/>
      <c r="F32" s="271" t="str">
        <f t="shared" si="1"/>
        <v>是</v>
      </c>
      <c r="G32" s="253" t="str">
        <f t="shared" si="2"/>
        <v>项</v>
      </c>
    </row>
    <row r="33" ht="38" customHeight="1" spans="1:7">
      <c r="A33" s="273" t="s">
        <v>2498</v>
      </c>
      <c r="B33" s="272" t="s">
        <v>2499</v>
      </c>
      <c r="C33" s="309"/>
      <c r="D33" s="309"/>
      <c r="E33" s="324"/>
      <c r="F33" s="271" t="str">
        <f t="shared" si="1"/>
        <v>是</v>
      </c>
      <c r="G33" s="253" t="str">
        <f t="shared" si="2"/>
        <v>项</v>
      </c>
    </row>
    <row r="34" s="253" customFormat="1" ht="38" customHeight="1" spans="1:7">
      <c r="A34" s="273">
        <v>2116001</v>
      </c>
      <c r="B34" s="274" t="s">
        <v>2500</v>
      </c>
      <c r="C34" s="275"/>
      <c r="D34" s="275"/>
      <c r="E34" s="324"/>
      <c r="F34" s="271" t="str">
        <f t="shared" si="1"/>
        <v>是</v>
      </c>
      <c r="G34" s="253" t="str">
        <f t="shared" si="2"/>
        <v>项</v>
      </c>
    </row>
    <row r="35" s="253" customFormat="1" ht="38" customHeight="1" spans="1:7">
      <c r="A35" s="273">
        <v>2116002</v>
      </c>
      <c r="B35" s="274" t="s">
        <v>2501</v>
      </c>
      <c r="C35" s="275"/>
      <c r="D35" s="275"/>
      <c r="E35" s="324"/>
      <c r="F35" s="271" t="str">
        <f t="shared" si="1"/>
        <v>是</v>
      </c>
      <c r="G35" s="253" t="str">
        <f t="shared" si="2"/>
        <v>项</v>
      </c>
    </row>
    <row r="36" s="253" customFormat="1" ht="38" customHeight="1" spans="1:7">
      <c r="A36" s="273">
        <v>2116003</v>
      </c>
      <c r="B36" s="274" t="s">
        <v>2502</v>
      </c>
      <c r="C36" s="275"/>
      <c r="D36" s="275"/>
      <c r="E36" s="324"/>
      <c r="F36" s="271" t="str">
        <f t="shared" si="1"/>
        <v>是</v>
      </c>
      <c r="G36" s="253" t="str">
        <f t="shared" si="2"/>
        <v>项</v>
      </c>
    </row>
    <row r="37" s="256" customFormat="1" ht="38" customHeight="1" spans="1:7">
      <c r="A37" s="273">
        <v>2116099</v>
      </c>
      <c r="B37" s="274" t="s">
        <v>2503</v>
      </c>
      <c r="C37" s="275"/>
      <c r="D37" s="275"/>
      <c r="E37" s="324"/>
      <c r="F37" s="271" t="str">
        <f t="shared" si="1"/>
        <v>是</v>
      </c>
      <c r="G37" s="253" t="str">
        <f t="shared" si="2"/>
        <v>项</v>
      </c>
    </row>
    <row r="38" s="253" customFormat="1" ht="38" customHeight="1" spans="1:7">
      <c r="A38" s="273">
        <v>21161</v>
      </c>
      <c r="B38" s="274" t="s">
        <v>2504</v>
      </c>
      <c r="C38" s="275">
        <f>SUM(XFD39:XFD42)</f>
        <v>0</v>
      </c>
      <c r="D38" s="275">
        <f>SUM(XFD39:XFD42)</f>
        <v>0</v>
      </c>
      <c r="E38" s="324"/>
      <c r="F38" s="271" t="str">
        <f t="shared" si="1"/>
        <v>是</v>
      </c>
      <c r="G38" s="253" t="str">
        <f t="shared" si="2"/>
        <v>项</v>
      </c>
    </row>
    <row r="39" ht="38" customHeight="1" spans="1:7">
      <c r="A39" s="273">
        <v>2116101</v>
      </c>
      <c r="B39" s="274" t="s">
        <v>2505</v>
      </c>
      <c r="C39" s="275">
        <v>0</v>
      </c>
      <c r="D39" s="275">
        <v>0</v>
      </c>
      <c r="E39" s="324"/>
      <c r="F39" s="271" t="str">
        <f t="shared" si="1"/>
        <v>是</v>
      </c>
      <c r="G39" s="253" t="str">
        <f t="shared" si="2"/>
        <v>项</v>
      </c>
    </row>
    <row r="40" ht="38" customHeight="1" spans="1:7">
      <c r="A40" s="273">
        <v>2116102</v>
      </c>
      <c r="B40" s="274" t="s">
        <v>2506</v>
      </c>
      <c r="C40" s="275">
        <v>0</v>
      </c>
      <c r="D40" s="275">
        <v>0</v>
      </c>
      <c r="E40" s="324"/>
      <c r="F40" s="271" t="str">
        <f t="shared" si="1"/>
        <v>是</v>
      </c>
      <c r="G40" s="253" t="str">
        <f t="shared" si="2"/>
        <v>项</v>
      </c>
    </row>
    <row r="41" ht="38" customHeight="1" spans="1:7">
      <c r="A41" s="273">
        <v>2116103</v>
      </c>
      <c r="B41" s="274" t="s">
        <v>2507</v>
      </c>
      <c r="C41" s="275">
        <v>0</v>
      </c>
      <c r="D41" s="275">
        <v>0</v>
      </c>
      <c r="E41" s="324"/>
      <c r="F41" s="271" t="str">
        <f t="shared" si="1"/>
        <v>是</v>
      </c>
      <c r="G41" s="253" t="str">
        <f t="shared" si="2"/>
        <v>项</v>
      </c>
    </row>
    <row r="42" ht="38" customHeight="1" spans="1:7">
      <c r="A42" s="273">
        <v>2116104</v>
      </c>
      <c r="B42" s="274" t="s">
        <v>2508</v>
      </c>
      <c r="C42" s="275">
        <v>0</v>
      </c>
      <c r="D42" s="275">
        <v>0</v>
      </c>
      <c r="E42" s="324"/>
      <c r="F42" s="271" t="str">
        <f t="shared" si="1"/>
        <v>是</v>
      </c>
      <c r="G42" s="253" t="str">
        <f t="shared" si="2"/>
        <v>项</v>
      </c>
    </row>
    <row r="43" s="256" customFormat="1" ht="38" customHeight="1" spans="1:7">
      <c r="A43" s="268" t="s">
        <v>89</v>
      </c>
      <c r="B43" s="204" t="s">
        <v>2509</v>
      </c>
      <c r="C43" s="305">
        <f>XFD44+XFD58+XFD62+XFD63+XFD69+XFD73+XFD77+XFD81+XFD90</f>
        <v>0</v>
      </c>
      <c r="D43" s="305">
        <f>XFD44+XFD58+XFD62+XFD63+XFD69+XFD73+XFD77+XFD81+XFD90</f>
        <v>0</v>
      </c>
      <c r="E43" s="306" t="e">
        <f t="shared" si="3"/>
        <v>#DIV/0!</v>
      </c>
      <c r="F43" s="292" t="str">
        <f t="shared" si="1"/>
        <v>是</v>
      </c>
      <c r="G43" s="256" t="str">
        <f t="shared" si="2"/>
        <v>项</v>
      </c>
    </row>
    <row r="44" ht="38" customHeight="1" spans="1:7">
      <c r="A44" s="273" t="s">
        <v>2510</v>
      </c>
      <c r="B44" s="272" t="s">
        <v>2511</v>
      </c>
      <c r="C44" s="309">
        <f>XFD45+XFD46+XFD47+XFD48+XFD49+XFD50+XFD51+XFD52+XFD53+XFD54+XFD55+XFD57</f>
        <v>0</v>
      </c>
      <c r="D44" s="309">
        <f>SUM(XFD45:XFD57)</f>
        <v>0</v>
      </c>
      <c r="E44" s="324" t="e">
        <f t="shared" si="3"/>
        <v>#DIV/0!</v>
      </c>
      <c r="F44" s="271" t="str">
        <f t="shared" si="1"/>
        <v>是</v>
      </c>
      <c r="G44" s="253" t="str">
        <f t="shared" si="2"/>
        <v>项</v>
      </c>
    </row>
    <row r="45" ht="38" customHeight="1" spans="1:7">
      <c r="A45" s="273" t="s">
        <v>2512</v>
      </c>
      <c r="B45" s="274" t="s">
        <v>2513</v>
      </c>
      <c r="C45" s="275"/>
      <c r="D45" s="275"/>
      <c r="E45" s="324"/>
      <c r="F45" s="271" t="str">
        <f t="shared" si="1"/>
        <v>是</v>
      </c>
      <c r="G45" s="253" t="str">
        <f t="shared" si="2"/>
        <v>项</v>
      </c>
    </row>
    <row r="46" ht="38" customHeight="1" spans="1:7">
      <c r="A46" s="273" t="s">
        <v>2514</v>
      </c>
      <c r="B46" s="274" t="s">
        <v>2515</v>
      </c>
      <c r="C46" s="275"/>
      <c r="D46" s="275"/>
      <c r="E46" s="324"/>
      <c r="F46" s="271" t="str">
        <f t="shared" si="1"/>
        <v>是</v>
      </c>
      <c r="G46" s="253" t="str">
        <f t="shared" si="2"/>
        <v>项</v>
      </c>
    </row>
    <row r="47" ht="38" customHeight="1" spans="1:7">
      <c r="A47" s="273" t="s">
        <v>2516</v>
      </c>
      <c r="B47" s="274" t="s">
        <v>2517</v>
      </c>
      <c r="C47" s="275"/>
      <c r="D47" s="275"/>
      <c r="E47" s="324"/>
      <c r="F47" s="271" t="str">
        <f t="shared" si="1"/>
        <v>是</v>
      </c>
      <c r="G47" s="253" t="str">
        <f t="shared" si="2"/>
        <v>项</v>
      </c>
    </row>
    <row r="48" ht="38" customHeight="1" spans="1:7">
      <c r="A48" s="273" t="s">
        <v>2518</v>
      </c>
      <c r="B48" s="274" t="s">
        <v>2519</v>
      </c>
      <c r="C48" s="325">
        <v>973</v>
      </c>
      <c r="D48" s="250">
        <v>1440</v>
      </c>
      <c r="E48" s="324" t="e">
        <f t="shared" si="3"/>
        <v>#DIV/0!</v>
      </c>
      <c r="F48" s="271" t="str">
        <f t="shared" si="1"/>
        <v>是</v>
      </c>
      <c r="G48" s="253" t="str">
        <f t="shared" si="2"/>
        <v>项</v>
      </c>
    </row>
    <row r="49" ht="38" customHeight="1" spans="1:7">
      <c r="A49" s="273" t="s">
        <v>2520</v>
      </c>
      <c r="B49" s="274" t="s">
        <v>2521</v>
      </c>
      <c r="C49" s="250">
        <v>0</v>
      </c>
      <c r="D49" s="275"/>
      <c r="E49" s="324"/>
      <c r="F49" s="271" t="str">
        <f t="shared" si="1"/>
        <v>是</v>
      </c>
      <c r="G49" s="253" t="str">
        <f t="shared" si="2"/>
        <v>项</v>
      </c>
    </row>
    <row r="50" ht="38" customHeight="1" spans="1:7">
      <c r="A50" s="273" t="s">
        <v>2522</v>
      </c>
      <c r="B50" s="274" t="s">
        <v>2523</v>
      </c>
      <c r="C50" s="250">
        <v>0</v>
      </c>
      <c r="D50" s="275"/>
      <c r="E50" s="324"/>
      <c r="F50" s="271" t="str">
        <f t="shared" si="1"/>
        <v>是</v>
      </c>
      <c r="G50" s="253" t="str">
        <f t="shared" si="2"/>
        <v>项</v>
      </c>
    </row>
    <row r="51" ht="38" customHeight="1" spans="1:7">
      <c r="A51" s="273" t="s">
        <v>2524</v>
      </c>
      <c r="B51" s="274" t="s">
        <v>2525</v>
      </c>
      <c r="C51" s="250">
        <v>0</v>
      </c>
      <c r="D51" s="275"/>
      <c r="E51" s="324"/>
      <c r="F51" s="271" t="str">
        <f t="shared" si="1"/>
        <v>是</v>
      </c>
      <c r="G51" s="253" t="str">
        <f t="shared" si="2"/>
        <v>项</v>
      </c>
    </row>
    <row r="52" ht="38" customHeight="1" spans="1:7">
      <c r="A52" s="273" t="s">
        <v>2526</v>
      </c>
      <c r="B52" s="274" t="s">
        <v>2527</v>
      </c>
      <c r="C52" s="250">
        <v>0</v>
      </c>
      <c r="D52" s="275"/>
      <c r="E52" s="324"/>
      <c r="F52" s="271" t="str">
        <f t="shared" si="1"/>
        <v>是</v>
      </c>
      <c r="G52" s="253" t="str">
        <f t="shared" si="2"/>
        <v>项</v>
      </c>
    </row>
    <row r="53" ht="38" customHeight="1" spans="1:7">
      <c r="A53" s="273" t="s">
        <v>2528</v>
      </c>
      <c r="B53" s="274" t="s">
        <v>2529</v>
      </c>
      <c r="C53" s="250">
        <v>0</v>
      </c>
      <c r="D53" s="275"/>
      <c r="E53" s="324"/>
      <c r="F53" s="271" t="str">
        <f t="shared" si="1"/>
        <v>是</v>
      </c>
      <c r="G53" s="253" t="str">
        <f t="shared" si="2"/>
        <v>项</v>
      </c>
    </row>
    <row r="54" ht="38" customHeight="1" spans="1:7">
      <c r="A54" s="273" t="s">
        <v>2530</v>
      </c>
      <c r="B54" s="274" t="s">
        <v>2531</v>
      </c>
      <c r="C54" s="250">
        <v>0</v>
      </c>
      <c r="D54" s="275"/>
      <c r="E54" s="324"/>
      <c r="F54" s="271" t="str">
        <f t="shared" si="1"/>
        <v>是</v>
      </c>
      <c r="G54" s="253" t="str">
        <f t="shared" si="2"/>
        <v>项</v>
      </c>
    </row>
    <row r="55" ht="38" customHeight="1" spans="1:7">
      <c r="A55" s="273" t="s">
        <v>2532</v>
      </c>
      <c r="B55" s="274" t="s">
        <v>2533</v>
      </c>
      <c r="C55" s="250">
        <v>0</v>
      </c>
      <c r="D55" s="275"/>
      <c r="E55" s="324"/>
      <c r="F55" s="271" t="str">
        <f t="shared" si="1"/>
        <v>是</v>
      </c>
      <c r="G55" s="253" t="str">
        <f t="shared" si="2"/>
        <v>项</v>
      </c>
    </row>
    <row r="56" ht="38" customHeight="1" spans="1:6">
      <c r="A56" s="273"/>
      <c r="B56" s="274" t="s">
        <v>2534</v>
      </c>
      <c r="C56" s="250"/>
      <c r="D56" s="250">
        <v>595</v>
      </c>
      <c r="E56" s="324"/>
      <c r="F56" s="271"/>
    </row>
    <row r="57" ht="38" customHeight="1" spans="1:7">
      <c r="A57" s="273" t="s">
        <v>2535</v>
      </c>
      <c r="B57" s="274" t="s">
        <v>2536</v>
      </c>
      <c r="C57" s="325">
        <v>118</v>
      </c>
      <c r="D57" s="250">
        <v>3730</v>
      </c>
      <c r="E57" s="324" t="e">
        <f t="shared" si="3"/>
        <v>#DIV/0!</v>
      </c>
      <c r="F57" s="271" t="str">
        <f t="shared" ref="F57:F120" si="4">IF(LEN(XFD57)=3,"是",IF(XFD57&lt;&gt;"",IF(SUM(XFD57)&lt;&gt;0,"是","否"),"是"))</f>
        <v>是</v>
      </c>
      <c r="G57" s="253" t="str">
        <f t="shared" ref="G57:G120" si="5">IF(LEN(XFD57)=3,"类",IF(LEN(XFD57)=5,"款","项"))</f>
        <v>项</v>
      </c>
    </row>
    <row r="58" ht="38" customHeight="1" spans="1:7">
      <c r="A58" s="273" t="s">
        <v>2537</v>
      </c>
      <c r="B58" s="272" t="s">
        <v>2538</v>
      </c>
      <c r="C58" s="250">
        <v>0</v>
      </c>
      <c r="D58" s="309"/>
      <c r="E58" s="324"/>
      <c r="F58" s="271" t="str">
        <f t="shared" si="4"/>
        <v>是</v>
      </c>
      <c r="G58" s="253" t="str">
        <f t="shared" si="5"/>
        <v>项</v>
      </c>
    </row>
    <row r="59" ht="38" customHeight="1" spans="1:7">
      <c r="A59" s="273" t="s">
        <v>2539</v>
      </c>
      <c r="B59" s="274" t="s">
        <v>2513</v>
      </c>
      <c r="C59" s="250">
        <v>0</v>
      </c>
      <c r="D59" s="275"/>
      <c r="E59" s="324"/>
      <c r="F59" s="271" t="str">
        <f t="shared" si="4"/>
        <v>是</v>
      </c>
      <c r="G59" s="253" t="str">
        <f t="shared" si="5"/>
        <v>项</v>
      </c>
    </row>
    <row r="60" ht="38" customHeight="1" spans="1:7">
      <c r="A60" s="273" t="s">
        <v>2540</v>
      </c>
      <c r="B60" s="274" t="s">
        <v>2515</v>
      </c>
      <c r="C60" s="325"/>
      <c r="D60" s="275"/>
      <c r="E60" s="324"/>
      <c r="F60" s="271" t="str">
        <f t="shared" si="4"/>
        <v>是</v>
      </c>
      <c r="G60" s="253" t="str">
        <f t="shared" si="5"/>
        <v>项</v>
      </c>
    </row>
    <row r="61" ht="38" customHeight="1" spans="1:7">
      <c r="A61" s="273" t="s">
        <v>2541</v>
      </c>
      <c r="B61" s="274" t="s">
        <v>2542</v>
      </c>
      <c r="C61" s="275"/>
      <c r="D61" s="275"/>
      <c r="E61" s="324"/>
      <c r="F61" s="271" t="str">
        <f t="shared" si="4"/>
        <v>是</v>
      </c>
      <c r="G61" s="253" t="str">
        <f t="shared" si="5"/>
        <v>项</v>
      </c>
    </row>
    <row r="62" ht="38" customHeight="1" spans="1:7">
      <c r="A62" s="273" t="s">
        <v>2543</v>
      </c>
      <c r="B62" s="272" t="s">
        <v>2544</v>
      </c>
      <c r="C62" s="309"/>
      <c r="D62" s="309"/>
      <c r="E62" s="324"/>
      <c r="F62" s="271" t="str">
        <f t="shared" si="4"/>
        <v>是</v>
      </c>
      <c r="G62" s="253" t="str">
        <f t="shared" si="5"/>
        <v>项</v>
      </c>
    </row>
    <row r="63" ht="38" customHeight="1" spans="1:7">
      <c r="A63" s="273" t="s">
        <v>2545</v>
      </c>
      <c r="B63" s="272" t="s">
        <v>2546</v>
      </c>
      <c r="C63" s="309"/>
      <c r="D63" s="309"/>
      <c r="E63" s="324"/>
      <c r="F63" s="271" t="str">
        <f t="shared" si="4"/>
        <v>是</v>
      </c>
      <c r="G63" s="253" t="str">
        <f t="shared" si="5"/>
        <v>项</v>
      </c>
    </row>
    <row r="64" ht="38" customHeight="1" spans="1:7">
      <c r="A64" s="273" t="s">
        <v>2547</v>
      </c>
      <c r="B64" s="274" t="s">
        <v>2548</v>
      </c>
      <c r="C64" s="275"/>
      <c r="D64" s="275"/>
      <c r="E64" s="324"/>
      <c r="F64" s="271" t="str">
        <f t="shared" si="4"/>
        <v>是</v>
      </c>
      <c r="G64" s="253" t="str">
        <f t="shared" si="5"/>
        <v>项</v>
      </c>
    </row>
    <row r="65" ht="38" customHeight="1" spans="1:7">
      <c r="A65" s="273" t="s">
        <v>2549</v>
      </c>
      <c r="B65" s="274" t="s">
        <v>2550</v>
      </c>
      <c r="C65" s="275"/>
      <c r="D65" s="275"/>
      <c r="E65" s="324"/>
      <c r="F65" s="271" t="str">
        <f t="shared" si="4"/>
        <v>是</v>
      </c>
      <c r="G65" s="253" t="str">
        <f t="shared" si="5"/>
        <v>项</v>
      </c>
    </row>
    <row r="66" ht="38" customHeight="1" spans="1:7">
      <c r="A66" s="273" t="s">
        <v>2551</v>
      </c>
      <c r="B66" s="274" t="s">
        <v>2552</v>
      </c>
      <c r="C66" s="275"/>
      <c r="D66" s="275"/>
      <c r="E66" s="324"/>
      <c r="F66" s="271" t="str">
        <f t="shared" si="4"/>
        <v>是</v>
      </c>
      <c r="G66" s="253" t="str">
        <f t="shared" si="5"/>
        <v>项</v>
      </c>
    </row>
    <row r="67" ht="38" customHeight="1" spans="1:7">
      <c r="A67" s="273" t="s">
        <v>2553</v>
      </c>
      <c r="B67" s="274" t="s">
        <v>2554</v>
      </c>
      <c r="C67" s="275"/>
      <c r="D67" s="275"/>
      <c r="E67" s="324"/>
      <c r="F67" s="271" t="str">
        <f t="shared" si="4"/>
        <v>是</v>
      </c>
      <c r="G67" s="253" t="str">
        <f t="shared" si="5"/>
        <v>项</v>
      </c>
    </row>
    <row r="68" ht="38" customHeight="1" spans="1:7">
      <c r="A68" s="273" t="s">
        <v>2555</v>
      </c>
      <c r="B68" s="274" t="s">
        <v>2556</v>
      </c>
      <c r="C68" s="275"/>
      <c r="D68" s="275"/>
      <c r="E68" s="324"/>
      <c r="F68" s="271" t="str">
        <f t="shared" si="4"/>
        <v>是</v>
      </c>
      <c r="G68" s="253" t="str">
        <f t="shared" si="5"/>
        <v>项</v>
      </c>
    </row>
    <row r="69" ht="38" customHeight="1" spans="1:7">
      <c r="A69" s="273" t="s">
        <v>2557</v>
      </c>
      <c r="B69" s="272" t="s">
        <v>2558</v>
      </c>
      <c r="C69" s="309"/>
      <c r="D69" s="309"/>
      <c r="E69" s="324"/>
      <c r="F69" s="271" t="str">
        <f t="shared" si="4"/>
        <v>是</v>
      </c>
      <c r="G69" s="253" t="str">
        <f t="shared" si="5"/>
        <v>项</v>
      </c>
    </row>
    <row r="70" ht="38" customHeight="1" spans="1:7">
      <c r="A70" s="273" t="s">
        <v>2559</v>
      </c>
      <c r="B70" s="274" t="s">
        <v>2560</v>
      </c>
      <c r="C70" s="275"/>
      <c r="D70" s="275"/>
      <c r="E70" s="324"/>
      <c r="F70" s="271" t="str">
        <f t="shared" si="4"/>
        <v>是</v>
      </c>
      <c r="G70" s="253" t="str">
        <f t="shared" si="5"/>
        <v>项</v>
      </c>
    </row>
    <row r="71" ht="38" customHeight="1" spans="1:7">
      <c r="A71" s="273" t="s">
        <v>2561</v>
      </c>
      <c r="B71" s="274" t="s">
        <v>2562</v>
      </c>
      <c r="C71" s="275"/>
      <c r="D71" s="275"/>
      <c r="E71" s="324"/>
      <c r="F71" s="271" t="str">
        <f t="shared" si="4"/>
        <v>是</v>
      </c>
      <c r="G71" s="253" t="str">
        <f t="shared" si="5"/>
        <v>项</v>
      </c>
    </row>
    <row r="72" ht="38" customHeight="1" spans="1:7">
      <c r="A72" s="273" t="s">
        <v>2563</v>
      </c>
      <c r="B72" s="274" t="s">
        <v>2564</v>
      </c>
      <c r="C72" s="275"/>
      <c r="D72" s="275"/>
      <c r="E72" s="324"/>
      <c r="F72" s="271" t="str">
        <f t="shared" si="4"/>
        <v>是</v>
      </c>
      <c r="G72" s="253" t="str">
        <f t="shared" si="5"/>
        <v>项</v>
      </c>
    </row>
    <row r="73" ht="38" customHeight="1" spans="1:7">
      <c r="A73" s="273" t="s">
        <v>2565</v>
      </c>
      <c r="B73" s="272" t="s">
        <v>2566</v>
      </c>
      <c r="C73" s="309"/>
      <c r="D73" s="309"/>
      <c r="E73" s="324"/>
      <c r="F73" s="271" t="str">
        <f t="shared" si="4"/>
        <v>是</v>
      </c>
      <c r="G73" s="253" t="str">
        <f t="shared" si="5"/>
        <v>项</v>
      </c>
    </row>
    <row r="74" ht="38" customHeight="1" spans="1:7">
      <c r="A74" s="273" t="s">
        <v>2567</v>
      </c>
      <c r="B74" s="274" t="s">
        <v>2513</v>
      </c>
      <c r="C74" s="275"/>
      <c r="D74" s="275"/>
      <c r="E74" s="324"/>
      <c r="F74" s="271" t="str">
        <f t="shared" si="4"/>
        <v>是</v>
      </c>
      <c r="G74" s="253" t="str">
        <f t="shared" si="5"/>
        <v>项</v>
      </c>
    </row>
    <row r="75" ht="38" customHeight="1" spans="1:7">
      <c r="A75" s="273" t="s">
        <v>2568</v>
      </c>
      <c r="B75" s="274" t="s">
        <v>2515</v>
      </c>
      <c r="C75" s="275"/>
      <c r="D75" s="275"/>
      <c r="E75" s="324"/>
      <c r="F75" s="271" t="str">
        <f t="shared" si="4"/>
        <v>是</v>
      </c>
      <c r="G75" s="253" t="str">
        <f t="shared" si="5"/>
        <v>项</v>
      </c>
    </row>
    <row r="76" ht="38" customHeight="1" spans="1:7">
      <c r="A76" s="273" t="s">
        <v>2569</v>
      </c>
      <c r="B76" s="274" t="s">
        <v>2570</v>
      </c>
      <c r="C76" s="275"/>
      <c r="D76" s="275"/>
      <c r="E76" s="324"/>
      <c r="F76" s="271" t="str">
        <f t="shared" si="4"/>
        <v>是</v>
      </c>
      <c r="G76" s="253" t="str">
        <f t="shared" si="5"/>
        <v>项</v>
      </c>
    </row>
    <row r="77" ht="38" customHeight="1" spans="1:7">
      <c r="A77" s="273" t="s">
        <v>2571</v>
      </c>
      <c r="B77" s="272" t="s">
        <v>2572</v>
      </c>
      <c r="C77" s="309"/>
      <c r="D77" s="309"/>
      <c r="E77" s="324"/>
      <c r="F77" s="271" t="str">
        <f t="shared" si="4"/>
        <v>是</v>
      </c>
      <c r="G77" s="253" t="str">
        <f t="shared" si="5"/>
        <v>项</v>
      </c>
    </row>
    <row r="78" ht="38" customHeight="1" spans="1:7">
      <c r="A78" s="273" t="s">
        <v>2573</v>
      </c>
      <c r="B78" s="274" t="s">
        <v>2513</v>
      </c>
      <c r="C78" s="275"/>
      <c r="D78" s="275"/>
      <c r="E78" s="324"/>
      <c r="F78" s="271" t="str">
        <f t="shared" si="4"/>
        <v>是</v>
      </c>
      <c r="G78" s="253" t="str">
        <f t="shared" si="5"/>
        <v>项</v>
      </c>
    </row>
    <row r="79" ht="38" customHeight="1" spans="1:7">
      <c r="A79" s="273" t="s">
        <v>2574</v>
      </c>
      <c r="B79" s="274" t="s">
        <v>2515</v>
      </c>
      <c r="C79" s="275"/>
      <c r="D79" s="275"/>
      <c r="E79" s="324"/>
      <c r="F79" s="271" t="str">
        <f t="shared" si="4"/>
        <v>是</v>
      </c>
      <c r="G79" s="253" t="str">
        <f t="shared" si="5"/>
        <v>项</v>
      </c>
    </row>
    <row r="80" s="253" customFormat="1" ht="38" customHeight="1" spans="1:7">
      <c r="A80" s="273" t="s">
        <v>2575</v>
      </c>
      <c r="B80" s="274" t="s">
        <v>2576</v>
      </c>
      <c r="C80" s="275"/>
      <c r="D80" s="275"/>
      <c r="E80" s="324"/>
      <c r="F80" s="271" t="str">
        <f t="shared" si="4"/>
        <v>是</v>
      </c>
      <c r="G80" s="253" t="str">
        <f t="shared" si="5"/>
        <v>项</v>
      </c>
    </row>
    <row r="81" s="253" customFormat="1" ht="38" customHeight="1" spans="1:7">
      <c r="A81" s="273" t="s">
        <v>2577</v>
      </c>
      <c r="B81" s="272" t="s">
        <v>2578</v>
      </c>
      <c r="C81" s="309"/>
      <c r="D81" s="309"/>
      <c r="E81" s="324"/>
      <c r="F81" s="271" t="str">
        <f t="shared" si="4"/>
        <v>是</v>
      </c>
      <c r="G81" s="253" t="str">
        <f t="shared" si="5"/>
        <v>项</v>
      </c>
    </row>
    <row r="82" s="253" customFormat="1" ht="38" customHeight="1" spans="1:7">
      <c r="A82" s="273" t="s">
        <v>2579</v>
      </c>
      <c r="B82" s="274" t="s">
        <v>2548</v>
      </c>
      <c r="C82" s="275"/>
      <c r="D82" s="275"/>
      <c r="E82" s="324"/>
      <c r="F82" s="271" t="str">
        <f t="shared" si="4"/>
        <v>是</v>
      </c>
      <c r="G82" s="253" t="str">
        <f t="shared" si="5"/>
        <v>项</v>
      </c>
    </row>
    <row r="83" s="253" customFormat="1" ht="38" customHeight="1" spans="1:7">
      <c r="A83" s="273" t="s">
        <v>2580</v>
      </c>
      <c r="B83" s="274" t="s">
        <v>2550</v>
      </c>
      <c r="C83" s="275"/>
      <c r="D83" s="275"/>
      <c r="E83" s="324"/>
      <c r="F83" s="271" t="str">
        <f t="shared" si="4"/>
        <v>是</v>
      </c>
      <c r="G83" s="253" t="str">
        <f t="shared" si="5"/>
        <v>项</v>
      </c>
    </row>
    <row r="84" s="253" customFormat="1" ht="38" customHeight="1" spans="1:7">
      <c r="A84" s="273" t="s">
        <v>2581</v>
      </c>
      <c r="B84" s="274" t="s">
        <v>2552</v>
      </c>
      <c r="C84" s="275"/>
      <c r="D84" s="275"/>
      <c r="E84" s="324"/>
      <c r="F84" s="271" t="str">
        <f t="shared" si="4"/>
        <v>是</v>
      </c>
      <c r="G84" s="253" t="str">
        <f t="shared" si="5"/>
        <v>项</v>
      </c>
    </row>
    <row r="85" s="253" customFormat="1" ht="38" customHeight="1" spans="1:7">
      <c r="A85" s="273" t="s">
        <v>2582</v>
      </c>
      <c r="B85" s="274" t="s">
        <v>2554</v>
      </c>
      <c r="C85" s="275"/>
      <c r="D85" s="275"/>
      <c r="E85" s="324"/>
      <c r="F85" s="271" t="str">
        <f t="shared" si="4"/>
        <v>是</v>
      </c>
      <c r="G85" s="253" t="str">
        <f t="shared" si="5"/>
        <v>项</v>
      </c>
    </row>
    <row r="86" s="253" customFormat="1" ht="38" customHeight="1" spans="1:7">
      <c r="A86" s="273" t="s">
        <v>2583</v>
      </c>
      <c r="B86" s="274" t="s">
        <v>2584</v>
      </c>
      <c r="C86" s="275"/>
      <c r="D86" s="275"/>
      <c r="E86" s="324"/>
      <c r="F86" s="271" t="str">
        <f t="shared" si="4"/>
        <v>是</v>
      </c>
      <c r="G86" s="253" t="str">
        <f t="shared" si="5"/>
        <v>项</v>
      </c>
    </row>
    <row r="87" s="253" customFormat="1" ht="38" customHeight="1" spans="1:7">
      <c r="A87" s="273" t="s">
        <v>2585</v>
      </c>
      <c r="B87" s="272" t="s">
        <v>2586</v>
      </c>
      <c r="C87" s="309"/>
      <c r="D87" s="309"/>
      <c r="E87" s="324"/>
      <c r="F87" s="271" t="str">
        <f t="shared" si="4"/>
        <v>是</v>
      </c>
      <c r="G87" s="253" t="str">
        <f t="shared" si="5"/>
        <v>项</v>
      </c>
    </row>
    <row r="88" s="253" customFormat="1" ht="38" customHeight="1" spans="1:7">
      <c r="A88" s="273" t="s">
        <v>2587</v>
      </c>
      <c r="B88" s="274" t="s">
        <v>2560</v>
      </c>
      <c r="C88" s="275"/>
      <c r="D88" s="275"/>
      <c r="E88" s="324"/>
      <c r="F88" s="271" t="str">
        <f t="shared" si="4"/>
        <v>是</v>
      </c>
      <c r="G88" s="253" t="str">
        <f t="shared" si="5"/>
        <v>项</v>
      </c>
    </row>
    <row r="89" s="253" customFormat="1" ht="38" customHeight="1" spans="1:7">
      <c r="A89" s="273" t="s">
        <v>2588</v>
      </c>
      <c r="B89" s="274" t="s">
        <v>2589</v>
      </c>
      <c r="C89" s="275"/>
      <c r="D89" s="275"/>
      <c r="E89" s="324"/>
      <c r="F89" s="271" t="str">
        <f t="shared" si="4"/>
        <v>是</v>
      </c>
      <c r="G89" s="253" t="str">
        <f t="shared" si="5"/>
        <v>项</v>
      </c>
    </row>
    <row r="90" s="253" customFormat="1" ht="38" customHeight="1" spans="1:7">
      <c r="A90" s="273" t="s">
        <v>2590</v>
      </c>
      <c r="B90" s="272" t="s">
        <v>2591</v>
      </c>
      <c r="C90" s="309"/>
      <c r="D90" s="309"/>
      <c r="E90" s="324"/>
      <c r="F90" s="271" t="str">
        <f t="shared" si="4"/>
        <v>是</v>
      </c>
      <c r="G90" s="253" t="str">
        <f t="shared" si="5"/>
        <v>项</v>
      </c>
    </row>
    <row r="91" s="253" customFormat="1" ht="38" customHeight="1" spans="1:7">
      <c r="A91" s="273" t="s">
        <v>2592</v>
      </c>
      <c r="B91" s="274" t="s">
        <v>2513</v>
      </c>
      <c r="C91" s="275"/>
      <c r="D91" s="275"/>
      <c r="E91" s="324"/>
      <c r="F91" s="271" t="str">
        <f t="shared" si="4"/>
        <v>是</v>
      </c>
      <c r="G91" s="253" t="str">
        <f t="shared" si="5"/>
        <v>项</v>
      </c>
    </row>
    <row r="92" s="253" customFormat="1" ht="38" customHeight="1" spans="1:7">
      <c r="A92" s="273" t="s">
        <v>2593</v>
      </c>
      <c r="B92" s="274" t="s">
        <v>2515</v>
      </c>
      <c r="C92" s="275"/>
      <c r="D92" s="275"/>
      <c r="E92" s="324"/>
      <c r="F92" s="271" t="str">
        <f t="shared" si="4"/>
        <v>是</v>
      </c>
      <c r="G92" s="253" t="str">
        <f t="shared" si="5"/>
        <v>项</v>
      </c>
    </row>
    <row r="93" s="253" customFormat="1" ht="38" customHeight="1" spans="1:7">
      <c r="A93" s="273" t="s">
        <v>2594</v>
      </c>
      <c r="B93" s="274" t="s">
        <v>2517</v>
      </c>
      <c r="C93" s="275"/>
      <c r="D93" s="275"/>
      <c r="E93" s="324"/>
      <c r="F93" s="271" t="str">
        <f t="shared" si="4"/>
        <v>是</v>
      </c>
      <c r="G93" s="253" t="str">
        <f t="shared" si="5"/>
        <v>项</v>
      </c>
    </row>
    <row r="94" s="253" customFormat="1" ht="38" customHeight="1" spans="1:7">
      <c r="A94" s="273" t="s">
        <v>2595</v>
      </c>
      <c r="B94" s="274" t="s">
        <v>2519</v>
      </c>
      <c r="C94" s="275">
        <v>0</v>
      </c>
      <c r="D94" s="275">
        <v>0</v>
      </c>
      <c r="E94" s="324"/>
      <c r="F94" s="271" t="str">
        <f t="shared" si="4"/>
        <v>是</v>
      </c>
      <c r="G94" s="253" t="str">
        <f t="shared" si="5"/>
        <v>项</v>
      </c>
    </row>
    <row r="95" ht="38" customHeight="1" spans="1:7">
      <c r="A95" s="273" t="s">
        <v>2596</v>
      </c>
      <c r="B95" s="274" t="s">
        <v>2525</v>
      </c>
      <c r="C95" s="275">
        <v>0</v>
      </c>
      <c r="D95" s="275">
        <v>0</v>
      </c>
      <c r="E95" s="324"/>
      <c r="F95" s="271" t="str">
        <f t="shared" si="4"/>
        <v>是</v>
      </c>
      <c r="G95" s="253" t="str">
        <f t="shared" si="5"/>
        <v>项</v>
      </c>
    </row>
    <row r="96" ht="38" customHeight="1" spans="1:7">
      <c r="A96" s="273" t="s">
        <v>2597</v>
      </c>
      <c r="B96" s="274" t="s">
        <v>2529</v>
      </c>
      <c r="C96" s="275">
        <v>0</v>
      </c>
      <c r="D96" s="275">
        <v>0</v>
      </c>
      <c r="E96" s="324"/>
      <c r="F96" s="271" t="str">
        <f t="shared" si="4"/>
        <v>是</v>
      </c>
      <c r="G96" s="253" t="str">
        <f t="shared" si="5"/>
        <v>项</v>
      </c>
    </row>
    <row r="97" ht="38" customHeight="1" spans="1:7">
      <c r="A97" s="273" t="s">
        <v>2598</v>
      </c>
      <c r="B97" s="274" t="s">
        <v>2531</v>
      </c>
      <c r="C97" s="275">
        <v>0</v>
      </c>
      <c r="D97" s="275">
        <v>0</v>
      </c>
      <c r="E97" s="324"/>
      <c r="F97" s="271" t="str">
        <f t="shared" si="4"/>
        <v>是</v>
      </c>
      <c r="G97" s="253" t="str">
        <f t="shared" si="5"/>
        <v>项</v>
      </c>
    </row>
    <row r="98" s="253" customFormat="1" ht="38" customHeight="1" spans="1:7">
      <c r="A98" s="273" t="s">
        <v>2599</v>
      </c>
      <c r="B98" s="274" t="s">
        <v>2600</v>
      </c>
      <c r="C98" s="275">
        <v>0</v>
      </c>
      <c r="D98" s="275"/>
      <c r="E98" s="324"/>
      <c r="F98" s="271" t="str">
        <f t="shared" si="4"/>
        <v>是</v>
      </c>
      <c r="G98" s="253" t="str">
        <f t="shared" si="5"/>
        <v>项</v>
      </c>
    </row>
    <row r="99" s="256" customFormat="1" ht="38" customHeight="1" spans="1:7">
      <c r="A99" s="268" t="s">
        <v>91</v>
      </c>
      <c r="B99" s="204" t="s">
        <v>2601</v>
      </c>
      <c r="C99" s="305"/>
      <c r="D99" s="305"/>
      <c r="E99" s="306"/>
      <c r="F99" s="292" t="str">
        <f t="shared" si="4"/>
        <v>是</v>
      </c>
      <c r="G99" s="256" t="str">
        <f t="shared" si="5"/>
        <v>项</v>
      </c>
    </row>
    <row r="100" ht="38" customHeight="1" spans="1:7">
      <c r="A100" s="273" t="s">
        <v>2602</v>
      </c>
      <c r="B100" s="272" t="s">
        <v>2603</v>
      </c>
      <c r="C100" s="309"/>
      <c r="D100" s="309"/>
      <c r="E100" s="324"/>
      <c r="F100" s="271" t="str">
        <f t="shared" si="4"/>
        <v>是</v>
      </c>
      <c r="G100" s="253" t="str">
        <f t="shared" si="5"/>
        <v>项</v>
      </c>
    </row>
    <row r="101" s="253" customFormat="1" ht="38" customHeight="1" spans="1:7">
      <c r="A101" s="273" t="s">
        <v>2604</v>
      </c>
      <c r="B101" s="274" t="s">
        <v>2483</v>
      </c>
      <c r="C101" s="275"/>
      <c r="D101" s="275"/>
      <c r="E101" s="324"/>
      <c r="F101" s="271" t="str">
        <f t="shared" si="4"/>
        <v>是</v>
      </c>
      <c r="G101" s="253" t="str">
        <f t="shared" si="5"/>
        <v>项</v>
      </c>
    </row>
    <row r="102" s="253" customFormat="1" ht="38" customHeight="1" spans="1:7">
      <c r="A102" s="273" t="s">
        <v>2605</v>
      </c>
      <c r="B102" s="274" t="s">
        <v>2606</v>
      </c>
      <c r="C102" s="275"/>
      <c r="D102" s="275"/>
      <c r="E102" s="324"/>
      <c r="F102" s="271" t="str">
        <f t="shared" si="4"/>
        <v>是</v>
      </c>
      <c r="G102" s="253" t="str">
        <f t="shared" si="5"/>
        <v>项</v>
      </c>
    </row>
    <row r="103" s="253" customFormat="1" ht="38" customHeight="1" spans="1:7">
      <c r="A103" s="273" t="s">
        <v>2607</v>
      </c>
      <c r="B103" s="274" t="s">
        <v>2608</v>
      </c>
      <c r="C103" s="275"/>
      <c r="D103" s="275"/>
      <c r="E103" s="324"/>
      <c r="F103" s="271" t="str">
        <f t="shared" si="4"/>
        <v>是</v>
      </c>
      <c r="G103" s="253" t="str">
        <f t="shared" si="5"/>
        <v>项</v>
      </c>
    </row>
    <row r="104" s="253" customFormat="1" ht="38" customHeight="1" spans="1:7">
      <c r="A104" s="273" t="s">
        <v>2609</v>
      </c>
      <c r="B104" s="274" t="s">
        <v>2610</v>
      </c>
      <c r="C104" s="275"/>
      <c r="D104" s="275"/>
      <c r="E104" s="324"/>
      <c r="F104" s="271" t="str">
        <f t="shared" si="4"/>
        <v>是</v>
      </c>
      <c r="G104" s="253" t="str">
        <f t="shared" si="5"/>
        <v>项</v>
      </c>
    </row>
    <row r="105" s="253" customFormat="1" ht="38" customHeight="1" spans="1:7">
      <c r="A105" s="273" t="s">
        <v>2611</v>
      </c>
      <c r="B105" s="274" t="s">
        <v>2612</v>
      </c>
      <c r="C105" s="275"/>
      <c r="D105" s="275"/>
      <c r="E105" s="324"/>
      <c r="F105" s="271" t="str">
        <f t="shared" si="4"/>
        <v>是</v>
      </c>
      <c r="G105" s="253" t="str">
        <f t="shared" si="5"/>
        <v>项</v>
      </c>
    </row>
    <row r="106" ht="38" customHeight="1" spans="1:7">
      <c r="A106" s="273" t="s">
        <v>2613</v>
      </c>
      <c r="B106" s="274" t="s">
        <v>2483</v>
      </c>
      <c r="C106" s="275"/>
      <c r="D106" s="275"/>
      <c r="E106" s="324"/>
      <c r="F106" s="271" t="str">
        <f t="shared" si="4"/>
        <v>是</v>
      </c>
      <c r="G106" s="253" t="str">
        <f t="shared" si="5"/>
        <v>项</v>
      </c>
    </row>
    <row r="107" s="253" customFormat="1" ht="38" customHeight="1" spans="1:7">
      <c r="A107" s="273" t="s">
        <v>2614</v>
      </c>
      <c r="B107" s="274" t="s">
        <v>2606</v>
      </c>
      <c r="C107" s="275"/>
      <c r="D107" s="275"/>
      <c r="E107" s="324"/>
      <c r="F107" s="271" t="str">
        <f t="shared" si="4"/>
        <v>是</v>
      </c>
      <c r="G107" s="253" t="str">
        <f t="shared" si="5"/>
        <v>项</v>
      </c>
    </row>
    <row r="108" s="253" customFormat="1" ht="38" customHeight="1" spans="1:7">
      <c r="A108" s="273" t="s">
        <v>2615</v>
      </c>
      <c r="B108" s="274" t="s">
        <v>2616</v>
      </c>
      <c r="C108" s="275"/>
      <c r="D108" s="275"/>
      <c r="E108" s="324"/>
      <c r="F108" s="271" t="str">
        <f t="shared" si="4"/>
        <v>是</v>
      </c>
      <c r="G108" s="253" t="str">
        <f t="shared" si="5"/>
        <v>项</v>
      </c>
    </row>
    <row r="109" s="253" customFormat="1" ht="38" customHeight="1" spans="1:7">
      <c r="A109" s="273" t="s">
        <v>2617</v>
      </c>
      <c r="B109" s="274" t="s">
        <v>2618</v>
      </c>
      <c r="C109" s="275"/>
      <c r="D109" s="275"/>
      <c r="E109" s="324"/>
      <c r="F109" s="271" t="str">
        <f t="shared" si="4"/>
        <v>是</v>
      </c>
      <c r="G109" s="253" t="str">
        <f t="shared" si="5"/>
        <v>项</v>
      </c>
    </row>
    <row r="110" ht="38" customHeight="1" spans="1:7">
      <c r="A110" s="273" t="s">
        <v>2619</v>
      </c>
      <c r="B110" s="272" t="s">
        <v>2620</v>
      </c>
      <c r="C110" s="309"/>
      <c r="D110" s="309"/>
      <c r="E110" s="324"/>
      <c r="F110" s="271" t="str">
        <f t="shared" si="4"/>
        <v>是</v>
      </c>
      <c r="G110" s="253" t="str">
        <f t="shared" si="5"/>
        <v>项</v>
      </c>
    </row>
    <row r="111" s="253" customFormat="1" ht="38" customHeight="1" spans="1:7">
      <c r="A111" s="273" t="s">
        <v>2621</v>
      </c>
      <c r="B111" s="274" t="s">
        <v>2622</v>
      </c>
      <c r="C111" s="275"/>
      <c r="D111" s="275"/>
      <c r="E111" s="324"/>
      <c r="F111" s="271" t="str">
        <f t="shared" si="4"/>
        <v>是</v>
      </c>
      <c r="G111" s="253" t="str">
        <f t="shared" si="5"/>
        <v>项</v>
      </c>
    </row>
    <row r="112" s="253" customFormat="1" ht="38" customHeight="1" spans="1:7">
      <c r="A112" s="273" t="s">
        <v>2623</v>
      </c>
      <c r="B112" s="274" t="s">
        <v>2624</v>
      </c>
      <c r="C112" s="275"/>
      <c r="D112" s="275"/>
      <c r="E112" s="324"/>
      <c r="F112" s="271" t="str">
        <f t="shared" si="4"/>
        <v>是</v>
      </c>
      <c r="G112" s="253" t="str">
        <f t="shared" si="5"/>
        <v>项</v>
      </c>
    </row>
    <row r="113" s="253" customFormat="1" ht="38" customHeight="1" spans="1:7">
      <c r="A113" s="273" t="s">
        <v>2625</v>
      </c>
      <c r="B113" s="274" t="s">
        <v>2626</v>
      </c>
      <c r="C113" s="275"/>
      <c r="D113" s="275"/>
      <c r="E113" s="324"/>
      <c r="F113" s="271" t="str">
        <f t="shared" si="4"/>
        <v>是</v>
      </c>
      <c r="G113" s="253" t="str">
        <f t="shared" si="5"/>
        <v>项</v>
      </c>
    </row>
    <row r="114" ht="38" customHeight="1" spans="1:7">
      <c r="A114" s="273" t="s">
        <v>2627</v>
      </c>
      <c r="B114" s="274" t="s">
        <v>2628</v>
      </c>
      <c r="C114" s="275"/>
      <c r="D114" s="275"/>
      <c r="E114" s="324"/>
      <c r="F114" s="271" t="str">
        <f t="shared" si="4"/>
        <v>是</v>
      </c>
      <c r="G114" s="253" t="str">
        <f t="shared" si="5"/>
        <v>项</v>
      </c>
    </row>
    <row r="115" s="253" customFormat="1" ht="38" customHeight="1" spans="1:7">
      <c r="A115" s="279">
        <v>21370</v>
      </c>
      <c r="B115" s="272" t="s">
        <v>2629</v>
      </c>
      <c r="C115" s="309"/>
      <c r="D115" s="309"/>
      <c r="E115" s="324"/>
      <c r="F115" s="271" t="str">
        <f t="shared" si="4"/>
        <v>是</v>
      </c>
      <c r="G115" s="253" t="str">
        <f t="shared" si="5"/>
        <v>项</v>
      </c>
    </row>
    <row r="116" s="253" customFormat="1" ht="38" customHeight="1" spans="1:7">
      <c r="A116" s="279">
        <v>2137001</v>
      </c>
      <c r="B116" s="274" t="s">
        <v>2483</v>
      </c>
      <c r="C116" s="275">
        <v>0</v>
      </c>
      <c r="D116" s="275">
        <v>0</v>
      </c>
      <c r="E116" s="324"/>
      <c r="F116" s="271" t="str">
        <f t="shared" si="4"/>
        <v>是</v>
      </c>
      <c r="G116" s="253" t="str">
        <f t="shared" si="5"/>
        <v>项</v>
      </c>
    </row>
    <row r="117" ht="38" customHeight="1" spans="1:7">
      <c r="A117" s="279">
        <v>2137099</v>
      </c>
      <c r="B117" s="274" t="s">
        <v>2630</v>
      </c>
      <c r="C117" s="275"/>
      <c r="D117" s="275">
        <v>0</v>
      </c>
      <c r="E117" s="324"/>
      <c r="F117" s="271" t="str">
        <f t="shared" si="4"/>
        <v>是</v>
      </c>
      <c r="G117" s="253" t="str">
        <f t="shared" si="5"/>
        <v>项</v>
      </c>
    </row>
    <row r="118" s="253" customFormat="1" ht="38" customHeight="1" spans="1:7">
      <c r="A118" s="279">
        <v>21371</v>
      </c>
      <c r="B118" s="274" t="s">
        <v>2631</v>
      </c>
      <c r="C118" s="275">
        <f>SUM(XFD119:XFD122)</f>
        <v>0</v>
      </c>
      <c r="D118" s="275">
        <f>SUM(XFD119:XFD122)</f>
        <v>0</v>
      </c>
      <c r="E118" s="324"/>
      <c r="F118" s="271" t="str">
        <f t="shared" si="4"/>
        <v>是</v>
      </c>
      <c r="G118" s="253" t="str">
        <f t="shared" si="5"/>
        <v>项</v>
      </c>
    </row>
    <row r="119" ht="38" customHeight="1" spans="1:7">
      <c r="A119" s="279">
        <v>2137101</v>
      </c>
      <c r="B119" s="274" t="s">
        <v>2622</v>
      </c>
      <c r="C119" s="275">
        <v>0</v>
      </c>
      <c r="D119" s="275">
        <v>0</v>
      </c>
      <c r="E119" s="324"/>
      <c r="F119" s="271" t="str">
        <f t="shared" si="4"/>
        <v>是</v>
      </c>
      <c r="G119" s="253" t="str">
        <f t="shared" si="5"/>
        <v>项</v>
      </c>
    </row>
    <row r="120" s="253" customFormat="1" ht="38" customHeight="1" spans="1:7">
      <c r="A120" s="279">
        <v>2137102</v>
      </c>
      <c r="B120" s="274" t="s">
        <v>2632</v>
      </c>
      <c r="C120" s="275">
        <v>0</v>
      </c>
      <c r="D120" s="275">
        <v>0</v>
      </c>
      <c r="E120" s="324"/>
      <c r="F120" s="271" t="str">
        <f t="shared" si="4"/>
        <v>是</v>
      </c>
      <c r="G120" s="253" t="str">
        <f t="shared" si="5"/>
        <v>项</v>
      </c>
    </row>
    <row r="121" s="253" customFormat="1" ht="38" customHeight="1" spans="1:7">
      <c r="A121" s="279">
        <v>2137103</v>
      </c>
      <c r="B121" s="274" t="s">
        <v>2626</v>
      </c>
      <c r="C121" s="275">
        <v>0</v>
      </c>
      <c r="D121" s="275">
        <v>0</v>
      </c>
      <c r="E121" s="324"/>
      <c r="F121" s="271" t="str">
        <f t="shared" ref="F121:F132" si="6">IF(LEN(XFD121)=3,"是",IF(XFD121&lt;&gt;"",IF(SUM(XFD121)&lt;&gt;0,"是","否"),"是"))</f>
        <v>是</v>
      </c>
      <c r="G121" s="253" t="str">
        <f t="shared" ref="G121:G132" si="7">IF(LEN(XFD121)=3,"类",IF(LEN(XFD121)=5,"款","项"))</f>
        <v>项</v>
      </c>
    </row>
    <row r="122" s="253" customFormat="1" ht="38" customHeight="1" spans="1:7">
      <c r="A122" s="279">
        <v>2137199</v>
      </c>
      <c r="B122" s="274" t="s">
        <v>2633</v>
      </c>
      <c r="C122" s="275">
        <v>0</v>
      </c>
      <c r="D122" s="275">
        <v>0</v>
      </c>
      <c r="E122" s="324"/>
      <c r="F122" s="271" t="str">
        <f t="shared" si="6"/>
        <v>是</v>
      </c>
      <c r="G122" s="253" t="str">
        <f t="shared" si="7"/>
        <v>项</v>
      </c>
    </row>
    <row r="123" s="256" customFormat="1" ht="38" customHeight="1" spans="1:7">
      <c r="A123" s="268" t="s">
        <v>93</v>
      </c>
      <c r="B123" s="204" t="s">
        <v>2634</v>
      </c>
      <c r="C123" s="305"/>
      <c r="D123" s="305"/>
      <c r="E123" s="306"/>
      <c r="F123" s="292" t="str">
        <f t="shared" si="6"/>
        <v>是</v>
      </c>
      <c r="G123" s="256" t="str">
        <f t="shared" si="7"/>
        <v>项</v>
      </c>
    </row>
    <row r="124" s="253" customFormat="1" ht="38" customHeight="1" spans="1:7">
      <c r="A124" s="273" t="s">
        <v>2635</v>
      </c>
      <c r="B124" s="274" t="s">
        <v>2636</v>
      </c>
      <c r="C124" s="275">
        <f>SUM(XFD125:XFD128)</f>
        <v>0</v>
      </c>
      <c r="D124" s="275">
        <f>SUM(XFD125:XFD128)</f>
        <v>0</v>
      </c>
      <c r="E124" s="324"/>
      <c r="F124" s="271" t="str">
        <f t="shared" si="6"/>
        <v>是</v>
      </c>
      <c r="G124" s="253" t="str">
        <f t="shared" si="7"/>
        <v>项</v>
      </c>
    </row>
    <row r="125" ht="38" customHeight="1" spans="1:7">
      <c r="A125" s="273" t="s">
        <v>2637</v>
      </c>
      <c r="B125" s="274" t="s">
        <v>2638</v>
      </c>
      <c r="C125" s="275">
        <v>0</v>
      </c>
      <c r="D125" s="275">
        <v>0</v>
      </c>
      <c r="E125" s="324"/>
      <c r="F125" s="271" t="str">
        <f t="shared" si="6"/>
        <v>是</v>
      </c>
      <c r="G125" s="253" t="str">
        <f t="shared" si="7"/>
        <v>项</v>
      </c>
    </row>
    <row r="126" s="253" customFormat="1" ht="38" customHeight="1" spans="1:7">
      <c r="A126" s="273" t="s">
        <v>2639</v>
      </c>
      <c r="B126" s="274" t="s">
        <v>2640</v>
      </c>
      <c r="C126" s="275">
        <v>0</v>
      </c>
      <c r="D126" s="275">
        <v>0</v>
      </c>
      <c r="E126" s="324"/>
      <c r="F126" s="271" t="str">
        <f t="shared" si="6"/>
        <v>是</v>
      </c>
      <c r="G126" s="253" t="str">
        <f t="shared" si="7"/>
        <v>项</v>
      </c>
    </row>
    <row r="127" s="253" customFormat="1" ht="38" customHeight="1" spans="1:7">
      <c r="A127" s="273" t="s">
        <v>2641</v>
      </c>
      <c r="B127" s="274" t="s">
        <v>2642</v>
      </c>
      <c r="C127" s="275">
        <v>0</v>
      </c>
      <c r="D127" s="275">
        <v>0</v>
      </c>
      <c r="E127" s="324"/>
      <c r="F127" s="271" t="str">
        <f t="shared" si="6"/>
        <v>是</v>
      </c>
      <c r="G127" s="253" t="str">
        <f t="shared" si="7"/>
        <v>项</v>
      </c>
    </row>
    <row r="128" s="253" customFormat="1" ht="38" customHeight="1" spans="1:7">
      <c r="A128" s="273" t="s">
        <v>2643</v>
      </c>
      <c r="B128" s="274" t="s">
        <v>2644</v>
      </c>
      <c r="C128" s="275">
        <v>0</v>
      </c>
      <c r="D128" s="275">
        <v>0</v>
      </c>
      <c r="E128" s="324"/>
      <c r="F128" s="271" t="str">
        <f t="shared" si="6"/>
        <v>是</v>
      </c>
      <c r="G128" s="253" t="str">
        <f t="shared" si="7"/>
        <v>项</v>
      </c>
    </row>
    <row r="129" ht="38" customHeight="1" spans="1:7">
      <c r="A129" s="273" t="s">
        <v>2645</v>
      </c>
      <c r="B129" s="274" t="s">
        <v>2646</v>
      </c>
      <c r="C129" s="275">
        <f>SUM(XFD130:XFD133)</f>
        <v>0</v>
      </c>
      <c r="D129" s="275">
        <f>SUM(XFD130:XFD133)</f>
        <v>0</v>
      </c>
      <c r="E129" s="324"/>
      <c r="F129" s="271" t="str">
        <f t="shared" si="6"/>
        <v>是</v>
      </c>
      <c r="G129" s="253" t="str">
        <f t="shared" si="7"/>
        <v>项</v>
      </c>
    </row>
    <row r="130" ht="38" customHeight="1" spans="1:7">
      <c r="A130" s="273" t="s">
        <v>2647</v>
      </c>
      <c r="B130" s="274" t="s">
        <v>2642</v>
      </c>
      <c r="C130" s="275">
        <v>0</v>
      </c>
      <c r="D130" s="275">
        <v>0</v>
      </c>
      <c r="E130" s="324"/>
      <c r="F130" s="271" t="str">
        <f t="shared" si="6"/>
        <v>是</v>
      </c>
      <c r="G130" s="253" t="str">
        <f t="shared" si="7"/>
        <v>项</v>
      </c>
    </row>
    <row r="131" s="253" customFormat="1" ht="38" customHeight="1" spans="1:7">
      <c r="A131" s="273" t="s">
        <v>2648</v>
      </c>
      <c r="B131" s="274" t="s">
        <v>2649</v>
      </c>
      <c r="C131" s="275">
        <v>0</v>
      </c>
      <c r="D131" s="275">
        <v>0</v>
      </c>
      <c r="E131" s="324"/>
      <c r="F131" s="271" t="str">
        <f t="shared" si="6"/>
        <v>是</v>
      </c>
      <c r="G131" s="253" t="str">
        <f t="shared" si="7"/>
        <v>项</v>
      </c>
    </row>
    <row r="132" ht="38" customHeight="1" spans="1:7">
      <c r="A132" s="273" t="s">
        <v>2650</v>
      </c>
      <c r="B132" s="274" t="s">
        <v>2651</v>
      </c>
      <c r="C132" s="275">
        <v>0</v>
      </c>
      <c r="D132" s="275">
        <v>0</v>
      </c>
      <c r="E132" s="324"/>
      <c r="F132" s="271" t="str">
        <f t="shared" si="6"/>
        <v>是</v>
      </c>
      <c r="G132" s="253" t="str">
        <f t="shared" si="7"/>
        <v>项</v>
      </c>
    </row>
    <row r="133" ht="38" customHeight="1" spans="1:7">
      <c r="A133" s="273" t="s">
        <v>2652</v>
      </c>
      <c r="B133" s="274" t="s">
        <v>2653</v>
      </c>
      <c r="C133" s="275">
        <v>0</v>
      </c>
      <c r="D133" s="275">
        <v>0</v>
      </c>
      <c r="E133" s="324"/>
      <c r="F133" s="271" t="str">
        <f t="shared" ref="F133:F196" si="8">IF(LEN(XFD133)=3,"是",IF(XFD133&lt;&gt;"",IF(SUM(XFD133)&lt;&gt;0,"是","否"),"是"))</f>
        <v>是</v>
      </c>
      <c r="G133" s="253" t="str">
        <f t="shared" ref="G133:G196" si="9">IF(LEN(XFD133)=3,"类",IF(LEN(XFD133)=5,"款","项"))</f>
        <v>项</v>
      </c>
    </row>
    <row r="134" s="253" customFormat="1" ht="38" customHeight="1" spans="1:7">
      <c r="A134" s="273" t="s">
        <v>2654</v>
      </c>
      <c r="B134" s="272" t="s">
        <v>2655</v>
      </c>
      <c r="C134" s="309"/>
      <c r="D134" s="309"/>
      <c r="E134" s="324"/>
      <c r="F134" s="271" t="str">
        <f t="shared" si="8"/>
        <v>是</v>
      </c>
      <c r="G134" s="253" t="str">
        <f t="shared" si="9"/>
        <v>项</v>
      </c>
    </row>
    <row r="135" s="253" customFormat="1" ht="38" customHeight="1" spans="1:7">
      <c r="A135" s="273" t="s">
        <v>2656</v>
      </c>
      <c r="B135" s="274" t="s">
        <v>2657</v>
      </c>
      <c r="C135" s="275"/>
      <c r="D135" s="275"/>
      <c r="E135" s="324"/>
      <c r="F135" s="271" t="str">
        <f t="shared" si="8"/>
        <v>是</v>
      </c>
      <c r="G135" s="253" t="str">
        <f t="shared" si="9"/>
        <v>项</v>
      </c>
    </row>
    <row r="136" s="253" customFormat="1" ht="38" customHeight="1" spans="1:7">
      <c r="A136" s="273" t="s">
        <v>2658</v>
      </c>
      <c r="B136" s="274" t="s">
        <v>2659</v>
      </c>
      <c r="C136" s="275"/>
      <c r="D136" s="275"/>
      <c r="E136" s="324"/>
      <c r="F136" s="271" t="str">
        <f t="shared" si="8"/>
        <v>是</v>
      </c>
      <c r="G136" s="253" t="str">
        <f t="shared" si="9"/>
        <v>项</v>
      </c>
    </row>
    <row r="137" s="253" customFormat="1" ht="38" customHeight="1" spans="1:7">
      <c r="A137" s="273" t="s">
        <v>2660</v>
      </c>
      <c r="B137" s="274" t="s">
        <v>2661</v>
      </c>
      <c r="C137" s="275"/>
      <c r="D137" s="275"/>
      <c r="E137" s="324"/>
      <c r="F137" s="271" t="str">
        <f t="shared" si="8"/>
        <v>是</v>
      </c>
      <c r="G137" s="253" t="str">
        <f t="shared" si="9"/>
        <v>项</v>
      </c>
    </row>
    <row r="138" s="253" customFormat="1" ht="38" customHeight="1" spans="1:7">
      <c r="A138" s="273" t="s">
        <v>2662</v>
      </c>
      <c r="B138" s="274" t="s">
        <v>2663</v>
      </c>
      <c r="C138" s="275">
        <v>0</v>
      </c>
      <c r="D138" s="275">
        <v>0</v>
      </c>
      <c r="E138" s="324"/>
      <c r="F138" s="271" t="str">
        <f t="shared" si="8"/>
        <v>是</v>
      </c>
      <c r="G138" s="253" t="str">
        <f t="shared" si="9"/>
        <v>项</v>
      </c>
    </row>
    <row r="139" s="253" customFormat="1" ht="38" customHeight="1" spans="1:7">
      <c r="A139" s="273" t="s">
        <v>2664</v>
      </c>
      <c r="B139" s="272" t="s">
        <v>2665</v>
      </c>
      <c r="C139" s="309"/>
      <c r="D139" s="309"/>
      <c r="E139" s="324"/>
      <c r="F139" s="271" t="str">
        <f t="shared" si="8"/>
        <v>是</v>
      </c>
      <c r="G139" s="253" t="str">
        <f t="shared" si="9"/>
        <v>项</v>
      </c>
    </row>
    <row r="140" s="253" customFormat="1" ht="38" customHeight="1" spans="1:7">
      <c r="A140" s="273" t="s">
        <v>2666</v>
      </c>
      <c r="B140" s="274" t="s">
        <v>2667</v>
      </c>
      <c r="C140" s="275">
        <v>0</v>
      </c>
      <c r="D140" s="275">
        <v>0</v>
      </c>
      <c r="E140" s="324"/>
      <c r="F140" s="271" t="str">
        <f t="shared" si="8"/>
        <v>是</v>
      </c>
      <c r="G140" s="253" t="str">
        <f t="shared" si="9"/>
        <v>项</v>
      </c>
    </row>
    <row r="141" s="253" customFormat="1" ht="38" customHeight="1" spans="1:7">
      <c r="A141" s="273" t="s">
        <v>2668</v>
      </c>
      <c r="B141" s="274" t="s">
        <v>2669</v>
      </c>
      <c r="C141" s="275">
        <v>0</v>
      </c>
      <c r="D141" s="275">
        <v>0</v>
      </c>
      <c r="E141" s="324"/>
      <c r="F141" s="271" t="str">
        <f t="shared" si="8"/>
        <v>是</v>
      </c>
      <c r="G141" s="253" t="str">
        <f t="shared" si="9"/>
        <v>项</v>
      </c>
    </row>
    <row r="142" s="253" customFormat="1" ht="38" customHeight="1" spans="1:7">
      <c r="A142" s="273" t="s">
        <v>2670</v>
      </c>
      <c r="B142" s="274" t="s">
        <v>2671</v>
      </c>
      <c r="C142" s="275">
        <v>0</v>
      </c>
      <c r="D142" s="275">
        <v>0</v>
      </c>
      <c r="E142" s="324"/>
      <c r="F142" s="271" t="str">
        <f t="shared" si="8"/>
        <v>是</v>
      </c>
      <c r="G142" s="253" t="str">
        <f t="shared" si="9"/>
        <v>项</v>
      </c>
    </row>
    <row r="143" s="253" customFormat="1" ht="38" customHeight="1" spans="1:7">
      <c r="A143" s="273" t="s">
        <v>2672</v>
      </c>
      <c r="B143" s="274" t="s">
        <v>2673</v>
      </c>
      <c r="C143" s="275">
        <v>0</v>
      </c>
      <c r="D143" s="275">
        <v>0</v>
      </c>
      <c r="E143" s="324"/>
      <c r="F143" s="271" t="str">
        <f t="shared" si="8"/>
        <v>是</v>
      </c>
      <c r="G143" s="253" t="str">
        <f t="shared" si="9"/>
        <v>项</v>
      </c>
    </row>
    <row r="144" s="253" customFormat="1" ht="38" customHeight="1" spans="1:7">
      <c r="A144" s="273" t="s">
        <v>2674</v>
      </c>
      <c r="B144" s="274" t="s">
        <v>2675</v>
      </c>
      <c r="C144" s="275">
        <v>0</v>
      </c>
      <c r="D144" s="275">
        <v>0</v>
      </c>
      <c r="E144" s="324"/>
      <c r="F144" s="271" t="str">
        <f t="shared" si="8"/>
        <v>是</v>
      </c>
      <c r="G144" s="253" t="str">
        <f t="shared" si="9"/>
        <v>项</v>
      </c>
    </row>
    <row r="145" s="253" customFormat="1" ht="38" customHeight="1" spans="1:7">
      <c r="A145" s="273" t="s">
        <v>2676</v>
      </c>
      <c r="B145" s="274" t="s">
        <v>2677</v>
      </c>
      <c r="C145" s="275">
        <v>0</v>
      </c>
      <c r="D145" s="275">
        <v>0</v>
      </c>
      <c r="E145" s="324"/>
      <c r="F145" s="271" t="str">
        <f t="shared" si="8"/>
        <v>是</v>
      </c>
      <c r="G145" s="253" t="str">
        <f t="shared" si="9"/>
        <v>项</v>
      </c>
    </row>
    <row r="146" s="253" customFormat="1" ht="38" customHeight="1" spans="1:7">
      <c r="A146" s="273" t="s">
        <v>2678</v>
      </c>
      <c r="B146" s="274" t="s">
        <v>2679</v>
      </c>
      <c r="C146" s="275">
        <v>0</v>
      </c>
      <c r="D146" s="275">
        <v>0</v>
      </c>
      <c r="E146" s="324"/>
      <c r="F146" s="271" t="str">
        <f t="shared" si="8"/>
        <v>是</v>
      </c>
      <c r="G146" s="253" t="str">
        <f t="shared" si="9"/>
        <v>项</v>
      </c>
    </row>
    <row r="147" s="253" customFormat="1" ht="38" customHeight="1" spans="1:7">
      <c r="A147" s="273" t="s">
        <v>2680</v>
      </c>
      <c r="B147" s="274" t="s">
        <v>2681</v>
      </c>
      <c r="C147" s="275">
        <v>0</v>
      </c>
      <c r="D147" s="275"/>
      <c r="E147" s="324"/>
      <c r="F147" s="271" t="str">
        <f t="shared" si="8"/>
        <v>是</v>
      </c>
      <c r="G147" s="253" t="str">
        <f t="shared" si="9"/>
        <v>项</v>
      </c>
    </row>
    <row r="148" s="253" customFormat="1" ht="38" customHeight="1" spans="1:7">
      <c r="A148" s="273" t="s">
        <v>2682</v>
      </c>
      <c r="B148" s="274" t="s">
        <v>2683</v>
      </c>
      <c r="C148" s="275">
        <f>SUM(XFD149:XFD154)</f>
        <v>0</v>
      </c>
      <c r="D148" s="275">
        <f>SUM(XFD149:XFD154)</f>
        <v>0</v>
      </c>
      <c r="E148" s="324"/>
      <c r="F148" s="271" t="str">
        <f t="shared" si="8"/>
        <v>是</v>
      </c>
      <c r="G148" s="253" t="str">
        <f t="shared" si="9"/>
        <v>项</v>
      </c>
    </row>
    <row r="149" s="253" customFormat="1" ht="38" customHeight="1" spans="1:7">
      <c r="A149" s="273" t="s">
        <v>2684</v>
      </c>
      <c r="B149" s="274" t="s">
        <v>2685</v>
      </c>
      <c r="C149" s="275">
        <v>0</v>
      </c>
      <c r="D149" s="275">
        <v>0</v>
      </c>
      <c r="E149" s="324"/>
      <c r="F149" s="271" t="str">
        <f t="shared" si="8"/>
        <v>是</v>
      </c>
      <c r="G149" s="253" t="str">
        <f t="shared" si="9"/>
        <v>项</v>
      </c>
    </row>
    <row r="150" s="253" customFormat="1" ht="38" customHeight="1" spans="1:7">
      <c r="A150" s="273" t="s">
        <v>2686</v>
      </c>
      <c r="B150" s="274" t="s">
        <v>2687</v>
      </c>
      <c r="C150" s="275">
        <v>0</v>
      </c>
      <c r="D150" s="275">
        <v>0</v>
      </c>
      <c r="E150" s="324"/>
      <c r="F150" s="271" t="str">
        <f t="shared" si="8"/>
        <v>是</v>
      </c>
      <c r="G150" s="253" t="str">
        <f t="shared" si="9"/>
        <v>项</v>
      </c>
    </row>
    <row r="151" ht="38" customHeight="1" spans="1:7">
      <c r="A151" s="273" t="s">
        <v>2688</v>
      </c>
      <c r="B151" s="274" t="s">
        <v>2689</v>
      </c>
      <c r="C151" s="275">
        <v>0</v>
      </c>
      <c r="D151" s="275">
        <v>0</v>
      </c>
      <c r="E151" s="324"/>
      <c r="F151" s="271" t="str">
        <f t="shared" si="8"/>
        <v>是</v>
      </c>
      <c r="G151" s="253" t="str">
        <f t="shared" si="9"/>
        <v>项</v>
      </c>
    </row>
    <row r="152" ht="38" customHeight="1" spans="1:7">
      <c r="A152" s="273" t="s">
        <v>2690</v>
      </c>
      <c r="B152" s="274" t="s">
        <v>2691</v>
      </c>
      <c r="C152" s="275">
        <v>0</v>
      </c>
      <c r="D152" s="275">
        <v>0</v>
      </c>
      <c r="E152" s="324"/>
      <c r="F152" s="271" t="str">
        <f t="shared" si="8"/>
        <v>是</v>
      </c>
      <c r="G152" s="253" t="str">
        <f t="shared" si="9"/>
        <v>项</v>
      </c>
    </row>
    <row r="153" s="253" customFormat="1" ht="38" customHeight="1" spans="1:7">
      <c r="A153" s="273" t="s">
        <v>2692</v>
      </c>
      <c r="B153" s="274" t="s">
        <v>2693</v>
      </c>
      <c r="C153" s="275">
        <v>0</v>
      </c>
      <c r="D153" s="275">
        <v>0</v>
      </c>
      <c r="E153" s="324"/>
      <c r="F153" s="271" t="str">
        <f t="shared" si="8"/>
        <v>是</v>
      </c>
      <c r="G153" s="253" t="str">
        <f t="shared" si="9"/>
        <v>项</v>
      </c>
    </row>
    <row r="154" ht="38" customHeight="1" spans="1:7">
      <c r="A154" s="273" t="s">
        <v>2694</v>
      </c>
      <c r="B154" s="274" t="s">
        <v>2695</v>
      </c>
      <c r="C154" s="275">
        <v>0</v>
      </c>
      <c r="D154" s="275">
        <v>0</v>
      </c>
      <c r="E154" s="324"/>
      <c r="F154" s="271" t="str">
        <f t="shared" si="8"/>
        <v>是</v>
      </c>
      <c r="G154" s="253" t="str">
        <f t="shared" si="9"/>
        <v>项</v>
      </c>
    </row>
    <row r="155" ht="38" customHeight="1" spans="1:7">
      <c r="A155" s="273" t="s">
        <v>2696</v>
      </c>
      <c r="B155" s="272" t="s">
        <v>2697</v>
      </c>
      <c r="C155" s="309"/>
      <c r="D155" s="309"/>
      <c r="E155" s="324"/>
      <c r="F155" s="271" t="str">
        <f t="shared" si="8"/>
        <v>是</v>
      </c>
      <c r="G155" s="253" t="str">
        <f t="shared" si="9"/>
        <v>项</v>
      </c>
    </row>
    <row r="156" s="253" customFormat="1" ht="38" customHeight="1" spans="1:7">
      <c r="A156" s="273" t="s">
        <v>2698</v>
      </c>
      <c r="B156" s="274" t="s">
        <v>2699</v>
      </c>
      <c r="C156" s="275"/>
      <c r="D156" s="275"/>
      <c r="E156" s="324"/>
      <c r="F156" s="271" t="str">
        <f t="shared" si="8"/>
        <v>是</v>
      </c>
      <c r="G156" s="253" t="str">
        <f t="shared" si="9"/>
        <v>项</v>
      </c>
    </row>
    <row r="157" s="253" customFormat="1" ht="38" customHeight="1" spans="1:7">
      <c r="A157" s="273" t="s">
        <v>2700</v>
      </c>
      <c r="B157" s="274" t="s">
        <v>2701</v>
      </c>
      <c r="C157" s="275"/>
      <c r="D157" s="275"/>
      <c r="E157" s="324"/>
      <c r="F157" s="271" t="str">
        <f t="shared" si="8"/>
        <v>是</v>
      </c>
      <c r="G157" s="253" t="str">
        <f t="shared" si="9"/>
        <v>项</v>
      </c>
    </row>
    <row r="158" s="253" customFormat="1" ht="38" customHeight="1" spans="1:7">
      <c r="A158" s="273" t="s">
        <v>2702</v>
      </c>
      <c r="B158" s="274" t="s">
        <v>2703</v>
      </c>
      <c r="C158" s="275"/>
      <c r="D158" s="275"/>
      <c r="E158" s="324"/>
      <c r="F158" s="271" t="str">
        <f t="shared" si="8"/>
        <v>是</v>
      </c>
      <c r="G158" s="253" t="str">
        <f t="shared" si="9"/>
        <v>项</v>
      </c>
    </row>
    <row r="159" s="253" customFormat="1" ht="38" customHeight="1" spans="1:7">
      <c r="A159" s="273" t="s">
        <v>2704</v>
      </c>
      <c r="B159" s="274" t="s">
        <v>2705</v>
      </c>
      <c r="C159" s="275"/>
      <c r="D159" s="275"/>
      <c r="E159" s="324"/>
      <c r="F159" s="271" t="str">
        <f t="shared" si="8"/>
        <v>是</v>
      </c>
      <c r="G159" s="253" t="str">
        <f t="shared" si="9"/>
        <v>项</v>
      </c>
    </row>
    <row r="160" s="253" customFormat="1" ht="38" customHeight="1" spans="1:7">
      <c r="A160" s="273" t="s">
        <v>2706</v>
      </c>
      <c r="B160" s="274" t="s">
        <v>2707</v>
      </c>
      <c r="C160" s="275"/>
      <c r="D160" s="275"/>
      <c r="E160" s="324"/>
      <c r="F160" s="271" t="str">
        <f t="shared" si="8"/>
        <v>是</v>
      </c>
      <c r="G160" s="253" t="str">
        <f t="shared" si="9"/>
        <v>项</v>
      </c>
    </row>
    <row r="161" s="253" customFormat="1" ht="38" customHeight="1" spans="1:7">
      <c r="A161" s="273" t="s">
        <v>2708</v>
      </c>
      <c r="B161" s="274" t="s">
        <v>2709</v>
      </c>
      <c r="C161" s="275"/>
      <c r="D161" s="275"/>
      <c r="E161" s="324"/>
      <c r="F161" s="271" t="str">
        <f t="shared" si="8"/>
        <v>是</v>
      </c>
      <c r="G161" s="253" t="str">
        <f t="shared" si="9"/>
        <v>项</v>
      </c>
    </row>
    <row r="162" s="253" customFormat="1" ht="38" customHeight="1" spans="1:7">
      <c r="A162" s="273" t="s">
        <v>2710</v>
      </c>
      <c r="B162" s="274" t="s">
        <v>2711</v>
      </c>
      <c r="C162" s="275">
        <v>0</v>
      </c>
      <c r="D162" s="275">
        <v>0</v>
      </c>
      <c r="E162" s="324"/>
      <c r="F162" s="271" t="str">
        <f t="shared" si="8"/>
        <v>是</v>
      </c>
      <c r="G162" s="253" t="str">
        <f t="shared" si="9"/>
        <v>项</v>
      </c>
    </row>
    <row r="163" ht="38" customHeight="1" spans="1:7">
      <c r="A163" s="273" t="s">
        <v>2712</v>
      </c>
      <c r="B163" s="274" t="s">
        <v>2713</v>
      </c>
      <c r="C163" s="275">
        <v>0</v>
      </c>
      <c r="D163" s="275">
        <v>0</v>
      </c>
      <c r="E163" s="324"/>
      <c r="F163" s="271" t="str">
        <f t="shared" si="8"/>
        <v>是</v>
      </c>
      <c r="G163" s="253" t="str">
        <f t="shared" si="9"/>
        <v>项</v>
      </c>
    </row>
    <row r="164" ht="38" customHeight="1" spans="1:7">
      <c r="A164" s="273" t="s">
        <v>2714</v>
      </c>
      <c r="B164" s="274" t="s">
        <v>2715</v>
      </c>
      <c r="C164" s="275">
        <f>SUM(XFD165:XFD166)</f>
        <v>0</v>
      </c>
      <c r="D164" s="275">
        <f>SUM(XFD165:XFD166)</f>
        <v>0</v>
      </c>
      <c r="E164" s="324"/>
      <c r="F164" s="271" t="str">
        <f t="shared" si="8"/>
        <v>是</v>
      </c>
      <c r="G164" s="253" t="str">
        <f t="shared" si="9"/>
        <v>项</v>
      </c>
    </row>
    <row r="165" s="253" customFormat="1" ht="38" customHeight="1" spans="1:7">
      <c r="A165" s="273" t="s">
        <v>2716</v>
      </c>
      <c r="B165" s="274" t="s">
        <v>2638</v>
      </c>
      <c r="C165" s="275">
        <v>0</v>
      </c>
      <c r="D165" s="275">
        <v>0</v>
      </c>
      <c r="E165" s="324"/>
      <c r="F165" s="271" t="str">
        <f t="shared" si="8"/>
        <v>是</v>
      </c>
      <c r="G165" s="253" t="str">
        <f t="shared" si="9"/>
        <v>项</v>
      </c>
    </row>
    <row r="166" s="253" customFormat="1" ht="38" customHeight="1" spans="1:7">
      <c r="A166" s="273" t="s">
        <v>2717</v>
      </c>
      <c r="B166" s="274" t="s">
        <v>2718</v>
      </c>
      <c r="C166" s="275">
        <v>0</v>
      </c>
      <c r="D166" s="275">
        <v>0</v>
      </c>
      <c r="E166" s="324"/>
      <c r="F166" s="271" t="str">
        <f t="shared" si="8"/>
        <v>是</v>
      </c>
      <c r="G166" s="253" t="str">
        <f t="shared" si="9"/>
        <v>项</v>
      </c>
    </row>
    <row r="167" s="253" customFormat="1" ht="38" customHeight="1" spans="1:7">
      <c r="A167" s="273" t="s">
        <v>2719</v>
      </c>
      <c r="B167" s="272" t="s">
        <v>2720</v>
      </c>
      <c r="C167" s="309"/>
      <c r="D167" s="309"/>
      <c r="E167" s="324"/>
      <c r="F167" s="271" t="str">
        <f t="shared" si="8"/>
        <v>是</v>
      </c>
      <c r="G167" s="253" t="str">
        <f t="shared" si="9"/>
        <v>项</v>
      </c>
    </row>
    <row r="168" s="253" customFormat="1" ht="38" customHeight="1" spans="1:7">
      <c r="A168" s="273" t="s">
        <v>2721</v>
      </c>
      <c r="B168" s="274" t="s">
        <v>2638</v>
      </c>
      <c r="C168" s="275"/>
      <c r="D168" s="275"/>
      <c r="E168" s="324"/>
      <c r="F168" s="271" t="str">
        <f t="shared" si="8"/>
        <v>是</v>
      </c>
      <c r="G168" s="253" t="str">
        <f t="shared" si="9"/>
        <v>项</v>
      </c>
    </row>
    <row r="169" s="253" customFormat="1" ht="38" customHeight="1" spans="1:7">
      <c r="A169" s="273" t="s">
        <v>2722</v>
      </c>
      <c r="B169" s="274" t="s">
        <v>2723</v>
      </c>
      <c r="C169" s="275"/>
      <c r="D169" s="275"/>
      <c r="E169" s="324"/>
      <c r="F169" s="271" t="str">
        <f t="shared" si="8"/>
        <v>是</v>
      </c>
      <c r="G169" s="253" t="str">
        <f t="shared" si="9"/>
        <v>项</v>
      </c>
    </row>
    <row r="170" s="253" customFormat="1" ht="38" customHeight="1" spans="1:7">
      <c r="A170" s="273" t="s">
        <v>2724</v>
      </c>
      <c r="B170" s="274" t="s">
        <v>2725</v>
      </c>
      <c r="C170" s="275">
        <v>0</v>
      </c>
      <c r="D170" s="275">
        <v>0</v>
      </c>
      <c r="E170" s="324"/>
      <c r="F170" s="271" t="str">
        <f t="shared" si="8"/>
        <v>是</v>
      </c>
      <c r="G170" s="253" t="str">
        <f t="shared" si="9"/>
        <v>项</v>
      </c>
    </row>
    <row r="171" ht="38" customHeight="1" spans="1:7">
      <c r="A171" s="273" t="s">
        <v>2726</v>
      </c>
      <c r="B171" s="274" t="s">
        <v>2727</v>
      </c>
      <c r="C171" s="275">
        <f>SUM(XFD172:XFD174)</f>
        <v>0</v>
      </c>
      <c r="D171" s="275">
        <f>SUM(XFD172:XFD174)</f>
        <v>0</v>
      </c>
      <c r="E171" s="324"/>
      <c r="F171" s="271" t="str">
        <f t="shared" si="8"/>
        <v>是</v>
      </c>
      <c r="G171" s="253" t="str">
        <f t="shared" si="9"/>
        <v>项</v>
      </c>
    </row>
    <row r="172" ht="38" customHeight="1" spans="1:7">
      <c r="A172" s="273" t="s">
        <v>2728</v>
      </c>
      <c r="B172" s="274" t="s">
        <v>2657</v>
      </c>
      <c r="C172" s="275">
        <v>0</v>
      </c>
      <c r="D172" s="275">
        <v>0</v>
      </c>
      <c r="E172" s="324"/>
      <c r="F172" s="271" t="str">
        <f t="shared" si="8"/>
        <v>是</v>
      </c>
      <c r="G172" s="253" t="str">
        <f t="shared" si="9"/>
        <v>项</v>
      </c>
    </row>
    <row r="173" ht="38" customHeight="1" spans="1:7">
      <c r="A173" s="273" t="s">
        <v>2729</v>
      </c>
      <c r="B173" s="274" t="s">
        <v>2661</v>
      </c>
      <c r="C173" s="275">
        <v>0</v>
      </c>
      <c r="D173" s="275">
        <v>0</v>
      </c>
      <c r="E173" s="324"/>
      <c r="F173" s="271" t="str">
        <f t="shared" si="8"/>
        <v>是</v>
      </c>
      <c r="G173" s="253" t="str">
        <f t="shared" si="9"/>
        <v>项</v>
      </c>
    </row>
    <row r="174" s="253" customFormat="1" ht="38" customHeight="1" spans="1:7">
      <c r="A174" s="273" t="s">
        <v>2730</v>
      </c>
      <c r="B174" s="274" t="s">
        <v>2731</v>
      </c>
      <c r="C174" s="275">
        <v>0</v>
      </c>
      <c r="D174" s="275">
        <v>0</v>
      </c>
      <c r="E174" s="324"/>
      <c r="F174" s="271" t="str">
        <f t="shared" si="8"/>
        <v>是</v>
      </c>
      <c r="G174" s="253" t="str">
        <f t="shared" si="9"/>
        <v>项</v>
      </c>
    </row>
    <row r="175" ht="38" customHeight="1" spans="1:7">
      <c r="A175" s="268" t="s">
        <v>95</v>
      </c>
      <c r="B175" s="204" t="s">
        <v>2732</v>
      </c>
      <c r="C175" s="309"/>
      <c r="D175" s="309"/>
      <c r="E175" s="324"/>
      <c r="F175" s="271" t="str">
        <f t="shared" si="8"/>
        <v>是</v>
      </c>
      <c r="G175" s="253" t="str">
        <f t="shared" si="9"/>
        <v>项</v>
      </c>
    </row>
    <row r="176" ht="38" customHeight="1" spans="1:7">
      <c r="A176" s="273" t="s">
        <v>2733</v>
      </c>
      <c r="B176" s="272" t="s">
        <v>2734</v>
      </c>
      <c r="C176" s="309"/>
      <c r="D176" s="309"/>
      <c r="E176" s="324"/>
      <c r="F176" s="271" t="str">
        <f t="shared" si="8"/>
        <v>是</v>
      </c>
      <c r="G176" s="253" t="str">
        <f t="shared" si="9"/>
        <v>项</v>
      </c>
    </row>
    <row r="177" ht="38" customHeight="1" spans="1:7">
      <c r="A177" s="273" t="s">
        <v>2735</v>
      </c>
      <c r="B177" s="274" t="s">
        <v>2736</v>
      </c>
      <c r="C177" s="275"/>
      <c r="D177" s="275"/>
      <c r="E177" s="324"/>
      <c r="F177" s="271" t="str">
        <f t="shared" si="8"/>
        <v>是</v>
      </c>
      <c r="G177" s="253" t="str">
        <f t="shared" si="9"/>
        <v>项</v>
      </c>
    </row>
    <row r="178" s="253" customFormat="1" ht="38" customHeight="1" spans="1:7">
      <c r="A178" s="273" t="s">
        <v>2737</v>
      </c>
      <c r="B178" s="274" t="s">
        <v>2738</v>
      </c>
      <c r="C178" s="275">
        <v>0</v>
      </c>
      <c r="D178" s="275">
        <v>0</v>
      </c>
      <c r="E178" s="324"/>
      <c r="F178" s="271" t="str">
        <f t="shared" si="8"/>
        <v>是</v>
      </c>
      <c r="G178" s="253" t="str">
        <f t="shared" si="9"/>
        <v>项</v>
      </c>
    </row>
    <row r="179" s="256" customFormat="1" ht="38" customHeight="1" spans="1:7">
      <c r="A179" s="268" t="s">
        <v>117</v>
      </c>
      <c r="B179" s="204" t="s">
        <v>2739</v>
      </c>
      <c r="C179" s="305">
        <f>XFD180+XFD184+XFD193</f>
        <v>0</v>
      </c>
      <c r="D179" s="305">
        <f>XFD180+XFD184+XFD193</f>
        <v>0</v>
      </c>
      <c r="E179" s="306" t="e">
        <f t="shared" ref="E179:E242" si="10">(XFD179-XFD179)/XFD179</f>
        <v>#DIV/0!</v>
      </c>
      <c r="F179" s="292" t="str">
        <f t="shared" si="8"/>
        <v>是</v>
      </c>
      <c r="G179" s="256" t="str">
        <f t="shared" si="9"/>
        <v>项</v>
      </c>
    </row>
    <row r="180" ht="38" customHeight="1" spans="1:7">
      <c r="A180" s="273" t="s">
        <v>2740</v>
      </c>
      <c r="B180" s="272" t="s">
        <v>2741</v>
      </c>
      <c r="C180" s="309">
        <f>XFD181+XFD182+XFD183</f>
        <v>0</v>
      </c>
      <c r="D180" s="309">
        <f>XFD181+XFD182+XFD183</f>
        <v>0</v>
      </c>
      <c r="E180" s="324" t="e">
        <f t="shared" si="10"/>
        <v>#DIV/0!</v>
      </c>
      <c r="F180" s="271" t="str">
        <f t="shared" si="8"/>
        <v>是</v>
      </c>
      <c r="G180" s="253" t="str">
        <f t="shared" si="9"/>
        <v>项</v>
      </c>
    </row>
    <row r="181" ht="38" customHeight="1" spans="1:7">
      <c r="A181" s="273" t="s">
        <v>2742</v>
      </c>
      <c r="B181" s="274" t="s">
        <v>2743</v>
      </c>
      <c r="C181" s="275"/>
      <c r="D181" s="275"/>
      <c r="E181" s="324"/>
      <c r="F181" s="271" t="str">
        <f t="shared" si="8"/>
        <v>是</v>
      </c>
      <c r="G181" s="253" t="str">
        <f t="shared" si="9"/>
        <v>项</v>
      </c>
    </row>
    <row r="182" s="253" customFormat="1" ht="38" customHeight="1" spans="1:7">
      <c r="A182" s="273" t="s">
        <v>2744</v>
      </c>
      <c r="B182" s="274" t="s">
        <v>2745</v>
      </c>
      <c r="C182" s="325">
        <v>4200</v>
      </c>
      <c r="D182" s="275"/>
      <c r="E182" s="324" t="e">
        <f t="shared" si="10"/>
        <v>#DIV/0!</v>
      </c>
      <c r="F182" s="271" t="str">
        <f t="shared" si="8"/>
        <v>是</v>
      </c>
      <c r="G182" s="253" t="str">
        <f t="shared" si="9"/>
        <v>项</v>
      </c>
    </row>
    <row r="183" s="253" customFormat="1" ht="38" customHeight="1" spans="1:7">
      <c r="A183" s="273" t="s">
        <v>2746</v>
      </c>
      <c r="B183" s="274" t="s">
        <v>2747</v>
      </c>
      <c r="C183" s="275"/>
      <c r="D183" s="275"/>
      <c r="E183" s="324"/>
      <c r="F183" s="271" t="str">
        <f t="shared" si="8"/>
        <v>是</v>
      </c>
      <c r="G183" s="253" t="str">
        <f t="shared" si="9"/>
        <v>项</v>
      </c>
    </row>
    <row r="184" ht="38" customHeight="1" spans="1:7">
      <c r="A184" s="273" t="s">
        <v>2748</v>
      </c>
      <c r="B184" s="272" t="s">
        <v>2749</v>
      </c>
      <c r="C184" s="309"/>
      <c r="D184" s="309"/>
      <c r="E184" s="324"/>
      <c r="F184" s="271" t="str">
        <f t="shared" si="8"/>
        <v>是</v>
      </c>
      <c r="G184" s="253" t="str">
        <f t="shared" si="9"/>
        <v>项</v>
      </c>
    </row>
    <row r="185" s="253" customFormat="1" ht="38" customHeight="1" spans="1:7">
      <c r="A185" s="273" t="s">
        <v>2750</v>
      </c>
      <c r="B185" s="274" t="s">
        <v>2751</v>
      </c>
      <c r="C185" s="275"/>
      <c r="D185" s="275"/>
      <c r="E185" s="324"/>
      <c r="F185" s="271" t="str">
        <f t="shared" si="8"/>
        <v>是</v>
      </c>
      <c r="G185" s="253" t="str">
        <f t="shared" si="9"/>
        <v>项</v>
      </c>
    </row>
    <row r="186" ht="38" customHeight="1" spans="1:7">
      <c r="A186" s="273" t="s">
        <v>2752</v>
      </c>
      <c r="B186" s="274" t="s">
        <v>2753</v>
      </c>
      <c r="C186" s="275"/>
      <c r="D186" s="275"/>
      <c r="E186" s="324"/>
      <c r="F186" s="271" t="str">
        <f t="shared" si="8"/>
        <v>是</v>
      </c>
      <c r="G186" s="253" t="str">
        <f t="shared" si="9"/>
        <v>项</v>
      </c>
    </row>
    <row r="187" ht="38" customHeight="1" spans="1:7">
      <c r="A187" s="273" t="s">
        <v>2754</v>
      </c>
      <c r="B187" s="274" t="s">
        <v>2755</v>
      </c>
      <c r="C187" s="275"/>
      <c r="D187" s="275"/>
      <c r="E187" s="324"/>
      <c r="F187" s="271" t="str">
        <f t="shared" si="8"/>
        <v>是</v>
      </c>
      <c r="G187" s="253" t="str">
        <f t="shared" si="9"/>
        <v>项</v>
      </c>
    </row>
    <row r="188" ht="38" customHeight="1" spans="1:7">
      <c r="A188" s="273" t="s">
        <v>2756</v>
      </c>
      <c r="B188" s="274" t="s">
        <v>2757</v>
      </c>
      <c r="C188" s="275"/>
      <c r="D188" s="275"/>
      <c r="E188" s="324"/>
      <c r="F188" s="271" t="str">
        <f t="shared" si="8"/>
        <v>是</v>
      </c>
      <c r="G188" s="253" t="str">
        <f t="shared" si="9"/>
        <v>项</v>
      </c>
    </row>
    <row r="189" ht="38" customHeight="1" spans="1:7">
      <c r="A189" s="273" t="s">
        <v>2758</v>
      </c>
      <c r="B189" s="274" t="s">
        <v>2759</v>
      </c>
      <c r="C189" s="275"/>
      <c r="D189" s="275"/>
      <c r="E189" s="324"/>
      <c r="F189" s="271" t="str">
        <f t="shared" si="8"/>
        <v>是</v>
      </c>
      <c r="G189" s="253" t="str">
        <f t="shared" si="9"/>
        <v>项</v>
      </c>
    </row>
    <row r="190" ht="38" customHeight="1" spans="1:7">
      <c r="A190" s="273" t="s">
        <v>2760</v>
      </c>
      <c r="B190" s="274" t="s">
        <v>2761</v>
      </c>
      <c r="C190" s="275"/>
      <c r="D190" s="275"/>
      <c r="E190" s="324"/>
      <c r="F190" s="271" t="str">
        <f t="shared" si="8"/>
        <v>是</v>
      </c>
      <c r="G190" s="253" t="str">
        <f t="shared" si="9"/>
        <v>项</v>
      </c>
    </row>
    <row r="191" s="253" customFormat="1" ht="38" customHeight="1" spans="1:7">
      <c r="A191" s="273" t="s">
        <v>2762</v>
      </c>
      <c r="B191" s="274" t="s">
        <v>2763</v>
      </c>
      <c r="C191" s="275"/>
      <c r="D191" s="275"/>
      <c r="E191" s="324"/>
      <c r="F191" s="271" t="str">
        <f t="shared" si="8"/>
        <v>是</v>
      </c>
      <c r="G191" s="253" t="str">
        <f t="shared" si="9"/>
        <v>项</v>
      </c>
    </row>
    <row r="192" ht="38" customHeight="1" spans="1:7">
      <c r="A192" s="273" t="s">
        <v>2764</v>
      </c>
      <c r="B192" s="274" t="s">
        <v>2765</v>
      </c>
      <c r="C192" s="275"/>
      <c r="D192" s="275"/>
      <c r="E192" s="324"/>
      <c r="F192" s="271" t="str">
        <f t="shared" si="8"/>
        <v>是</v>
      </c>
      <c r="G192" s="253" t="str">
        <f t="shared" si="9"/>
        <v>项</v>
      </c>
    </row>
    <row r="193" ht="38" customHeight="1" spans="1:7">
      <c r="A193" s="273" t="s">
        <v>2766</v>
      </c>
      <c r="B193" s="272" t="s">
        <v>2767</v>
      </c>
      <c r="C193" s="309">
        <f>XFD194+XFD195+XFD196+XFD197+XFD198+XFD199+XFD200+XFD201+XFD202+XFD203+XFD204</f>
        <v>0</v>
      </c>
      <c r="D193" s="309">
        <f>XFD194+XFD195+XFD196+XFD197+XFD198+XFD199+XFD200+XFD201+XFD202+XFD203+XFD204</f>
        <v>0</v>
      </c>
      <c r="E193" s="324" t="e">
        <f t="shared" si="10"/>
        <v>#DIV/0!</v>
      </c>
      <c r="F193" s="271" t="str">
        <f t="shared" si="8"/>
        <v>是</v>
      </c>
      <c r="G193" s="253" t="str">
        <f t="shared" si="9"/>
        <v>项</v>
      </c>
    </row>
    <row r="194" ht="38" customHeight="1" spans="1:7">
      <c r="A194" s="279">
        <v>2296001</v>
      </c>
      <c r="B194" s="274" t="s">
        <v>2768</v>
      </c>
      <c r="C194" s="275"/>
      <c r="D194" s="275"/>
      <c r="E194" s="324"/>
      <c r="F194" s="271" t="str">
        <f t="shared" si="8"/>
        <v>是</v>
      </c>
      <c r="G194" s="253" t="str">
        <f t="shared" si="9"/>
        <v>项</v>
      </c>
    </row>
    <row r="195" s="253" customFormat="1" ht="38" customHeight="1" spans="1:7">
      <c r="A195" s="273" t="s">
        <v>2769</v>
      </c>
      <c r="B195" s="274" t="s">
        <v>2770</v>
      </c>
      <c r="C195" s="325">
        <v>268</v>
      </c>
      <c r="D195" s="277">
        <v>500</v>
      </c>
      <c r="E195" s="324" t="e">
        <f t="shared" si="10"/>
        <v>#DIV/0!</v>
      </c>
      <c r="F195" s="271" t="str">
        <f t="shared" si="8"/>
        <v>是</v>
      </c>
      <c r="G195" s="253" t="str">
        <f t="shared" si="9"/>
        <v>项</v>
      </c>
    </row>
    <row r="196" ht="38" customHeight="1" spans="1:7">
      <c r="A196" s="273" t="s">
        <v>2771</v>
      </c>
      <c r="B196" s="274" t="s">
        <v>2772</v>
      </c>
      <c r="C196" s="325">
        <v>42</v>
      </c>
      <c r="D196" s="277">
        <v>1900</v>
      </c>
      <c r="E196" s="324" t="e">
        <f t="shared" si="10"/>
        <v>#DIV/0!</v>
      </c>
      <c r="F196" s="271" t="str">
        <f t="shared" si="8"/>
        <v>是</v>
      </c>
      <c r="G196" s="253" t="str">
        <f t="shared" si="9"/>
        <v>项</v>
      </c>
    </row>
    <row r="197" ht="38" customHeight="1" spans="1:7">
      <c r="A197" s="273" t="s">
        <v>2773</v>
      </c>
      <c r="B197" s="274" t="s">
        <v>2774</v>
      </c>
      <c r="C197" s="325">
        <v>8</v>
      </c>
      <c r="D197" s="250"/>
      <c r="E197" s="324" t="e">
        <f t="shared" si="10"/>
        <v>#DIV/0!</v>
      </c>
      <c r="F197" s="271" t="str">
        <f t="shared" ref="F197:F260" si="11">IF(LEN(XFD197)=3,"是",IF(XFD197&lt;&gt;"",IF(SUM(XFD197)&lt;&gt;0,"是","否"),"是"))</f>
        <v>是</v>
      </c>
      <c r="G197" s="253" t="str">
        <f t="shared" ref="G197:G260" si="12">IF(LEN(XFD197)=3,"类",IF(LEN(XFD197)=5,"款","项"))</f>
        <v>项</v>
      </c>
    </row>
    <row r="198" ht="38" customHeight="1" spans="1:7">
      <c r="A198" s="273" t="s">
        <v>2775</v>
      </c>
      <c r="B198" s="274" t="s">
        <v>2776</v>
      </c>
      <c r="C198" s="325"/>
      <c r="D198" s="250"/>
      <c r="E198" s="324"/>
      <c r="F198" s="271" t="str">
        <f t="shared" si="11"/>
        <v>是</v>
      </c>
      <c r="G198" s="253" t="str">
        <f t="shared" si="12"/>
        <v>项</v>
      </c>
    </row>
    <row r="199" ht="38" customHeight="1" spans="1:7">
      <c r="A199" s="273" t="s">
        <v>2777</v>
      </c>
      <c r="B199" s="274" t="s">
        <v>2778</v>
      </c>
      <c r="C199" s="325">
        <v>126</v>
      </c>
      <c r="D199" s="277"/>
      <c r="E199" s="324" t="e">
        <f t="shared" si="10"/>
        <v>#DIV/0!</v>
      </c>
      <c r="F199" s="271" t="str">
        <f t="shared" si="11"/>
        <v>是</v>
      </c>
      <c r="G199" s="253" t="str">
        <f t="shared" si="12"/>
        <v>项</v>
      </c>
    </row>
    <row r="200" s="253" customFormat="1" ht="38" customHeight="1" spans="1:7">
      <c r="A200" s="273" t="s">
        <v>2779</v>
      </c>
      <c r="B200" s="274" t="s">
        <v>2780</v>
      </c>
      <c r="C200" s="325"/>
      <c r="D200" s="250"/>
      <c r="E200" s="324"/>
      <c r="F200" s="271" t="str">
        <f t="shared" si="11"/>
        <v>是</v>
      </c>
      <c r="G200" s="253" t="str">
        <f t="shared" si="12"/>
        <v>项</v>
      </c>
    </row>
    <row r="201" s="253" customFormat="1" ht="38" customHeight="1" spans="1:7">
      <c r="A201" s="273" t="s">
        <v>2781</v>
      </c>
      <c r="B201" s="274" t="s">
        <v>2782</v>
      </c>
      <c r="C201" s="325"/>
      <c r="D201" s="250"/>
      <c r="E201" s="324"/>
      <c r="F201" s="271" t="str">
        <f t="shared" si="11"/>
        <v>是</v>
      </c>
      <c r="G201" s="253" t="str">
        <f t="shared" si="12"/>
        <v>项</v>
      </c>
    </row>
    <row r="202" s="253" customFormat="1" ht="38" customHeight="1" spans="1:7">
      <c r="A202" s="273" t="s">
        <v>2783</v>
      </c>
      <c r="B202" s="274" t="s">
        <v>2784</v>
      </c>
      <c r="C202" s="325"/>
      <c r="D202" s="250"/>
      <c r="E202" s="324"/>
      <c r="F202" s="271" t="str">
        <f t="shared" si="11"/>
        <v>是</v>
      </c>
      <c r="G202" s="253" t="str">
        <f t="shared" si="12"/>
        <v>项</v>
      </c>
    </row>
    <row r="203" ht="38" customHeight="1" spans="1:7">
      <c r="A203" s="273" t="s">
        <v>2785</v>
      </c>
      <c r="B203" s="274" t="s">
        <v>2786</v>
      </c>
      <c r="C203" s="325"/>
      <c r="D203" s="250"/>
      <c r="E203" s="324"/>
      <c r="F203" s="271" t="str">
        <f t="shared" si="11"/>
        <v>是</v>
      </c>
      <c r="G203" s="253" t="str">
        <f t="shared" si="12"/>
        <v>项</v>
      </c>
    </row>
    <row r="204" s="253" customFormat="1" ht="38" customHeight="1" spans="1:7">
      <c r="A204" s="273" t="s">
        <v>2787</v>
      </c>
      <c r="B204" s="274" t="s">
        <v>2788</v>
      </c>
      <c r="C204" s="325">
        <v>116</v>
      </c>
      <c r="D204" s="250">
        <v>178</v>
      </c>
      <c r="E204" s="324" t="e">
        <f t="shared" si="10"/>
        <v>#DIV/0!</v>
      </c>
      <c r="F204" s="271" t="str">
        <f t="shared" si="11"/>
        <v>是</v>
      </c>
      <c r="G204" s="253" t="str">
        <f t="shared" si="12"/>
        <v>项</v>
      </c>
    </row>
    <row r="205" s="256" customFormat="1" ht="38" customHeight="1" spans="1:7">
      <c r="A205" s="268" t="s">
        <v>113</v>
      </c>
      <c r="B205" s="204" t="s">
        <v>2789</v>
      </c>
      <c r="C205" s="305">
        <f>SUM(XFD206:XFD221)</f>
        <v>0</v>
      </c>
      <c r="D205" s="305">
        <f>SUM(XFD206:XFD221)</f>
        <v>0</v>
      </c>
      <c r="E205" s="306" t="e">
        <f t="shared" si="10"/>
        <v>#DIV/0!</v>
      </c>
      <c r="F205" s="292" t="str">
        <f t="shared" si="11"/>
        <v>是</v>
      </c>
      <c r="G205" s="256" t="str">
        <f t="shared" si="12"/>
        <v>项</v>
      </c>
    </row>
    <row r="206" s="253" customFormat="1" ht="38" customHeight="1" spans="1:7">
      <c r="A206" s="273" t="s">
        <v>2790</v>
      </c>
      <c r="B206" s="274" t="s">
        <v>2791</v>
      </c>
      <c r="C206" s="275">
        <v>0</v>
      </c>
      <c r="D206" s="275">
        <v>0</v>
      </c>
      <c r="E206" s="324"/>
      <c r="F206" s="271" t="str">
        <f t="shared" si="11"/>
        <v>是</v>
      </c>
      <c r="G206" s="253" t="str">
        <f t="shared" si="12"/>
        <v>项</v>
      </c>
    </row>
    <row r="207" s="253" customFormat="1" ht="38" customHeight="1" spans="1:7">
      <c r="A207" s="273" t="s">
        <v>2792</v>
      </c>
      <c r="B207" s="274" t="s">
        <v>2793</v>
      </c>
      <c r="C207" s="275">
        <v>0</v>
      </c>
      <c r="D207" s="275">
        <v>0</v>
      </c>
      <c r="E207" s="324"/>
      <c r="F207" s="271" t="str">
        <f t="shared" si="11"/>
        <v>是</v>
      </c>
      <c r="G207" s="253" t="str">
        <f t="shared" si="12"/>
        <v>项</v>
      </c>
    </row>
    <row r="208" s="253" customFormat="1" ht="38" customHeight="1" spans="1:7">
      <c r="A208" s="273" t="s">
        <v>2794</v>
      </c>
      <c r="B208" s="274" t="s">
        <v>2795</v>
      </c>
      <c r="C208" s="275">
        <v>0</v>
      </c>
      <c r="D208" s="275">
        <v>0</v>
      </c>
      <c r="E208" s="324"/>
      <c r="F208" s="271" t="str">
        <f t="shared" si="11"/>
        <v>是</v>
      </c>
      <c r="G208" s="253" t="str">
        <f t="shared" si="12"/>
        <v>项</v>
      </c>
    </row>
    <row r="209" s="253" customFormat="1" ht="38" customHeight="1" spans="1:7">
      <c r="A209" s="273" t="s">
        <v>2796</v>
      </c>
      <c r="B209" s="274" t="s">
        <v>2797</v>
      </c>
      <c r="C209" s="325">
        <v>4</v>
      </c>
      <c r="D209" s="277">
        <v>23</v>
      </c>
      <c r="E209" s="324" t="e">
        <f t="shared" si="10"/>
        <v>#DIV/0!</v>
      </c>
      <c r="F209" s="271" t="str">
        <f t="shared" si="11"/>
        <v>是</v>
      </c>
      <c r="G209" s="253" t="str">
        <f t="shared" si="12"/>
        <v>项</v>
      </c>
    </row>
    <row r="210" s="253" customFormat="1" ht="38" customHeight="1" spans="1:7">
      <c r="A210" s="273" t="s">
        <v>2798</v>
      </c>
      <c r="B210" s="274" t="s">
        <v>2799</v>
      </c>
      <c r="C210" s="325"/>
      <c r="D210" s="250"/>
      <c r="E210" s="324"/>
      <c r="F210" s="271" t="str">
        <f t="shared" si="11"/>
        <v>是</v>
      </c>
      <c r="G210" s="253" t="str">
        <f t="shared" si="12"/>
        <v>项</v>
      </c>
    </row>
    <row r="211" ht="38" customHeight="1" spans="1:7">
      <c r="A211" s="273" t="s">
        <v>2800</v>
      </c>
      <c r="B211" s="274" t="s">
        <v>2801</v>
      </c>
      <c r="C211" s="325"/>
      <c r="D211" s="250"/>
      <c r="E211" s="324"/>
      <c r="F211" s="271" t="str">
        <f t="shared" si="11"/>
        <v>是</v>
      </c>
      <c r="G211" s="253" t="str">
        <f t="shared" si="12"/>
        <v>项</v>
      </c>
    </row>
    <row r="212" ht="38" customHeight="1" spans="1:7">
      <c r="A212" s="273" t="s">
        <v>2802</v>
      </c>
      <c r="B212" s="274" t="s">
        <v>2803</v>
      </c>
      <c r="C212" s="325"/>
      <c r="D212" s="250"/>
      <c r="E212" s="324"/>
      <c r="F212" s="271" t="str">
        <f t="shared" si="11"/>
        <v>是</v>
      </c>
      <c r="G212" s="253" t="str">
        <f t="shared" si="12"/>
        <v>项</v>
      </c>
    </row>
    <row r="213" ht="38" customHeight="1" spans="1:7">
      <c r="A213" s="273" t="s">
        <v>2804</v>
      </c>
      <c r="B213" s="274" t="s">
        <v>2805</v>
      </c>
      <c r="C213" s="325"/>
      <c r="D213" s="250"/>
      <c r="E213" s="324"/>
      <c r="F213" s="271" t="str">
        <f t="shared" si="11"/>
        <v>是</v>
      </c>
      <c r="G213" s="253" t="str">
        <f t="shared" si="12"/>
        <v>项</v>
      </c>
    </row>
    <row r="214" ht="38" customHeight="1" spans="1:7">
      <c r="A214" s="273" t="s">
        <v>2806</v>
      </c>
      <c r="B214" s="274" t="s">
        <v>2807</v>
      </c>
      <c r="C214" s="325"/>
      <c r="D214" s="277"/>
      <c r="E214" s="324"/>
      <c r="F214" s="271" t="str">
        <f t="shared" si="11"/>
        <v>是</v>
      </c>
      <c r="G214" s="253" t="str">
        <f t="shared" si="12"/>
        <v>项</v>
      </c>
    </row>
    <row r="215" ht="38" customHeight="1" spans="1:7">
      <c r="A215" s="273" t="s">
        <v>2808</v>
      </c>
      <c r="B215" s="274" t="s">
        <v>2809</v>
      </c>
      <c r="C215" s="325"/>
      <c r="D215" s="250"/>
      <c r="E215" s="324"/>
      <c r="F215" s="271" t="str">
        <f t="shared" si="11"/>
        <v>是</v>
      </c>
      <c r="G215" s="253" t="str">
        <f t="shared" si="12"/>
        <v>项</v>
      </c>
    </row>
    <row r="216" ht="38" customHeight="1" spans="1:7">
      <c r="A216" s="273" t="s">
        <v>2810</v>
      </c>
      <c r="B216" s="274" t="s">
        <v>2811</v>
      </c>
      <c r="C216" s="325"/>
      <c r="D216" s="250"/>
      <c r="E216" s="324"/>
      <c r="F216" s="271" t="str">
        <f t="shared" si="11"/>
        <v>是</v>
      </c>
      <c r="G216" s="253" t="str">
        <f t="shared" si="12"/>
        <v>项</v>
      </c>
    </row>
    <row r="217" ht="38" customHeight="1" spans="1:7">
      <c r="A217" s="273" t="s">
        <v>2812</v>
      </c>
      <c r="B217" s="274" t="s">
        <v>2813</v>
      </c>
      <c r="C217" s="325">
        <v>791</v>
      </c>
      <c r="D217" s="250">
        <v>627</v>
      </c>
      <c r="E217" s="324" t="e">
        <f t="shared" si="10"/>
        <v>#DIV/0!</v>
      </c>
      <c r="F217" s="271" t="str">
        <f t="shared" si="11"/>
        <v>是</v>
      </c>
      <c r="G217" s="253" t="str">
        <f t="shared" si="12"/>
        <v>项</v>
      </c>
    </row>
    <row r="218" s="253" customFormat="1" ht="38" customHeight="1" spans="1:7">
      <c r="A218" s="273" t="s">
        <v>2814</v>
      </c>
      <c r="B218" s="274" t="s">
        <v>2815</v>
      </c>
      <c r="C218" s="325"/>
      <c r="D218" s="250"/>
      <c r="E218" s="324"/>
      <c r="F218" s="271" t="str">
        <f t="shared" si="11"/>
        <v>是</v>
      </c>
      <c r="G218" s="253" t="str">
        <f t="shared" si="12"/>
        <v>项</v>
      </c>
    </row>
    <row r="219" s="253" customFormat="1" ht="38" customHeight="1" spans="1:7">
      <c r="A219" s="273" t="s">
        <v>2816</v>
      </c>
      <c r="B219" s="274" t="s">
        <v>2817</v>
      </c>
      <c r="C219" s="325">
        <v>498</v>
      </c>
      <c r="D219" s="250">
        <v>498</v>
      </c>
      <c r="E219" s="324" t="e">
        <f t="shared" si="10"/>
        <v>#DIV/0!</v>
      </c>
      <c r="F219" s="271" t="str">
        <f t="shared" si="11"/>
        <v>是</v>
      </c>
      <c r="G219" s="253" t="str">
        <f t="shared" si="12"/>
        <v>项</v>
      </c>
    </row>
    <row r="220" s="253" customFormat="1" ht="38" customHeight="1" spans="1:7">
      <c r="A220" s="273" t="s">
        <v>2818</v>
      </c>
      <c r="B220" s="274" t="s">
        <v>2819</v>
      </c>
      <c r="C220" s="325">
        <v>1379</v>
      </c>
      <c r="D220" s="277">
        <v>2104</v>
      </c>
      <c r="E220" s="324" t="e">
        <f t="shared" si="10"/>
        <v>#DIV/0!</v>
      </c>
      <c r="F220" s="271" t="str">
        <f t="shared" si="11"/>
        <v>是</v>
      </c>
      <c r="G220" s="253" t="str">
        <f t="shared" si="12"/>
        <v>项</v>
      </c>
    </row>
    <row r="221" ht="38" customHeight="1" spans="1:7">
      <c r="A221" s="273" t="s">
        <v>2820</v>
      </c>
      <c r="B221" s="274" t="s">
        <v>2821</v>
      </c>
      <c r="C221" s="275"/>
      <c r="D221" s="275"/>
      <c r="E221" s="324"/>
      <c r="F221" s="271" t="str">
        <f t="shared" si="11"/>
        <v>是</v>
      </c>
      <c r="G221" s="253" t="str">
        <f t="shared" si="12"/>
        <v>项</v>
      </c>
    </row>
    <row r="222" s="256" customFormat="1" ht="38" customHeight="1" spans="1:7">
      <c r="A222" s="268" t="s">
        <v>115</v>
      </c>
      <c r="B222" s="204" t="s">
        <v>2822</v>
      </c>
      <c r="C222" s="305">
        <f>XFD223</f>
        <v>0</v>
      </c>
      <c r="D222" s="305">
        <f>XFD223</f>
        <v>0</v>
      </c>
      <c r="E222" s="306" t="e">
        <f t="shared" si="10"/>
        <v>#DIV/0!</v>
      </c>
      <c r="F222" s="292" t="str">
        <f t="shared" si="11"/>
        <v>是</v>
      </c>
      <c r="G222" s="256" t="str">
        <f t="shared" si="12"/>
        <v>项</v>
      </c>
    </row>
    <row r="223" s="253" customFormat="1" ht="38" customHeight="1" spans="1:7">
      <c r="A223" s="279">
        <v>23304</v>
      </c>
      <c r="B223" s="272" t="s">
        <v>2823</v>
      </c>
      <c r="C223" s="309">
        <f>XFD224+XFD225+XFD226+XFD227+XFD228+XFD229+XFD230+XFD231+XFD232+XFD233+XFD234+XFD235+XFD236+XFD237+XFD238+XFD239</f>
        <v>0</v>
      </c>
      <c r="D223" s="309">
        <f>XFD224+XFD225+XFD226+XFD227+XFD228+XFD229+XFD230+XFD231+XFD232+XFD233+XFD234+XFD235+XFD236+XFD237+XFD238+XFD239</f>
        <v>0</v>
      </c>
      <c r="E223" s="324" t="e">
        <f t="shared" si="10"/>
        <v>#DIV/0!</v>
      </c>
      <c r="F223" s="271" t="str">
        <f t="shared" si="11"/>
        <v>是</v>
      </c>
      <c r="G223" s="253" t="str">
        <f t="shared" si="12"/>
        <v>项</v>
      </c>
    </row>
    <row r="224" ht="38" customHeight="1" spans="1:7">
      <c r="A224" s="273" t="s">
        <v>2824</v>
      </c>
      <c r="B224" s="274" t="s">
        <v>2825</v>
      </c>
      <c r="C224" s="275">
        <v>0</v>
      </c>
      <c r="D224" s="275">
        <v>0</v>
      </c>
      <c r="E224" s="324"/>
      <c r="F224" s="271" t="str">
        <f t="shared" si="11"/>
        <v>是</v>
      </c>
      <c r="G224" s="253" t="str">
        <f t="shared" si="12"/>
        <v>项</v>
      </c>
    </row>
    <row r="225" s="253" customFormat="1" ht="38" customHeight="1" spans="1:7">
      <c r="A225" s="273" t="s">
        <v>2826</v>
      </c>
      <c r="B225" s="274" t="s">
        <v>2827</v>
      </c>
      <c r="C225" s="275">
        <v>0</v>
      </c>
      <c r="D225" s="275">
        <v>0</v>
      </c>
      <c r="E225" s="324"/>
      <c r="F225" s="271" t="str">
        <f t="shared" si="11"/>
        <v>是</v>
      </c>
      <c r="G225" s="253" t="str">
        <f t="shared" si="12"/>
        <v>项</v>
      </c>
    </row>
    <row r="226" ht="38" customHeight="1" spans="1:7">
      <c r="A226" s="273" t="s">
        <v>2828</v>
      </c>
      <c r="B226" s="274" t="s">
        <v>2829</v>
      </c>
      <c r="C226" s="275">
        <v>0</v>
      </c>
      <c r="D226" s="275">
        <v>0</v>
      </c>
      <c r="E226" s="324"/>
      <c r="F226" s="271" t="str">
        <f t="shared" si="11"/>
        <v>是</v>
      </c>
      <c r="G226" s="253" t="str">
        <f t="shared" si="12"/>
        <v>项</v>
      </c>
    </row>
    <row r="227" s="253" customFormat="1" ht="38" customHeight="1" spans="1:7">
      <c r="A227" s="273" t="s">
        <v>2830</v>
      </c>
      <c r="B227" s="274" t="s">
        <v>2831</v>
      </c>
      <c r="C227" s="275"/>
      <c r="D227" s="275"/>
      <c r="E227" s="324"/>
      <c r="F227" s="271" t="str">
        <f t="shared" si="11"/>
        <v>是</v>
      </c>
      <c r="G227" s="253" t="str">
        <f t="shared" si="12"/>
        <v>项</v>
      </c>
    </row>
    <row r="228" s="253" customFormat="1" ht="38" customHeight="1" spans="1:7">
      <c r="A228" s="273" t="s">
        <v>2832</v>
      </c>
      <c r="B228" s="274" t="s">
        <v>2833</v>
      </c>
      <c r="C228" s="275">
        <v>0</v>
      </c>
      <c r="D228" s="275">
        <v>0</v>
      </c>
      <c r="E228" s="324"/>
      <c r="F228" s="271" t="str">
        <f t="shared" si="11"/>
        <v>是</v>
      </c>
      <c r="G228" s="253" t="str">
        <f t="shared" si="12"/>
        <v>项</v>
      </c>
    </row>
    <row r="229" ht="38" customHeight="1" spans="1:7">
      <c r="A229" s="273" t="s">
        <v>2834</v>
      </c>
      <c r="B229" s="274" t="s">
        <v>2835</v>
      </c>
      <c r="C229" s="275">
        <v>0</v>
      </c>
      <c r="D229" s="275">
        <v>0</v>
      </c>
      <c r="E229" s="324"/>
      <c r="F229" s="271" t="str">
        <f t="shared" si="11"/>
        <v>是</v>
      </c>
      <c r="G229" s="253" t="str">
        <f t="shared" si="12"/>
        <v>项</v>
      </c>
    </row>
    <row r="230" ht="38" customHeight="1" spans="1:7">
      <c r="A230" s="273" t="s">
        <v>2836</v>
      </c>
      <c r="B230" s="274" t="s">
        <v>2837</v>
      </c>
      <c r="C230" s="275"/>
      <c r="D230" s="275"/>
      <c r="E230" s="324"/>
      <c r="F230" s="271" t="str">
        <f t="shared" si="11"/>
        <v>是</v>
      </c>
      <c r="G230" s="253" t="str">
        <f t="shared" si="12"/>
        <v>项</v>
      </c>
    </row>
    <row r="231" ht="38" customHeight="1" spans="1:7">
      <c r="A231" s="273" t="s">
        <v>2838</v>
      </c>
      <c r="B231" s="274" t="s">
        <v>2839</v>
      </c>
      <c r="C231" s="275"/>
      <c r="D231" s="275"/>
      <c r="E231" s="324"/>
      <c r="F231" s="271" t="str">
        <f t="shared" si="11"/>
        <v>是</v>
      </c>
      <c r="G231" s="253" t="str">
        <f t="shared" si="12"/>
        <v>项</v>
      </c>
    </row>
    <row r="232" ht="38" customHeight="1" spans="1:7">
      <c r="A232" s="273" t="s">
        <v>2840</v>
      </c>
      <c r="B232" s="274" t="s">
        <v>2841</v>
      </c>
      <c r="C232" s="275"/>
      <c r="D232" s="275"/>
      <c r="E232" s="324"/>
      <c r="F232" s="271" t="str">
        <f t="shared" si="11"/>
        <v>是</v>
      </c>
      <c r="G232" s="253" t="str">
        <f t="shared" si="12"/>
        <v>项</v>
      </c>
    </row>
    <row r="233" ht="38" customHeight="1" spans="1:7">
      <c r="A233" s="273" t="s">
        <v>2842</v>
      </c>
      <c r="B233" s="274" t="s">
        <v>2843</v>
      </c>
      <c r="C233" s="275"/>
      <c r="D233" s="275"/>
      <c r="E233" s="324"/>
      <c r="F233" s="271" t="str">
        <f t="shared" si="11"/>
        <v>是</v>
      </c>
      <c r="G233" s="253" t="str">
        <f t="shared" si="12"/>
        <v>项</v>
      </c>
    </row>
    <row r="234" ht="38" customHeight="1" spans="1:7">
      <c r="A234" s="273" t="s">
        <v>2844</v>
      </c>
      <c r="B234" s="274" t="s">
        <v>2845</v>
      </c>
      <c r="C234" s="275"/>
      <c r="D234" s="275"/>
      <c r="E234" s="324"/>
      <c r="F234" s="271" t="str">
        <f t="shared" si="11"/>
        <v>是</v>
      </c>
      <c r="G234" s="253" t="str">
        <f t="shared" si="12"/>
        <v>项</v>
      </c>
    </row>
    <row r="235" ht="38" customHeight="1" spans="1:7">
      <c r="A235" s="273" t="s">
        <v>2846</v>
      </c>
      <c r="B235" s="274" t="s">
        <v>2847</v>
      </c>
      <c r="C235" s="325">
        <v>9</v>
      </c>
      <c r="D235" s="250">
        <v>11</v>
      </c>
      <c r="E235" s="324" t="e">
        <f t="shared" si="10"/>
        <v>#DIV/0!</v>
      </c>
      <c r="F235" s="271" t="str">
        <f t="shared" si="11"/>
        <v>是</v>
      </c>
      <c r="G235" s="253" t="str">
        <f t="shared" si="12"/>
        <v>项</v>
      </c>
    </row>
    <row r="236" ht="38" customHeight="1" spans="1:7">
      <c r="A236" s="273" t="s">
        <v>2848</v>
      </c>
      <c r="B236" s="274" t="s">
        <v>2849</v>
      </c>
      <c r="C236" s="325"/>
      <c r="D236" s="250"/>
      <c r="E236" s="324"/>
      <c r="F236" s="271" t="str">
        <f t="shared" si="11"/>
        <v>是</v>
      </c>
      <c r="G236" s="253" t="str">
        <f t="shared" si="12"/>
        <v>项</v>
      </c>
    </row>
    <row r="237" s="253" customFormat="1" ht="38" customHeight="1" spans="1:7">
      <c r="A237" s="273" t="s">
        <v>2850</v>
      </c>
      <c r="B237" s="274" t="s">
        <v>2851</v>
      </c>
      <c r="C237" s="325"/>
      <c r="D237" s="250"/>
      <c r="E237" s="324"/>
      <c r="F237" s="271" t="str">
        <f t="shared" si="11"/>
        <v>是</v>
      </c>
      <c r="G237" s="253" t="str">
        <f t="shared" si="12"/>
        <v>项</v>
      </c>
    </row>
    <row r="238" ht="38" customHeight="1" spans="1:7">
      <c r="A238" s="273" t="s">
        <v>2852</v>
      </c>
      <c r="B238" s="274" t="s">
        <v>2853</v>
      </c>
      <c r="C238" s="325">
        <v>5</v>
      </c>
      <c r="D238" s="277">
        <v>20</v>
      </c>
      <c r="E238" s="324" t="e">
        <f t="shared" si="10"/>
        <v>#DIV/0!</v>
      </c>
      <c r="F238" s="271" t="str">
        <f t="shared" si="11"/>
        <v>是</v>
      </c>
      <c r="G238" s="253" t="str">
        <f t="shared" si="12"/>
        <v>项</v>
      </c>
    </row>
    <row r="239" ht="38" customHeight="1" spans="1:7">
      <c r="A239" s="273" t="s">
        <v>2854</v>
      </c>
      <c r="B239" s="274" t="s">
        <v>2855</v>
      </c>
      <c r="C239" s="275"/>
      <c r="D239" s="275"/>
      <c r="E239" s="324"/>
      <c r="F239" s="271" t="str">
        <f t="shared" si="11"/>
        <v>是</v>
      </c>
      <c r="G239" s="253" t="str">
        <f t="shared" si="12"/>
        <v>项</v>
      </c>
    </row>
    <row r="240" ht="38" customHeight="1" spans="1:7">
      <c r="A240" s="278" t="s">
        <v>2856</v>
      </c>
      <c r="B240" s="204" t="s">
        <v>2857</v>
      </c>
      <c r="C240" s="309"/>
      <c r="D240" s="309"/>
      <c r="E240" s="324"/>
      <c r="F240" s="271" t="str">
        <f t="shared" si="11"/>
        <v>是</v>
      </c>
      <c r="G240" s="253" t="str">
        <f t="shared" si="12"/>
        <v>项</v>
      </c>
    </row>
    <row r="241" ht="38" customHeight="1" spans="1:7">
      <c r="A241" s="279" t="s">
        <v>2858</v>
      </c>
      <c r="B241" s="272" t="s">
        <v>2859</v>
      </c>
      <c r="C241" s="309"/>
      <c r="D241" s="309"/>
      <c r="E241" s="324"/>
      <c r="F241" s="271" t="str">
        <f t="shared" si="11"/>
        <v>是</v>
      </c>
      <c r="G241" s="253" t="str">
        <f t="shared" si="12"/>
        <v>项</v>
      </c>
    </row>
    <row r="242" ht="38" customHeight="1" spans="1:7">
      <c r="A242" s="279" t="s">
        <v>2860</v>
      </c>
      <c r="B242" s="274" t="s">
        <v>2861</v>
      </c>
      <c r="C242" s="275"/>
      <c r="D242" s="275"/>
      <c r="E242" s="324"/>
      <c r="F242" s="271" t="str">
        <f t="shared" si="11"/>
        <v>是</v>
      </c>
      <c r="G242" s="253" t="str">
        <f t="shared" si="12"/>
        <v>项</v>
      </c>
    </row>
    <row r="243" ht="38" customHeight="1" spans="1:7">
      <c r="A243" s="279" t="s">
        <v>2862</v>
      </c>
      <c r="B243" s="274" t="s">
        <v>2863</v>
      </c>
      <c r="C243" s="275"/>
      <c r="D243" s="275"/>
      <c r="E243" s="324"/>
      <c r="F243" s="271" t="str">
        <f t="shared" si="11"/>
        <v>是</v>
      </c>
      <c r="G243" s="253" t="str">
        <f t="shared" si="12"/>
        <v>项</v>
      </c>
    </row>
    <row r="244" ht="38" customHeight="1" spans="1:7">
      <c r="A244" s="279" t="s">
        <v>2864</v>
      </c>
      <c r="B244" s="274" t="s">
        <v>2865</v>
      </c>
      <c r="C244" s="275"/>
      <c r="D244" s="275"/>
      <c r="E244" s="324"/>
      <c r="F244" s="271" t="str">
        <f t="shared" si="11"/>
        <v>是</v>
      </c>
      <c r="G244" s="253" t="str">
        <f t="shared" si="12"/>
        <v>项</v>
      </c>
    </row>
    <row r="245" ht="38" customHeight="1" spans="1:7">
      <c r="A245" s="279" t="s">
        <v>2866</v>
      </c>
      <c r="B245" s="274" t="s">
        <v>2867</v>
      </c>
      <c r="C245" s="275"/>
      <c r="D245" s="275"/>
      <c r="E245" s="324"/>
      <c r="F245" s="271" t="str">
        <f t="shared" si="11"/>
        <v>是</v>
      </c>
      <c r="G245" s="253" t="str">
        <f t="shared" si="12"/>
        <v>项</v>
      </c>
    </row>
    <row r="246" ht="38" customHeight="1" spans="1:7">
      <c r="A246" s="279" t="s">
        <v>2868</v>
      </c>
      <c r="B246" s="274" t="s">
        <v>2869</v>
      </c>
      <c r="C246" s="275"/>
      <c r="D246" s="275"/>
      <c r="E246" s="324"/>
      <c r="F246" s="271" t="str">
        <f t="shared" si="11"/>
        <v>是</v>
      </c>
      <c r="G246" s="253" t="str">
        <f t="shared" si="12"/>
        <v>项</v>
      </c>
    </row>
    <row r="247" ht="38" customHeight="1" spans="1:7">
      <c r="A247" s="279" t="s">
        <v>2870</v>
      </c>
      <c r="B247" s="274" t="s">
        <v>2871</v>
      </c>
      <c r="C247" s="275"/>
      <c r="D247" s="275"/>
      <c r="E247" s="324"/>
      <c r="F247" s="271" t="str">
        <f t="shared" si="11"/>
        <v>是</v>
      </c>
      <c r="G247" s="253" t="str">
        <f t="shared" si="12"/>
        <v>项</v>
      </c>
    </row>
    <row r="248" ht="38" customHeight="1" spans="1:7">
      <c r="A248" s="279" t="s">
        <v>2872</v>
      </c>
      <c r="B248" s="274" t="s">
        <v>2873</v>
      </c>
      <c r="C248" s="275"/>
      <c r="D248" s="275"/>
      <c r="E248" s="324"/>
      <c r="F248" s="271" t="str">
        <f t="shared" si="11"/>
        <v>是</v>
      </c>
      <c r="G248" s="253" t="str">
        <f t="shared" si="12"/>
        <v>项</v>
      </c>
    </row>
    <row r="249" ht="38" customHeight="1" spans="1:7">
      <c r="A249" s="279" t="s">
        <v>2874</v>
      </c>
      <c r="B249" s="274" t="s">
        <v>2875</v>
      </c>
      <c r="C249" s="275"/>
      <c r="D249" s="275"/>
      <c r="E249" s="324"/>
      <c r="F249" s="271" t="str">
        <f t="shared" si="11"/>
        <v>是</v>
      </c>
      <c r="G249" s="253" t="str">
        <f t="shared" si="12"/>
        <v>项</v>
      </c>
    </row>
    <row r="250" ht="38" customHeight="1" spans="1:7">
      <c r="A250" s="279" t="s">
        <v>2876</v>
      </c>
      <c r="B250" s="274" t="s">
        <v>2877</v>
      </c>
      <c r="C250" s="275"/>
      <c r="D250" s="275"/>
      <c r="E250" s="324"/>
      <c r="F250" s="271" t="str">
        <f t="shared" si="11"/>
        <v>是</v>
      </c>
      <c r="G250" s="253" t="str">
        <f t="shared" si="12"/>
        <v>项</v>
      </c>
    </row>
    <row r="251" ht="38" customHeight="1" spans="1:7">
      <c r="A251" s="279" t="s">
        <v>2878</v>
      </c>
      <c r="B251" s="274" t="s">
        <v>2879</v>
      </c>
      <c r="C251" s="275"/>
      <c r="D251" s="275"/>
      <c r="E251" s="324"/>
      <c r="F251" s="271" t="str">
        <f t="shared" si="11"/>
        <v>是</v>
      </c>
      <c r="G251" s="253" t="str">
        <f t="shared" si="12"/>
        <v>项</v>
      </c>
    </row>
    <row r="252" ht="38" customHeight="1" spans="1:7">
      <c r="A252" s="279" t="s">
        <v>2880</v>
      </c>
      <c r="B252" s="274" t="s">
        <v>2881</v>
      </c>
      <c r="C252" s="275"/>
      <c r="D252" s="275"/>
      <c r="E252" s="324"/>
      <c r="F252" s="271" t="str">
        <f t="shared" si="11"/>
        <v>是</v>
      </c>
      <c r="G252" s="253" t="str">
        <f t="shared" si="12"/>
        <v>项</v>
      </c>
    </row>
    <row r="253" ht="38" customHeight="1" spans="1:7">
      <c r="A253" s="279" t="s">
        <v>2882</v>
      </c>
      <c r="B253" s="274" t="s">
        <v>2883</v>
      </c>
      <c r="C253" s="275"/>
      <c r="D253" s="275"/>
      <c r="E253" s="324"/>
      <c r="F253" s="271" t="str">
        <f t="shared" si="11"/>
        <v>是</v>
      </c>
      <c r="G253" s="253" t="str">
        <f t="shared" si="12"/>
        <v>项</v>
      </c>
    </row>
    <row r="254" ht="38" customHeight="1" spans="1:7">
      <c r="A254" s="279" t="s">
        <v>2884</v>
      </c>
      <c r="B254" s="272" t="s">
        <v>2885</v>
      </c>
      <c r="C254" s="309"/>
      <c r="D254" s="309"/>
      <c r="E254" s="324"/>
      <c r="F254" s="271" t="str">
        <f t="shared" si="11"/>
        <v>是</v>
      </c>
      <c r="G254" s="253" t="str">
        <f t="shared" si="12"/>
        <v>项</v>
      </c>
    </row>
    <row r="255" ht="38" customHeight="1" spans="1:7">
      <c r="A255" s="279" t="s">
        <v>2886</v>
      </c>
      <c r="B255" s="274" t="s">
        <v>2887</v>
      </c>
      <c r="C255" s="275">
        <v>0</v>
      </c>
      <c r="D255" s="275"/>
      <c r="E255" s="324"/>
      <c r="F255" s="271" t="str">
        <f t="shared" si="11"/>
        <v>是</v>
      </c>
      <c r="G255" s="253" t="str">
        <f t="shared" si="12"/>
        <v>项</v>
      </c>
    </row>
    <row r="256" ht="38" customHeight="1" spans="1:7">
      <c r="A256" s="279" t="s">
        <v>2888</v>
      </c>
      <c r="B256" s="274" t="s">
        <v>2889</v>
      </c>
      <c r="C256" s="275">
        <v>0</v>
      </c>
      <c r="D256" s="275"/>
      <c r="E256" s="324"/>
      <c r="F256" s="271" t="str">
        <f t="shared" si="11"/>
        <v>是</v>
      </c>
      <c r="G256" s="253" t="str">
        <f t="shared" si="12"/>
        <v>项</v>
      </c>
    </row>
    <row r="257" ht="38" customHeight="1" spans="1:7">
      <c r="A257" s="279" t="s">
        <v>2890</v>
      </c>
      <c r="B257" s="274" t="s">
        <v>2891</v>
      </c>
      <c r="C257" s="275">
        <v>0</v>
      </c>
      <c r="D257" s="275"/>
      <c r="E257" s="324"/>
      <c r="F257" s="271" t="str">
        <f t="shared" si="11"/>
        <v>是</v>
      </c>
      <c r="G257" s="253" t="str">
        <f t="shared" si="12"/>
        <v>项</v>
      </c>
    </row>
    <row r="258" ht="38" customHeight="1" spans="1:7">
      <c r="A258" s="279" t="s">
        <v>2892</v>
      </c>
      <c r="B258" s="274" t="s">
        <v>2893</v>
      </c>
      <c r="C258" s="275">
        <v>0</v>
      </c>
      <c r="D258" s="275"/>
      <c r="E258" s="324"/>
      <c r="F258" s="271" t="str">
        <f t="shared" si="11"/>
        <v>是</v>
      </c>
      <c r="G258" s="253" t="str">
        <f t="shared" si="12"/>
        <v>项</v>
      </c>
    </row>
    <row r="259" ht="38" customHeight="1" spans="1:7">
      <c r="A259" s="279" t="s">
        <v>2894</v>
      </c>
      <c r="B259" s="274" t="s">
        <v>2895</v>
      </c>
      <c r="C259" s="275"/>
      <c r="D259" s="275"/>
      <c r="E259" s="324"/>
      <c r="F259" s="271" t="str">
        <f t="shared" si="11"/>
        <v>是</v>
      </c>
      <c r="G259" s="253" t="str">
        <f t="shared" si="12"/>
        <v>项</v>
      </c>
    </row>
    <row r="260" ht="38" customHeight="1" spans="1:7">
      <c r="A260" s="279" t="s">
        <v>2896</v>
      </c>
      <c r="B260" s="274" t="s">
        <v>2897</v>
      </c>
      <c r="C260" s="275"/>
      <c r="D260" s="275"/>
      <c r="E260" s="324"/>
      <c r="F260" s="271" t="str">
        <f t="shared" si="11"/>
        <v>是</v>
      </c>
      <c r="G260" s="253" t="str">
        <f t="shared" si="12"/>
        <v>项</v>
      </c>
    </row>
    <row r="261" ht="38" customHeight="1" spans="1:6">
      <c r="A261" s="268"/>
      <c r="B261" s="204"/>
      <c r="C261" s="269"/>
      <c r="D261" s="269"/>
      <c r="E261" s="324"/>
      <c r="F261" s="271" t="str">
        <f t="shared" ref="F261:F269" si="13">IF(LEN(XFD261)=3,"是",IF(XFD261&lt;&gt;"",IF(SUM(XFD261)&lt;&gt;0,"是","否"),"是"))</f>
        <v>是</v>
      </c>
    </row>
    <row r="262" s="256" customFormat="1" ht="38" customHeight="1" spans="1:6">
      <c r="A262" s="280"/>
      <c r="B262" s="281" t="s">
        <v>2898</v>
      </c>
      <c r="C262" s="305">
        <f>XFD4+XFD20+XFD32+XFD43+XFD99+XFD123+XFD175+XFD179+XFD205+XFD222+XFD240</f>
        <v>0</v>
      </c>
      <c r="D262" s="305">
        <f>XFD4+XFD20+XFD32+XFD43+XFD99+XFD123+XFD175+XFD179+XFD205+XFD222+XFD240</f>
        <v>0</v>
      </c>
      <c r="E262" s="306" t="e">
        <f t="shared" ref="E243:E270" si="14">(XFD262-XFD262)/XFD262</f>
        <v>#DIV/0!</v>
      </c>
      <c r="F262" s="292" t="s">
        <v>2899</v>
      </c>
    </row>
    <row r="263" s="256" customFormat="1" ht="38" customHeight="1" spans="1:6">
      <c r="A263" s="326" t="s">
        <v>2900</v>
      </c>
      <c r="B263" s="283" t="s">
        <v>120</v>
      </c>
      <c r="C263" s="327">
        <f>XFD264+XFD267+XFD268</f>
        <v>0</v>
      </c>
      <c r="D263" s="327">
        <f>XFD264+XFD267+XFD268</f>
        <v>0</v>
      </c>
      <c r="E263" s="306" t="e">
        <f t="shared" si="14"/>
        <v>#DIV/0!</v>
      </c>
      <c r="F263" s="292" t="str">
        <f t="shared" si="13"/>
        <v>是</v>
      </c>
    </row>
    <row r="264" s="256" customFormat="1" ht="38" customHeight="1" spans="1:6">
      <c r="A264" s="326" t="s">
        <v>2901</v>
      </c>
      <c r="B264" s="328" t="s">
        <v>2902</v>
      </c>
      <c r="C264" s="327">
        <f>SUM(XFD265:XFD266)</f>
        <v>0</v>
      </c>
      <c r="D264" s="327">
        <f>SUM(XFD265:XFD266)</f>
        <v>0</v>
      </c>
      <c r="E264" s="306" t="e">
        <f t="shared" si="14"/>
        <v>#DIV/0!</v>
      </c>
      <c r="F264" s="292" t="str">
        <f t="shared" si="13"/>
        <v>是</v>
      </c>
    </row>
    <row r="265" ht="38" customHeight="1" spans="1:6">
      <c r="A265" s="329" t="s">
        <v>2903</v>
      </c>
      <c r="B265" s="287" t="s">
        <v>2904</v>
      </c>
      <c r="C265" s="330">
        <v>338</v>
      </c>
      <c r="D265" s="331"/>
      <c r="E265" s="324" t="e">
        <f t="shared" si="14"/>
        <v>#DIV/0!</v>
      </c>
      <c r="F265" s="271" t="str">
        <f t="shared" si="13"/>
        <v>是</v>
      </c>
    </row>
    <row r="266" ht="38" customHeight="1" spans="1:6">
      <c r="A266" s="329" t="s">
        <v>2905</v>
      </c>
      <c r="B266" s="287" t="s">
        <v>2906</v>
      </c>
      <c r="C266" s="332"/>
      <c r="D266" s="331"/>
      <c r="E266" s="324"/>
      <c r="F266" s="271" t="str">
        <f t="shared" si="13"/>
        <v>是</v>
      </c>
    </row>
    <row r="267" ht="38" customHeight="1" spans="1:6">
      <c r="A267" s="329" t="s">
        <v>2907</v>
      </c>
      <c r="B267" s="285" t="s">
        <v>2908</v>
      </c>
      <c r="C267" s="330">
        <v>17860</v>
      </c>
      <c r="D267" s="277">
        <v>11000</v>
      </c>
      <c r="E267" s="324" t="e">
        <f t="shared" si="14"/>
        <v>#DIV/0!</v>
      </c>
      <c r="F267" s="271" t="str">
        <f t="shared" si="13"/>
        <v>是</v>
      </c>
    </row>
    <row r="268" ht="38" customHeight="1" spans="1:6">
      <c r="A268" s="329" t="s">
        <v>2909</v>
      </c>
      <c r="B268" s="285" t="s">
        <v>2910</v>
      </c>
      <c r="C268" s="330">
        <v>772</v>
      </c>
      <c r="D268" s="309"/>
      <c r="E268" s="324" t="e">
        <f t="shared" si="14"/>
        <v>#DIV/0!</v>
      </c>
      <c r="F268" s="271" t="str">
        <f t="shared" si="13"/>
        <v>是</v>
      </c>
    </row>
    <row r="269" s="256" customFormat="1" ht="38" customHeight="1" spans="1:6">
      <c r="A269" s="326" t="s">
        <v>2911</v>
      </c>
      <c r="B269" s="289" t="s">
        <v>2912</v>
      </c>
      <c r="C269" s="333">
        <v>10250</v>
      </c>
      <c r="D269" s="305">
        <v>12000</v>
      </c>
      <c r="E269" s="306" t="e">
        <f t="shared" si="14"/>
        <v>#DIV/0!</v>
      </c>
      <c r="F269" s="292" t="str">
        <f t="shared" si="13"/>
        <v>是</v>
      </c>
    </row>
    <row r="270" s="256" customFormat="1" ht="38" customHeight="1" spans="1:6">
      <c r="A270" s="334"/>
      <c r="B270" s="294" t="s">
        <v>127</v>
      </c>
      <c r="C270" s="327">
        <f>XFD262+XFD263+XFD269</f>
        <v>0</v>
      </c>
      <c r="D270" s="327">
        <f>XFD262+XFD263+XFD269</f>
        <v>0</v>
      </c>
      <c r="E270" s="306" t="e">
        <f t="shared" si="14"/>
        <v>#DIV/0!</v>
      </c>
      <c r="F270" s="292" t="s">
        <v>2899</v>
      </c>
    </row>
    <row r="271" spans="3:3">
      <c r="C271" s="335"/>
    </row>
    <row r="273" spans="3:3">
      <c r="C273" s="335"/>
    </row>
    <row r="275" spans="3:3">
      <c r="C275" s="335"/>
    </row>
    <row r="276" spans="3:3">
      <c r="C276" s="335"/>
    </row>
    <row r="278" spans="3:3">
      <c r="C278" s="335"/>
    </row>
    <row r="279" spans="3:3">
      <c r="C279" s="335"/>
    </row>
    <row r="280" spans="3:3">
      <c r="C280" s="335"/>
    </row>
    <row r="281" spans="3:3">
      <c r="C281" s="335"/>
    </row>
    <row r="283" spans="3:3">
      <c r="C283" s="335"/>
    </row>
  </sheetData>
  <mergeCells count="1">
    <mergeCell ref="B1:E1"/>
  </mergeCells>
  <conditionalFormatting sqref="B269">
    <cfRule type="expression" dxfId="1367" priority="3" stopIfTrue="1">
      <formula>"len($A:$A)=3"</formula>
    </cfRule>
  </conditionalFormatting>
  <conditionalFormatting sqref="C269">
    <cfRule type="expression" dxfId="1368" priority="2" stopIfTrue="1">
      <formula>"len($A:$A)=3"</formula>
    </cfRule>
  </conditionalFormatting>
  <conditionalFormatting sqref="D269">
    <cfRule type="expression" dxfId="1369" priority="1" stopIfTrue="1">
      <formula>"len($A:$A)=3"</formula>
    </cfRule>
  </conditionalFormatting>
  <pageMargins left="0.471527777777778" right="0.393055555555556" top="0.747916666666667" bottom="0.747916666666667" header="0.313888888888889" footer="0.313888888888889"/>
  <pageSetup paperSize="9" scale="75" orientation="portrait" useFirstPageNumber="1"/>
  <headerFooter>
    <oddFooter>&amp;C&amp;16-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F37"/>
  <sheetViews>
    <sheetView showGridLines="0" showZeros="0" view="pageBreakPreview" zoomScaleNormal="100" zoomScaleSheetLayoutView="100" workbookViewId="0">
      <pane ySplit="3" topLeftCell="A4" activePane="bottomLeft" state="frozen"/>
      <selection/>
      <selection pane="bottomLeft" activeCell="A1" sqref="A1"/>
    </sheetView>
  </sheetViews>
  <sheetFormatPr defaultColWidth="9" defaultRowHeight="15.6" customHeight="1" outlineLevelCol="5"/>
  <cols>
    <col min="1" max="1" width="15" style="142" hidden="1" customWidth="1"/>
    <col min="2" max="2" width="50.75" style="142" customWidth="1"/>
    <col min="3" max="4" width="20.6296296296296" style="142" customWidth="1"/>
    <col min="5" max="5" width="20.6296296296296" style="299" customWidth="1"/>
    <col min="6" max="6" width="3.75" style="142" hidden="1" customWidth="1"/>
    <col min="7" max="257" width="9" style="142" customWidth="1"/>
  </cols>
  <sheetData>
    <row r="1" ht="45" customHeight="1" spans="2:5">
      <c r="B1" s="260" t="s">
        <v>2913</v>
      </c>
      <c r="C1" s="260"/>
      <c r="D1" s="260"/>
      <c r="E1" s="260"/>
    </row>
    <row r="2" s="296" customFormat="1" ht="20.1" customHeight="1" spans="2:5">
      <c r="B2" s="300"/>
      <c r="C2" s="300"/>
      <c r="D2" s="300"/>
      <c r="E2" s="301" t="s">
        <v>2</v>
      </c>
    </row>
    <row r="3" s="297" customFormat="1" ht="45" customHeight="1" spans="1:6">
      <c r="A3" s="302" t="s">
        <v>3</v>
      </c>
      <c r="B3" s="303" t="s">
        <v>4</v>
      </c>
      <c r="C3" s="79" t="s">
        <v>129</v>
      </c>
      <c r="D3" s="79" t="s">
        <v>6</v>
      </c>
      <c r="E3" s="79" t="s">
        <v>130</v>
      </c>
      <c r="F3" s="304" t="s">
        <v>134</v>
      </c>
    </row>
    <row r="4" s="297" customFormat="1" ht="36" customHeight="1" spans="1:6">
      <c r="A4" s="273" t="s">
        <v>2392</v>
      </c>
      <c r="B4" s="204" t="s">
        <v>2393</v>
      </c>
      <c r="C4" s="305"/>
      <c r="D4" s="305"/>
      <c r="E4" s="306"/>
      <c r="F4" s="140" t="str">
        <f t="shared" ref="F4:F29" si="0">IF(LEN(XFD4)=7,"是",IF(XFD4&lt;&gt;"",IF(SUM(XFD4)&lt;&gt;0,"是","否"),"是"))</f>
        <v>是</v>
      </c>
    </row>
    <row r="5" ht="36" customHeight="1" spans="1:6">
      <c r="A5" s="273" t="s">
        <v>2394</v>
      </c>
      <c r="B5" s="204" t="s">
        <v>2395</v>
      </c>
      <c r="C5" s="305"/>
      <c r="D5" s="305"/>
      <c r="E5" s="307"/>
      <c r="F5" s="140" t="str">
        <f t="shared" si="0"/>
        <v>是</v>
      </c>
    </row>
    <row r="6" ht="36" customHeight="1" spans="1:6">
      <c r="A6" s="273" t="s">
        <v>2396</v>
      </c>
      <c r="B6" s="204" t="s">
        <v>2397</v>
      </c>
      <c r="C6" s="305"/>
      <c r="D6" s="305"/>
      <c r="E6" s="307"/>
      <c r="F6" s="140" t="str">
        <f t="shared" si="0"/>
        <v>是</v>
      </c>
    </row>
    <row r="7" ht="36" customHeight="1" spans="1:6">
      <c r="A7" s="273" t="s">
        <v>2398</v>
      </c>
      <c r="B7" s="204" t="s">
        <v>2399</v>
      </c>
      <c r="C7" s="305"/>
      <c r="D7" s="305"/>
      <c r="E7" s="307"/>
      <c r="F7" s="140" t="str">
        <f t="shared" si="0"/>
        <v>是</v>
      </c>
    </row>
    <row r="8" ht="36" customHeight="1" spans="1:6">
      <c r="A8" s="273" t="s">
        <v>2400</v>
      </c>
      <c r="B8" s="204" t="s">
        <v>2401</v>
      </c>
      <c r="C8" s="305"/>
      <c r="D8" s="305"/>
      <c r="E8" s="307"/>
      <c r="F8" s="140" t="str">
        <f t="shared" si="0"/>
        <v>是</v>
      </c>
    </row>
    <row r="9" ht="36" customHeight="1" spans="1:6">
      <c r="A9" s="273" t="s">
        <v>2402</v>
      </c>
      <c r="B9" s="204" t="s">
        <v>2403</v>
      </c>
      <c r="C9" s="305"/>
      <c r="D9" s="305"/>
      <c r="E9" s="307"/>
      <c r="F9" s="140" t="str">
        <f t="shared" si="0"/>
        <v>是</v>
      </c>
    </row>
    <row r="10" s="298" customFormat="1" ht="36" customHeight="1" spans="1:6">
      <c r="A10" s="268" t="s">
        <v>2404</v>
      </c>
      <c r="B10" s="204" t="s">
        <v>2405</v>
      </c>
      <c r="C10" s="305">
        <f>SUM(XFD11:XFD15)</f>
        <v>0</v>
      </c>
      <c r="D10" s="305">
        <f>SUM(XFD11:XFD15)</f>
        <v>0</v>
      </c>
      <c r="E10" s="307" t="e">
        <f t="shared" ref="E10:E37" si="1">(XFD10-XFD10)/XFD10</f>
        <v>#DIV/0!</v>
      </c>
      <c r="F10" s="138" t="str">
        <f t="shared" si="0"/>
        <v>是</v>
      </c>
    </row>
    <row r="11" ht="36" customHeight="1" spans="1:6">
      <c r="A11" s="273" t="s">
        <v>2406</v>
      </c>
      <c r="B11" s="274" t="s">
        <v>2407</v>
      </c>
      <c r="C11" s="250">
        <v>24900</v>
      </c>
      <c r="D11" s="250">
        <v>10000</v>
      </c>
      <c r="E11" s="308" t="e">
        <f t="shared" si="1"/>
        <v>#DIV/0!</v>
      </c>
      <c r="F11" s="140" t="str">
        <f t="shared" si="0"/>
        <v>是</v>
      </c>
    </row>
    <row r="12" ht="36" customHeight="1" spans="1:6">
      <c r="A12" s="273" t="s">
        <v>2408</v>
      </c>
      <c r="B12" s="274" t="s">
        <v>2409</v>
      </c>
      <c r="C12" s="250">
        <v>0</v>
      </c>
      <c r="D12" s="250"/>
      <c r="E12" s="308"/>
      <c r="F12" s="140" t="str">
        <f t="shared" si="0"/>
        <v>是</v>
      </c>
    </row>
    <row r="13" ht="36" customHeight="1" spans="1:6">
      <c r="A13" s="273" t="s">
        <v>2410</v>
      </c>
      <c r="B13" s="274" t="s">
        <v>2411</v>
      </c>
      <c r="C13" s="250">
        <v>100</v>
      </c>
      <c r="D13" s="250">
        <v>6000</v>
      </c>
      <c r="E13" s="308" t="e">
        <f t="shared" si="1"/>
        <v>#DIV/0!</v>
      </c>
      <c r="F13" s="140" t="str">
        <f t="shared" si="0"/>
        <v>是</v>
      </c>
    </row>
    <row r="14" ht="36" customHeight="1" spans="1:6">
      <c r="A14" s="273" t="s">
        <v>2412</v>
      </c>
      <c r="B14" s="274" t="s">
        <v>2413</v>
      </c>
      <c r="C14" s="275">
        <v>0</v>
      </c>
      <c r="D14" s="275"/>
      <c r="E14" s="308"/>
      <c r="F14" s="140" t="str">
        <f t="shared" si="0"/>
        <v>是</v>
      </c>
    </row>
    <row r="15" ht="36" customHeight="1" spans="1:6">
      <c r="A15" s="273" t="s">
        <v>2414</v>
      </c>
      <c r="B15" s="272" t="s">
        <v>2415</v>
      </c>
      <c r="C15" s="309"/>
      <c r="D15" s="309"/>
      <c r="E15" s="308"/>
      <c r="F15" s="140" t="str">
        <f t="shared" si="0"/>
        <v>是</v>
      </c>
    </row>
    <row r="16" ht="36" customHeight="1" spans="1:6">
      <c r="A16" s="310" t="s">
        <v>2416</v>
      </c>
      <c r="B16" s="148" t="s">
        <v>2417</v>
      </c>
      <c r="C16" s="305"/>
      <c r="D16" s="305"/>
      <c r="E16" s="308"/>
      <c r="F16" s="140" t="str">
        <f t="shared" si="0"/>
        <v>是</v>
      </c>
    </row>
    <row r="17" ht="36" customHeight="1" spans="1:6">
      <c r="A17" s="310" t="s">
        <v>2418</v>
      </c>
      <c r="B17" s="148" t="s">
        <v>2419</v>
      </c>
      <c r="C17" s="305"/>
      <c r="D17" s="305"/>
      <c r="E17" s="308"/>
      <c r="F17" s="140" t="str">
        <f t="shared" si="0"/>
        <v>是</v>
      </c>
    </row>
    <row r="18" ht="36" customHeight="1" spans="1:6">
      <c r="A18" s="310" t="s">
        <v>2420</v>
      </c>
      <c r="B18" s="164" t="s">
        <v>2421</v>
      </c>
      <c r="C18" s="309"/>
      <c r="D18" s="309"/>
      <c r="E18" s="308"/>
      <c r="F18" s="140" t="str">
        <f t="shared" si="0"/>
        <v>是</v>
      </c>
    </row>
    <row r="19" ht="36" customHeight="1" spans="1:6">
      <c r="A19" s="310" t="s">
        <v>2422</v>
      </c>
      <c r="B19" s="164" t="s">
        <v>2423</v>
      </c>
      <c r="C19" s="309"/>
      <c r="D19" s="309"/>
      <c r="E19" s="308"/>
      <c r="F19" s="140" t="str">
        <f t="shared" si="0"/>
        <v>是</v>
      </c>
    </row>
    <row r="20" ht="36" customHeight="1" spans="1:6">
      <c r="A20" s="310" t="s">
        <v>2424</v>
      </c>
      <c r="B20" s="148" t="s">
        <v>2425</v>
      </c>
      <c r="C20" s="305"/>
      <c r="D20" s="305"/>
      <c r="E20" s="308"/>
      <c r="F20" s="140" t="str">
        <f t="shared" si="0"/>
        <v>是</v>
      </c>
    </row>
    <row r="21" ht="36" customHeight="1" spans="1:6">
      <c r="A21" s="310" t="s">
        <v>2426</v>
      </c>
      <c r="B21" s="148" t="s">
        <v>2427</v>
      </c>
      <c r="C21" s="305"/>
      <c r="D21" s="305"/>
      <c r="E21" s="308"/>
      <c r="F21" s="140" t="str">
        <f t="shared" si="0"/>
        <v>是</v>
      </c>
    </row>
    <row r="22" ht="36" customHeight="1" spans="1:6">
      <c r="A22" s="310" t="s">
        <v>2428</v>
      </c>
      <c r="B22" s="148" t="s">
        <v>2429</v>
      </c>
      <c r="C22" s="305"/>
      <c r="D22" s="305"/>
      <c r="E22" s="308"/>
      <c r="F22" s="140" t="str">
        <f t="shared" si="0"/>
        <v>是</v>
      </c>
    </row>
    <row r="23" ht="36" customHeight="1" spans="1:6">
      <c r="A23" s="273" t="s">
        <v>2430</v>
      </c>
      <c r="B23" s="204" t="s">
        <v>2431</v>
      </c>
      <c r="C23" s="305"/>
      <c r="D23" s="305"/>
      <c r="E23" s="308"/>
      <c r="F23" s="140" t="str">
        <f t="shared" si="0"/>
        <v>是</v>
      </c>
    </row>
    <row r="24" s="298" customFormat="1" ht="36" customHeight="1" spans="1:6">
      <c r="A24" s="268" t="s">
        <v>2432</v>
      </c>
      <c r="B24" s="204" t="s">
        <v>2433</v>
      </c>
      <c r="C24" s="311">
        <v>180</v>
      </c>
      <c r="D24" s="312">
        <v>170</v>
      </c>
      <c r="E24" s="307" t="e">
        <f t="shared" si="1"/>
        <v>#DIV/0!</v>
      </c>
      <c r="F24" s="138" t="str">
        <f t="shared" si="0"/>
        <v>是</v>
      </c>
    </row>
    <row r="25" ht="36" customHeight="1" spans="1:6">
      <c r="A25" s="273" t="s">
        <v>2434</v>
      </c>
      <c r="B25" s="204" t="s">
        <v>2435</v>
      </c>
      <c r="C25" s="305"/>
      <c r="D25" s="305"/>
      <c r="E25" s="308"/>
      <c r="F25" s="140" t="str">
        <f t="shared" si="0"/>
        <v>是</v>
      </c>
    </row>
    <row r="26" ht="36" customHeight="1" spans="1:6">
      <c r="A26" s="273" t="s">
        <v>2436</v>
      </c>
      <c r="B26" s="204" t="s">
        <v>2437</v>
      </c>
      <c r="C26" s="305"/>
      <c r="D26" s="305"/>
      <c r="E26" s="308"/>
      <c r="F26" s="140" t="str">
        <f t="shared" si="0"/>
        <v>是</v>
      </c>
    </row>
    <row r="27" s="298" customFormat="1" ht="36" customHeight="1" spans="1:6">
      <c r="A27" s="268" t="s">
        <v>2438</v>
      </c>
      <c r="B27" s="204" t="s">
        <v>2439</v>
      </c>
      <c r="C27" s="311">
        <v>4848</v>
      </c>
      <c r="D27" s="312">
        <v>4484</v>
      </c>
      <c r="E27" s="307" t="e">
        <f t="shared" si="1"/>
        <v>#DIV/0!</v>
      </c>
      <c r="F27" s="138" t="str">
        <f t="shared" si="0"/>
        <v>是</v>
      </c>
    </row>
    <row r="28" ht="36" customHeight="1" spans="1:6">
      <c r="A28" s="273"/>
      <c r="B28" s="272"/>
      <c r="C28" s="309"/>
      <c r="D28" s="309"/>
      <c r="E28" s="308"/>
      <c r="F28" s="140" t="str">
        <f t="shared" si="0"/>
        <v>是</v>
      </c>
    </row>
    <row r="29" s="298" customFormat="1" ht="36" customHeight="1" spans="1:6">
      <c r="A29" s="280"/>
      <c r="B29" s="281" t="s">
        <v>2914</v>
      </c>
      <c r="C29" s="305">
        <f>XFD10+XFD24+XFD27</f>
        <v>0</v>
      </c>
      <c r="D29" s="305">
        <f>XFD10+XFD24+XFD27</f>
        <v>0</v>
      </c>
      <c r="E29" s="307" t="e">
        <f t="shared" si="1"/>
        <v>#DIV/0!</v>
      </c>
      <c r="F29" s="138" t="s">
        <v>2899</v>
      </c>
    </row>
    <row r="30" s="298" customFormat="1" ht="36" customHeight="1" spans="1:6">
      <c r="A30" s="313">
        <v>105</v>
      </c>
      <c r="B30" s="314" t="s">
        <v>2441</v>
      </c>
      <c r="C30" s="315">
        <v>8700</v>
      </c>
      <c r="D30" s="315">
        <v>10800</v>
      </c>
      <c r="E30" s="307" t="e">
        <f t="shared" si="1"/>
        <v>#DIV/0!</v>
      </c>
      <c r="F30" s="138" t="s">
        <v>2899</v>
      </c>
    </row>
    <row r="31" s="298" customFormat="1" ht="36" customHeight="1" spans="1:6">
      <c r="A31" s="313">
        <v>110</v>
      </c>
      <c r="B31" s="314" t="s">
        <v>60</v>
      </c>
      <c r="C31" s="316">
        <f>XFD32+XFD35+XFD36</f>
        <v>0</v>
      </c>
      <c r="D31" s="316">
        <f>XFD32+XFD35+XFD36</f>
        <v>0</v>
      </c>
      <c r="E31" s="307" t="e">
        <f t="shared" si="1"/>
        <v>#DIV/0!</v>
      </c>
      <c r="F31" s="138" t="s">
        <v>2899</v>
      </c>
    </row>
    <row r="32" ht="36" customHeight="1" spans="1:6">
      <c r="A32" s="317">
        <v>11004</v>
      </c>
      <c r="B32" s="318" t="s">
        <v>2915</v>
      </c>
      <c r="C32" s="319">
        <f>XFD33+XFD34</f>
        <v>0</v>
      </c>
      <c r="D32" s="319">
        <f>XFD33+XFD34</f>
        <v>0</v>
      </c>
      <c r="E32" s="308" t="e">
        <f t="shared" si="1"/>
        <v>#DIV/0!</v>
      </c>
      <c r="F32" s="140" t="s">
        <v>2916</v>
      </c>
    </row>
    <row r="33" ht="36" customHeight="1" spans="1:6">
      <c r="A33" s="317">
        <v>1100401</v>
      </c>
      <c r="B33" s="318" t="s">
        <v>2443</v>
      </c>
      <c r="C33" s="319">
        <v>1200</v>
      </c>
      <c r="D33" s="319">
        <v>2400</v>
      </c>
      <c r="E33" s="308" t="e">
        <f t="shared" si="1"/>
        <v>#DIV/0!</v>
      </c>
      <c r="F33" s="140" t="s">
        <v>2916</v>
      </c>
    </row>
    <row r="34" ht="36" customHeight="1" spans="1:6">
      <c r="A34" s="317">
        <v>1100402</v>
      </c>
      <c r="B34" s="318" t="s">
        <v>2917</v>
      </c>
      <c r="C34" s="319"/>
      <c r="D34" s="319"/>
      <c r="E34" s="308"/>
      <c r="F34" s="140" t="s">
        <v>2916</v>
      </c>
    </row>
    <row r="35" ht="36" customHeight="1" spans="1:6">
      <c r="A35" s="317">
        <v>11008</v>
      </c>
      <c r="B35" s="318" t="s">
        <v>63</v>
      </c>
      <c r="C35" s="319">
        <v>4031</v>
      </c>
      <c r="D35" s="319">
        <v>772</v>
      </c>
      <c r="E35" s="308" t="e">
        <f t="shared" si="1"/>
        <v>#DIV/0!</v>
      </c>
      <c r="F35" s="140" t="s">
        <v>2916</v>
      </c>
    </row>
    <row r="36" ht="36" customHeight="1" spans="1:6">
      <c r="A36" s="317">
        <v>11009</v>
      </c>
      <c r="B36" s="320" t="s">
        <v>64</v>
      </c>
      <c r="C36" s="319"/>
      <c r="D36" s="319"/>
      <c r="E36" s="308"/>
      <c r="F36" s="140" t="s">
        <v>2916</v>
      </c>
    </row>
    <row r="37" s="298" customFormat="1" ht="36" customHeight="1" spans="1:6">
      <c r="A37" s="321"/>
      <c r="B37" s="322" t="s">
        <v>67</v>
      </c>
      <c r="C37" s="316">
        <f>XFD29+XFD30+XFD31</f>
        <v>0</v>
      </c>
      <c r="D37" s="316">
        <f>XFD29+XFD30+XFD31</f>
        <v>0</v>
      </c>
      <c r="E37" s="307" t="e">
        <f t="shared" si="1"/>
        <v>#DIV/0!</v>
      </c>
      <c r="F37" s="138" t="s">
        <v>2899</v>
      </c>
    </row>
  </sheetData>
  <mergeCells count="1">
    <mergeCell ref="B1:E1"/>
  </mergeCells>
  <conditionalFormatting sqref="B30">
    <cfRule type="expression" dxfId="1370" priority="10" stopIfTrue="1">
      <formula>"len($A:$A)=3"</formula>
    </cfRule>
  </conditionalFormatting>
  <conditionalFormatting sqref="B31:B34">
    <cfRule type="expression" dxfId="1371" priority="6" stopIfTrue="1">
      <formula>"len($A:$A)=3"</formula>
    </cfRule>
  </conditionalFormatting>
  <pageMargins left="0.471527777777778" right="0.393055555555556" top="0.747916666666667" bottom="0.747916666666667" header="0.313888888888889" footer="0.313888888888889"/>
  <pageSetup paperSize="9" scale="75" orientation="portrait" useFirstPageNumber="1"/>
  <headerFooter>
    <oddFooter>&amp;C&amp;16- &amp;P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G275"/>
  <sheetViews>
    <sheetView showGridLines="0" showZeros="0" view="pageBreakPreview" zoomScaleNormal="100" zoomScaleSheetLayoutView="100" workbookViewId="0">
      <pane ySplit="3" topLeftCell="A4" activePane="bottomLeft" state="frozen"/>
      <selection/>
      <selection pane="bottomLeft" activeCell="A1" sqref="A1"/>
    </sheetView>
  </sheetViews>
  <sheetFormatPr defaultColWidth="9" defaultRowHeight="15.6" customHeight="1" outlineLevelCol="6"/>
  <cols>
    <col min="1" max="1" width="13.5" style="253" hidden="1" customWidth="1"/>
    <col min="2" max="2" width="50.75" style="253" customWidth="1"/>
    <col min="3" max="4" width="20.6296296296296" style="257" customWidth="1"/>
    <col min="5" max="5" width="20.6296296296296" style="258" customWidth="1"/>
    <col min="6" max="6" width="3.75" style="259" hidden="1" customWidth="1"/>
    <col min="7" max="7" width="9" style="253" hidden="1" customWidth="1"/>
    <col min="8" max="257" width="9" style="253" customWidth="1"/>
  </cols>
  <sheetData>
    <row r="1" s="253" customFormat="1" ht="45" customHeight="1" spans="2:6">
      <c r="B1" s="260" t="s">
        <v>2918</v>
      </c>
      <c r="C1" s="260"/>
      <c r="D1" s="260"/>
      <c r="E1" s="260"/>
      <c r="F1" s="259"/>
    </row>
    <row r="2" s="254" customFormat="1" ht="20.1" customHeight="1" spans="2:6">
      <c r="B2" s="261"/>
      <c r="C2" s="261"/>
      <c r="D2" s="261"/>
      <c r="E2" s="262" t="s">
        <v>2</v>
      </c>
      <c r="F2" s="263"/>
    </row>
    <row r="3" s="255" customFormat="1" ht="45" customHeight="1" spans="1:7">
      <c r="A3" s="264" t="s">
        <v>3</v>
      </c>
      <c r="B3" s="265" t="s">
        <v>4</v>
      </c>
      <c r="C3" s="266" t="s">
        <v>129</v>
      </c>
      <c r="D3" s="266" t="s">
        <v>6</v>
      </c>
      <c r="E3" s="266" t="s">
        <v>130</v>
      </c>
      <c r="F3" s="267" t="s">
        <v>134</v>
      </c>
      <c r="G3" s="255" t="s">
        <v>2919</v>
      </c>
    </row>
    <row r="4" s="253" customFormat="1" ht="36" customHeight="1" spans="1:7">
      <c r="A4" s="268" t="s">
        <v>81</v>
      </c>
      <c r="B4" s="204" t="s">
        <v>2446</v>
      </c>
      <c r="C4" s="269">
        <f>XFD5+XFD11+XFD17</f>
        <v>0</v>
      </c>
      <c r="D4" s="269"/>
      <c r="E4" s="270" t="e">
        <f t="shared" ref="E4:E7" si="0">(XFD4-XFD4)/XFD4</f>
        <v>#DIV/0!</v>
      </c>
      <c r="F4" s="271" t="str">
        <f t="shared" ref="F4:F67" si="1">IF(LEN(XFD4)=3,"是",IF(XFD4&lt;&gt;"",IF(SUM(XFD4)&lt;&gt;0,"是","否"),"是"))</f>
        <v>是</v>
      </c>
      <c r="G4" s="253" t="str">
        <f t="shared" ref="G4:G67" si="2">IF(LEN(XFD4)=3,"类",IF(LEN(XFD4)=5,"款","项"))</f>
        <v>项</v>
      </c>
    </row>
    <row r="5" s="253" customFormat="1" ht="36" customHeight="1" spans="1:7">
      <c r="A5" s="268" t="s">
        <v>2447</v>
      </c>
      <c r="B5" s="272" t="s">
        <v>2448</v>
      </c>
      <c r="C5" s="269">
        <f>XFD6+XFD7+XFD8+XFD9+XFD10</f>
        <v>0</v>
      </c>
      <c r="D5" s="269"/>
      <c r="E5" s="270" t="e">
        <f t="shared" si="0"/>
        <v>#DIV/0!</v>
      </c>
      <c r="F5" s="271" t="str">
        <f t="shared" si="1"/>
        <v>是</v>
      </c>
      <c r="G5" s="253" t="str">
        <f t="shared" si="2"/>
        <v>项</v>
      </c>
    </row>
    <row r="6" s="253" customFormat="1" ht="36" customHeight="1" spans="1:7">
      <c r="A6" s="273" t="s">
        <v>2449</v>
      </c>
      <c r="B6" s="274" t="s">
        <v>2450</v>
      </c>
      <c r="C6" s="275"/>
      <c r="D6" s="275"/>
      <c r="E6" s="270"/>
      <c r="F6" s="271" t="str">
        <f t="shared" si="1"/>
        <v>是</v>
      </c>
      <c r="G6" s="253" t="str">
        <f t="shared" si="2"/>
        <v>项</v>
      </c>
    </row>
    <row r="7" s="253" customFormat="1" ht="36" customHeight="1" spans="1:7">
      <c r="A7" s="273" t="s">
        <v>2451</v>
      </c>
      <c r="B7" s="274" t="s">
        <v>2452</v>
      </c>
      <c r="C7" s="250">
        <v>20</v>
      </c>
      <c r="D7" s="250"/>
      <c r="E7" s="270" t="e">
        <f t="shared" si="0"/>
        <v>#DIV/0!</v>
      </c>
      <c r="F7" s="271" t="str">
        <f t="shared" si="1"/>
        <v>是</v>
      </c>
      <c r="G7" s="253" t="str">
        <f t="shared" si="2"/>
        <v>项</v>
      </c>
    </row>
    <row r="8" s="253" customFormat="1" ht="36" customHeight="1" spans="1:7">
      <c r="A8" s="273" t="s">
        <v>2453</v>
      </c>
      <c r="B8" s="272" t="s">
        <v>2454</v>
      </c>
      <c r="C8" s="269"/>
      <c r="D8" s="269"/>
      <c r="E8" s="270"/>
      <c r="F8" s="271" t="str">
        <f t="shared" si="1"/>
        <v>是</v>
      </c>
      <c r="G8" s="253" t="str">
        <f t="shared" si="2"/>
        <v>项</v>
      </c>
    </row>
    <row r="9" s="253" customFormat="1" ht="36" customHeight="1" spans="1:7">
      <c r="A9" s="273" t="s">
        <v>2455</v>
      </c>
      <c r="B9" s="274" t="s">
        <v>2456</v>
      </c>
      <c r="C9" s="275"/>
      <c r="D9" s="275"/>
      <c r="E9" s="270"/>
      <c r="F9" s="271" t="str">
        <f t="shared" si="1"/>
        <v>是</v>
      </c>
      <c r="G9" s="253" t="str">
        <f t="shared" si="2"/>
        <v>项</v>
      </c>
    </row>
    <row r="10" s="253" customFormat="1" ht="36" customHeight="1" spans="1:7">
      <c r="A10" s="273" t="s">
        <v>2457</v>
      </c>
      <c r="B10" s="272" t="s">
        <v>2458</v>
      </c>
      <c r="C10" s="269"/>
      <c r="D10" s="269"/>
      <c r="E10" s="270"/>
      <c r="F10" s="271" t="str">
        <f t="shared" si="1"/>
        <v>是</v>
      </c>
      <c r="G10" s="253" t="str">
        <f t="shared" si="2"/>
        <v>项</v>
      </c>
    </row>
    <row r="11" s="253" customFormat="1" ht="36" customHeight="1" spans="1:7">
      <c r="A11" s="268" t="s">
        <v>2459</v>
      </c>
      <c r="B11" s="276" t="s">
        <v>2460</v>
      </c>
      <c r="C11" s="275">
        <f>SUM(XFD12:XFD16)</f>
        <v>0</v>
      </c>
      <c r="D11" s="275">
        <f>SUM(XFD12:XFD16)</f>
        <v>0</v>
      </c>
      <c r="E11" s="270"/>
      <c r="F11" s="271" t="str">
        <f t="shared" si="1"/>
        <v>是</v>
      </c>
      <c r="G11" s="253" t="str">
        <f t="shared" si="2"/>
        <v>项</v>
      </c>
    </row>
    <row r="12" s="253" customFormat="1" ht="36" customHeight="1" spans="1:7">
      <c r="A12" s="273" t="s">
        <v>2461</v>
      </c>
      <c r="B12" s="274" t="s">
        <v>2462</v>
      </c>
      <c r="C12" s="275"/>
      <c r="D12" s="275"/>
      <c r="E12" s="270"/>
      <c r="F12" s="271" t="str">
        <f t="shared" si="1"/>
        <v>是</v>
      </c>
      <c r="G12" s="253" t="str">
        <f t="shared" si="2"/>
        <v>项</v>
      </c>
    </row>
    <row r="13" s="253" customFormat="1" ht="36" customHeight="1" spans="1:7">
      <c r="A13" s="273" t="s">
        <v>2463</v>
      </c>
      <c r="B13" s="274" t="s">
        <v>2464</v>
      </c>
      <c r="C13" s="275"/>
      <c r="D13" s="275"/>
      <c r="E13" s="270"/>
      <c r="F13" s="271" t="str">
        <f t="shared" si="1"/>
        <v>是</v>
      </c>
      <c r="G13" s="253" t="str">
        <f t="shared" si="2"/>
        <v>项</v>
      </c>
    </row>
    <row r="14" s="253" customFormat="1" ht="36" customHeight="1" spans="1:7">
      <c r="A14" s="273" t="s">
        <v>2465</v>
      </c>
      <c r="B14" s="274" t="s">
        <v>2466</v>
      </c>
      <c r="C14" s="275"/>
      <c r="D14" s="275"/>
      <c r="E14" s="270"/>
      <c r="F14" s="271" t="str">
        <f t="shared" si="1"/>
        <v>是</v>
      </c>
      <c r="G14" s="253" t="str">
        <f t="shared" si="2"/>
        <v>项</v>
      </c>
    </row>
    <row r="15" s="253" customFormat="1" ht="36" customHeight="1" spans="1:7">
      <c r="A15" s="273" t="s">
        <v>2467</v>
      </c>
      <c r="B15" s="274" t="s">
        <v>2468</v>
      </c>
      <c r="C15" s="275"/>
      <c r="D15" s="275"/>
      <c r="E15" s="270"/>
      <c r="F15" s="271" t="str">
        <f t="shared" si="1"/>
        <v>是</v>
      </c>
      <c r="G15" s="253" t="str">
        <f t="shared" si="2"/>
        <v>项</v>
      </c>
    </row>
    <row r="16" s="253" customFormat="1" ht="36" customHeight="1" spans="1:7">
      <c r="A16" s="273" t="s">
        <v>2469</v>
      </c>
      <c r="B16" s="274" t="s">
        <v>2470</v>
      </c>
      <c r="C16" s="275"/>
      <c r="D16" s="275"/>
      <c r="E16" s="270"/>
      <c r="F16" s="271" t="str">
        <f t="shared" si="1"/>
        <v>是</v>
      </c>
      <c r="G16" s="253" t="str">
        <f t="shared" si="2"/>
        <v>项</v>
      </c>
    </row>
    <row r="17" s="253" customFormat="1" ht="36" customHeight="1" spans="1:7">
      <c r="A17" s="268" t="s">
        <v>2471</v>
      </c>
      <c r="B17" s="276" t="s">
        <v>2472</v>
      </c>
      <c r="C17" s="275">
        <f>SUM(XFD18:XFD19)</f>
        <v>0</v>
      </c>
      <c r="D17" s="275">
        <f>SUM(XFD18:XFD19)</f>
        <v>0</v>
      </c>
      <c r="E17" s="270"/>
      <c r="F17" s="271" t="str">
        <f t="shared" si="1"/>
        <v>是</v>
      </c>
      <c r="G17" s="253" t="str">
        <f t="shared" si="2"/>
        <v>项</v>
      </c>
    </row>
    <row r="18" s="253" customFormat="1" ht="36" customHeight="1" spans="1:7">
      <c r="A18" s="273" t="s">
        <v>2473</v>
      </c>
      <c r="B18" s="274" t="s">
        <v>2474</v>
      </c>
      <c r="C18" s="275"/>
      <c r="D18" s="275"/>
      <c r="E18" s="270"/>
      <c r="F18" s="271" t="str">
        <f t="shared" si="1"/>
        <v>是</v>
      </c>
      <c r="G18" s="253" t="str">
        <f t="shared" si="2"/>
        <v>项</v>
      </c>
    </row>
    <row r="19" s="253" customFormat="1" ht="36" customHeight="1" spans="1:7">
      <c r="A19" s="273" t="s">
        <v>2475</v>
      </c>
      <c r="B19" s="274" t="s">
        <v>2476</v>
      </c>
      <c r="C19" s="275"/>
      <c r="D19" s="275"/>
      <c r="E19" s="270"/>
      <c r="F19" s="271" t="str">
        <f t="shared" si="1"/>
        <v>是</v>
      </c>
      <c r="G19" s="253" t="str">
        <f t="shared" si="2"/>
        <v>项</v>
      </c>
    </row>
    <row r="20" s="253" customFormat="1" ht="36" customHeight="1" spans="1:7">
      <c r="A20" s="268" t="s">
        <v>83</v>
      </c>
      <c r="B20" s="204" t="s">
        <v>2477</v>
      </c>
      <c r="C20" s="269">
        <f>XFD21+XFD25+XFD29</f>
        <v>0</v>
      </c>
      <c r="D20" s="269"/>
      <c r="E20" s="270" t="e">
        <f t="shared" ref="E20:E83" si="3">(XFD20-XFD20)/XFD20</f>
        <v>#DIV/0!</v>
      </c>
      <c r="F20" s="271" t="str">
        <f t="shared" si="1"/>
        <v>是</v>
      </c>
      <c r="G20" s="253" t="str">
        <f t="shared" si="2"/>
        <v>项</v>
      </c>
    </row>
    <row r="21" s="253" customFormat="1" ht="36" customHeight="1" spans="1:7">
      <c r="A21" s="268" t="s">
        <v>2478</v>
      </c>
      <c r="B21" s="276" t="s">
        <v>2479</v>
      </c>
      <c r="C21" s="275">
        <f>SUM(XFD22:XFD24)</f>
        <v>0</v>
      </c>
      <c r="D21" s="275">
        <f>SUM(XFD22:XFD24)</f>
        <v>0</v>
      </c>
      <c r="E21" s="270" t="e">
        <f t="shared" si="3"/>
        <v>#DIV/0!</v>
      </c>
      <c r="F21" s="271" t="str">
        <f t="shared" si="1"/>
        <v>是</v>
      </c>
      <c r="G21" s="253" t="str">
        <f t="shared" si="2"/>
        <v>项</v>
      </c>
    </row>
    <row r="22" s="253" customFormat="1" ht="36" customHeight="1" spans="1:7">
      <c r="A22" s="273" t="s">
        <v>2480</v>
      </c>
      <c r="B22" s="274" t="s">
        <v>2481</v>
      </c>
      <c r="C22" s="250">
        <v>27</v>
      </c>
      <c r="D22" s="250"/>
      <c r="E22" s="270" t="e">
        <f t="shared" si="3"/>
        <v>#DIV/0!</v>
      </c>
      <c r="F22" s="271" t="str">
        <f t="shared" si="1"/>
        <v>是</v>
      </c>
      <c r="G22" s="253" t="str">
        <f t="shared" si="2"/>
        <v>项</v>
      </c>
    </row>
    <row r="23" s="253" customFormat="1" ht="36" customHeight="1" spans="1:7">
      <c r="A23" s="273" t="s">
        <v>2482</v>
      </c>
      <c r="B23" s="274" t="s">
        <v>2483</v>
      </c>
      <c r="C23" s="250">
        <v>129</v>
      </c>
      <c r="D23" s="250"/>
      <c r="E23" s="270" t="e">
        <f t="shared" si="3"/>
        <v>#DIV/0!</v>
      </c>
      <c r="F23" s="271" t="str">
        <f t="shared" si="1"/>
        <v>是</v>
      </c>
      <c r="G23" s="253" t="str">
        <f t="shared" si="2"/>
        <v>项</v>
      </c>
    </row>
    <row r="24" s="253" customFormat="1" ht="36" customHeight="1" spans="1:7">
      <c r="A24" s="273" t="s">
        <v>2484</v>
      </c>
      <c r="B24" s="274" t="s">
        <v>2485</v>
      </c>
      <c r="C24" s="275"/>
      <c r="D24" s="275"/>
      <c r="E24" s="270"/>
      <c r="F24" s="271" t="str">
        <f t="shared" si="1"/>
        <v>是</v>
      </c>
      <c r="G24" s="253" t="str">
        <f t="shared" si="2"/>
        <v>项</v>
      </c>
    </row>
    <row r="25" s="253" customFormat="1" ht="36" customHeight="1" spans="1:7">
      <c r="A25" s="268" t="s">
        <v>2486</v>
      </c>
      <c r="B25" s="276" t="s">
        <v>2487</v>
      </c>
      <c r="C25" s="275">
        <f>SUM(XFD26:XFD28)</f>
        <v>0</v>
      </c>
      <c r="D25" s="275">
        <f>SUM(XFD26:XFD28)</f>
        <v>0</v>
      </c>
      <c r="E25" s="270" t="e">
        <f t="shared" si="3"/>
        <v>#DIV/0!</v>
      </c>
      <c r="F25" s="271" t="str">
        <f t="shared" si="1"/>
        <v>是</v>
      </c>
      <c r="G25" s="253" t="str">
        <f t="shared" si="2"/>
        <v>项</v>
      </c>
    </row>
    <row r="26" s="253" customFormat="1" ht="36" customHeight="1" spans="1:7">
      <c r="A26" s="273" t="s">
        <v>2488</v>
      </c>
      <c r="B26" s="274" t="s">
        <v>2481</v>
      </c>
      <c r="C26" s="275"/>
      <c r="D26" s="275"/>
      <c r="E26" s="270"/>
      <c r="F26" s="271" t="str">
        <f t="shared" si="1"/>
        <v>是</v>
      </c>
      <c r="G26" s="253" t="str">
        <f t="shared" si="2"/>
        <v>项</v>
      </c>
    </row>
    <row r="27" s="253" customFormat="1" ht="36" customHeight="1" spans="1:7">
      <c r="A27" s="273" t="s">
        <v>2489</v>
      </c>
      <c r="B27" s="274" t="s">
        <v>2483</v>
      </c>
      <c r="C27" s="250">
        <v>75</v>
      </c>
      <c r="D27" s="250"/>
      <c r="E27" s="270" t="e">
        <f t="shared" si="3"/>
        <v>#DIV/0!</v>
      </c>
      <c r="F27" s="271" t="str">
        <f t="shared" si="1"/>
        <v>是</v>
      </c>
      <c r="G27" s="253" t="str">
        <f t="shared" si="2"/>
        <v>项</v>
      </c>
    </row>
    <row r="28" s="253" customFormat="1" ht="36" customHeight="1" spans="1:7">
      <c r="A28" s="273" t="s">
        <v>2490</v>
      </c>
      <c r="B28" s="274" t="s">
        <v>2491</v>
      </c>
      <c r="C28" s="275"/>
      <c r="D28" s="275"/>
      <c r="E28" s="270"/>
      <c r="F28" s="271" t="str">
        <f t="shared" si="1"/>
        <v>是</v>
      </c>
      <c r="G28" s="253" t="str">
        <f t="shared" si="2"/>
        <v>项</v>
      </c>
    </row>
    <row r="29" s="256" customFormat="1" ht="36" customHeight="1" spans="1:7">
      <c r="A29" s="268" t="s">
        <v>2492</v>
      </c>
      <c r="B29" s="276" t="s">
        <v>2493</v>
      </c>
      <c r="C29" s="275">
        <f>SUM(XFD30:XFD31)</f>
        <v>0</v>
      </c>
      <c r="D29" s="275">
        <f>SUM(XFD30:XFD31)</f>
        <v>0</v>
      </c>
      <c r="E29" s="270"/>
      <c r="F29" s="271" t="str">
        <f t="shared" si="1"/>
        <v>是</v>
      </c>
      <c r="G29" s="253" t="str">
        <f t="shared" si="2"/>
        <v>项</v>
      </c>
    </row>
    <row r="30" s="253" customFormat="1" ht="36" customHeight="1" spans="1:7">
      <c r="A30" s="273" t="s">
        <v>2494</v>
      </c>
      <c r="B30" s="274" t="s">
        <v>2483</v>
      </c>
      <c r="C30" s="275"/>
      <c r="D30" s="275"/>
      <c r="E30" s="270"/>
      <c r="F30" s="271" t="str">
        <f t="shared" si="1"/>
        <v>是</v>
      </c>
      <c r="G30" s="253" t="str">
        <f t="shared" si="2"/>
        <v>项</v>
      </c>
    </row>
    <row r="31" s="253" customFormat="1" ht="36" customHeight="1" spans="1:7">
      <c r="A31" s="273" t="s">
        <v>2495</v>
      </c>
      <c r="B31" s="274" t="s">
        <v>2496</v>
      </c>
      <c r="C31" s="275"/>
      <c r="D31" s="275"/>
      <c r="E31" s="270"/>
      <c r="F31" s="271" t="str">
        <f t="shared" si="1"/>
        <v>是</v>
      </c>
      <c r="G31" s="253" t="str">
        <f t="shared" si="2"/>
        <v>项</v>
      </c>
    </row>
    <row r="32" s="253" customFormat="1" ht="36" customHeight="1" spans="1:7">
      <c r="A32" s="268" t="s">
        <v>87</v>
      </c>
      <c r="B32" s="204" t="s">
        <v>2497</v>
      </c>
      <c r="C32" s="269"/>
      <c r="D32" s="269"/>
      <c r="E32" s="270"/>
      <c r="F32" s="271" t="str">
        <f t="shared" si="1"/>
        <v>是</v>
      </c>
      <c r="G32" s="253" t="str">
        <f t="shared" si="2"/>
        <v>项</v>
      </c>
    </row>
    <row r="33" s="253" customFormat="1" ht="36" customHeight="1" spans="1:7">
      <c r="A33" s="268" t="s">
        <v>2498</v>
      </c>
      <c r="B33" s="276" t="s">
        <v>2499</v>
      </c>
      <c r="C33" s="275">
        <f>SUM(XFD34:XFD37)</f>
        <v>0</v>
      </c>
      <c r="D33" s="275">
        <f>SUM(XFD34:XFD37)</f>
        <v>0</v>
      </c>
      <c r="E33" s="270"/>
      <c r="F33" s="271" t="str">
        <f t="shared" si="1"/>
        <v>是</v>
      </c>
      <c r="G33" s="253" t="str">
        <f t="shared" si="2"/>
        <v>项</v>
      </c>
    </row>
    <row r="34" s="253" customFormat="1" ht="36" customHeight="1" spans="1:7">
      <c r="A34" s="273">
        <v>2116001</v>
      </c>
      <c r="B34" s="274" t="s">
        <v>2500</v>
      </c>
      <c r="C34" s="275">
        <f>SUM(XFD35:XFD42)</f>
        <v>0</v>
      </c>
      <c r="D34" s="275">
        <f>SUM(XFD35:XFD42)</f>
        <v>0</v>
      </c>
      <c r="E34" s="270"/>
      <c r="F34" s="271" t="str">
        <f t="shared" si="1"/>
        <v>是</v>
      </c>
      <c r="G34" s="253" t="str">
        <f t="shared" si="2"/>
        <v>项</v>
      </c>
    </row>
    <row r="35" s="253" customFormat="1" ht="36" customHeight="1" spans="1:7">
      <c r="A35" s="273">
        <v>2116002</v>
      </c>
      <c r="B35" s="274" t="s">
        <v>2501</v>
      </c>
      <c r="C35" s="275"/>
      <c r="D35" s="275"/>
      <c r="E35" s="270"/>
      <c r="F35" s="271" t="str">
        <f t="shared" si="1"/>
        <v>是</v>
      </c>
      <c r="G35" s="253" t="str">
        <f t="shared" si="2"/>
        <v>项</v>
      </c>
    </row>
    <row r="36" s="253" customFormat="1" ht="36" customHeight="1" spans="1:7">
      <c r="A36" s="273">
        <v>2116003</v>
      </c>
      <c r="B36" s="274" t="s">
        <v>2502</v>
      </c>
      <c r="C36" s="275"/>
      <c r="D36" s="275"/>
      <c r="E36" s="270"/>
      <c r="F36" s="271" t="str">
        <f t="shared" si="1"/>
        <v>是</v>
      </c>
      <c r="G36" s="253" t="str">
        <f t="shared" si="2"/>
        <v>项</v>
      </c>
    </row>
    <row r="37" s="256" customFormat="1" ht="36" customHeight="1" spans="1:7">
      <c r="A37" s="273">
        <v>2116099</v>
      </c>
      <c r="B37" s="274" t="s">
        <v>2503</v>
      </c>
      <c r="C37" s="275"/>
      <c r="D37" s="275"/>
      <c r="E37" s="270"/>
      <c r="F37" s="271" t="str">
        <f t="shared" si="1"/>
        <v>是</v>
      </c>
      <c r="G37" s="253" t="str">
        <f t="shared" si="2"/>
        <v>项</v>
      </c>
    </row>
    <row r="38" s="253" customFormat="1" ht="36" customHeight="1" spans="1:7">
      <c r="A38" s="268">
        <v>21161</v>
      </c>
      <c r="B38" s="276" t="s">
        <v>2504</v>
      </c>
      <c r="C38" s="275">
        <f>SUM(XFD39:XFD42)</f>
        <v>0</v>
      </c>
      <c r="D38" s="275">
        <f>SUM(XFD39:XFD42)</f>
        <v>0</v>
      </c>
      <c r="E38" s="270"/>
      <c r="F38" s="271" t="str">
        <f t="shared" si="1"/>
        <v>是</v>
      </c>
      <c r="G38" s="253" t="str">
        <f t="shared" si="2"/>
        <v>项</v>
      </c>
    </row>
    <row r="39" s="253" customFormat="1" ht="36" customHeight="1" spans="1:7">
      <c r="A39" s="273">
        <v>2116101</v>
      </c>
      <c r="B39" s="274" t="s">
        <v>2505</v>
      </c>
      <c r="C39" s="275"/>
      <c r="D39" s="275"/>
      <c r="E39" s="270"/>
      <c r="F39" s="271" t="str">
        <f t="shared" si="1"/>
        <v>是</v>
      </c>
      <c r="G39" s="253" t="str">
        <f t="shared" si="2"/>
        <v>项</v>
      </c>
    </row>
    <row r="40" s="253" customFormat="1" ht="36" customHeight="1" spans="1:7">
      <c r="A40" s="273">
        <v>2116102</v>
      </c>
      <c r="B40" s="274" t="s">
        <v>2506</v>
      </c>
      <c r="C40" s="275"/>
      <c r="D40" s="275"/>
      <c r="E40" s="270"/>
      <c r="F40" s="271" t="str">
        <f t="shared" si="1"/>
        <v>是</v>
      </c>
      <c r="G40" s="253" t="str">
        <f t="shared" si="2"/>
        <v>项</v>
      </c>
    </row>
    <row r="41" s="253" customFormat="1" ht="36" customHeight="1" spans="1:7">
      <c r="A41" s="273">
        <v>2116103</v>
      </c>
      <c r="B41" s="274" t="s">
        <v>2507</v>
      </c>
      <c r="C41" s="275"/>
      <c r="D41" s="275"/>
      <c r="E41" s="270"/>
      <c r="F41" s="271" t="str">
        <f t="shared" si="1"/>
        <v>是</v>
      </c>
      <c r="G41" s="253" t="str">
        <f t="shared" si="2"/>
        <v>项</v>
      </c>
    </row>
    <row r="42" s="253" customFormat="1" ht="36" customHeight="1" spans="1:7">
      <c r="A42" s="273">
        <v>2116104</v>
      </c>
      <c r="B42" s="274" t="s">
        <v>2508</v>
      </c>
      <c r="C42" s="275"/>
      <c r="D42" s="275"/>
      <c r="E42" s="270"/>
      <c r="F42" s="271" t="str">
        <f t="shared" si="1"/>
        <v>是</v>
      </c>
      <c r="G42" s="253" t="str">
        <f t="shared" si="2"/>
        <v>项</v>
      </c>
    </row>
    <row r="43" s="253" customFormat="1" ht="36" customHeight="1" spans="1:7">
      <c r="A43" s="268" t="s">
        <v>89</v>
      </c>
      <c r="B43" s="204" t="s">
        <v>2509</v>
      </c>
      <c r="C43" s="269">
        <f>XFD44+XFD58+XFD62+XFD63+XFD69+XFD73+XFD77+XFD81+XFD87+XFD90</f>
        <v>0</v>
      </c>
      <c r="D43" s="269">
        <f>XFD44+XFD58+XFD62+XFD63+XFD69+XFD73+XFD77+XFD81+XFD87+XFD90</f>
        <v>0</v>
      </c>
      <c r="E43" s="270" t="e">
        <f t="shared" si="3"/>
        <v>#DIV/0!</v>
      </c>
      <c r="F43" s="271" t="str">
        <f t="shared" si="1"/>
        <v>是</v>
      </c>
      <c r="G43" s="253" t="str">
        <f t="shared" si="2"/>
        <v>项</v>
      </c>
    </row>
    <row r="44" s="253" customFormat="1" ht="36" customHeight="1" spans="1:7">
      <c r="A44" s="268" t="s">
        <v>2510</v>
      </c>
      <c r="B44" s="204" t="s">
        <v>2511</v>
      </c>
      <c r="C44" s="269">
        <f>XFD45+XFD46+XFD47+XFD48+XFD49+XFD50+XFD51+XFD52+XFD53+XFD54+XFD55+XFD56+XFD57</f>
        <v>0</v>
      </c>
      <c r="D44" s="269">
        <f>XFD45+XFD46+XFD47+XFD48+XFD49+XFD50+XFD51+XFD52+XFD53+XFD54+XFD55+XFD56+XFD57</f>
        <v>0</v>
      </c>
      <c r="E44" s="270" t="e">
        <f t="shared" si="3"/>
        <v>#DIV/0!</v>
      </c>
      <c r="F44" s="271" t="str">
        <f t="shared" si="1"/>
        <v>是</v>
      </c>
      <c r="G44" s="253" t="str">
        <f t="shared" si="2"/>
        <v>项</v>
      </c>
    </row>
    <row r="45" s="253" customFormat="1" ht="36" customHeight="1" spans="1:7">
      <c r="A45" s="273" t="s">
        <v>2512</v>
      </c>
      <c r="B45" s="274" t="s">
        <v>2513</v>
      </c>
      <c r="C45" s="250">
        <v>400</v>
      </c>
      <c r="D45" s="250"/>
      <c r="E45" s="270" t="e">
        <f t="shared" si="3"/>
        <v>#DIV/0!</v>
      </c>
      <c r="F45" s="271" t="str">
        <f t="shared" si="1"/>
        <v>是</v>
      </c>
      <c r="G45" s="253" t="str">
        <f t="shared" si="2"/>
        <v>项</v>
      </c>
    </row>
    <row r="46" s="253" customFormat="1" ht="36" customHeight="1" spans="1:7">
      <c r="A46" s="273" t="s">
        <v>2514</v>
      </c>
      <c r="B46" s="274" t="s">
        <v>2515</v>
      </c>
      <c r="C46" s="250">
        <v>0</v>
      </c>
      <c r="D46" s="250"/>
      <c r="E46" s="270"/>
      <c r="F46" s="271" t="str">
        <f t="shared" si="1"/>
        <v>是</v>
      </c>
      <c r="G46" s="253" t="str">
        <f t="shared" si="2"/>
        <v>项</v>
      </c>
    </row>
    <row r="47" s="253" customFormat="1" ht="36" customHeight="1" spans="1:7">
      <c r="A47" s="273" t="s">
        <v>2516</v>
      </c>
      <c r="B47" s="274" t="s">
        <v>2517</v>
      </c>
      <c r="C47" s="250">
        <v>0</v>
      </c>
      <c r="D47" s="250"/>
      <c r="E47" s="270"/>
      <c r="F47" s="271" t="str">
        <f t="shared" si="1"/>
        <v>是</v>
      </c>
      <c r="G47" s="253" t="str">
        <f t="shared" si="2"/>
        <v>项</v>
      </c>
    </row>
    <row r="48" s="253" customFormat="1" ht="36" customHeight="1" spans="1:7">
      <c r="A48" s="273" t="s">
        <v>2518</v>
      </c>
      <c r="B48" s="274" t="s">
        <v>2519</v>
      </c>
      <c r="C48" s="250">
        <v>1300</v>
      </c>
      <c r="D48" s="250">
        <v>1440</v>
      </c>
      <c r="E48" s="270" t="e">
        <f t="shared" si="3"/>
        <v>#DIV/0!</v>
      </c>
      <c r="F48" s="271" t="str">
        <f t="shared" si="1"/>
        <v>是</v>
      </c>
      <c r="G48" s="253" t="str">
        <f t="shared" si="2"/>
        <v>项</v>
      </c>
    </row>
    <row r="49" s="253" customFormat="1" ht="36" customHeight="1" spans="1:7">
      <c r="A49" s="273" t="s">
        <v>2520</v>
      </c>
      <c r="B49" s="274" t="s">
        <v>2521</v>
      </c>
      <c r="C49" s="275"/>
      <c r="D49" s="275"/>
      <c r="E49" s="270"/>
      <c r="F49" s="271" t="str">
        <f t="shared" si="1"/>
        <v>是</v>
      </c>
      <c r="G49" s="253" t="str">
        <f t="shared" si="2"/>
        <v>项</v>
      </c>
    </row>
    <row r="50" s="253" customFormat="1" ht="36" customHeight="1" spans="1:7">
      <c r="A50" s="273" t="s">
        <v>2522</v>
      </c>
      <c r="B50" s="274" t="s">
        <v>2523</v>
      </c>
      <c r="C50" s="275"/>
      <c r="D50" s="275"/>
      <c r="E50" s="270"/>
      <c r="F50" s="271" t="str">
        <f t="shared" si="1"/>
        <v>是</v>
      </c>
      <c r="G50" s="253" t="str">
        <f t="shared" si="2"/>
        <v>项</v>
      </c>
    </row>
    <row r="51" s="253" customFormat="1" ht="36" customHeight="1" spans="1:7">
      <c r="A51" s="273" t="s">
        <v>2524</v>
      </c>
      <c r="B51" s="274" t="s">
        <v>2525</v>
      </c>
      <c r="C51" s="275"/>
      <c r="D51" s="275"/>
      <c r="E51" s="270"/>
      <c r="F51" s="271" t="str">
        <f t="shared" si="1"/>
        <v>是</v>
      </c>
      <c r="G51" s="253" t="str">
        <f t="shared" si="2"/>
        <v>项</v>
      </c>
    </row>
    <row r="52" s="253" customFormat="1" ht="36" customHeight="1" spans="1:7">
      <c r="A52" s="273" t="s">
        <v>2526</v>
      </c>
      <c r="B52" s="274" t="s">
        <v>2527</v>
      </c>
      <c r="C52" s="275"/>
      <c r="D52" s="275"/>
      <c r="E52" s="270"/>
      <c r="F52" s="271" t="str">
        <f t="shared" si="1"/>
        <v>是</v>
      </c>
      <c r="G52" s="253" t="str">
        <f t="shared" si="2"/>
        <v>项</v>
      </c>
    </row>
    <row r="53" s="253" customFormat="1" ht="36" customHeight="1" spans="1:7">
      <c r="A53" s="273" t="s">
        <v>2528</v>
      </c>
      <c r="B53" s="274" t="s">
        <v>2529</v>
      </c>
      <c r="C53" s="275"/>
      <c r="D53" s="275"/>
      <c r="E53" s="270"/>
      <c r="F53" s="271" t="str">
        <f t="shared" si="1"/>
        <v>是</v>
      </c>
      <c r="G53" s="253" t="str">
        <f t="shared" si="2"/>
        <v>项</v>
      </c>
    </row>
    <row r="54" s="253" customFormat="1" ht="36" customHeight="1" spans="1:7">
      <c r="A54" s="273" t="s">
        <v>2530</v>
      </c>
      <c r="B54" s="274" t="s">
        <v>2531</v>
      </c>
      <c r="C54" s="275"/>
      <c r="D54" s="275"/>
      <c r="E54" s="270"/>
      <c r="F54" s="271" t="str">
        <f t="shared" si="1"/>
        <v>是</v>
      </c>
      <c r="G54" s="253" t="str">
        <f t="shared" si="2"/>
        <v>项</v>
      </c>
    </row>
    <row r="55" s="253" customFormat="1" ht="36" customHeight="1" spans="1:7">
      <c r="A55" s="273" t="s">
        <v>2532</v>
      </c>
      <c r="B55" s="274" t="s">
        <v>2533</v>
      </c>
      <c r="C55" s="275"/>
      <c r="D55" s="275"/>
      <c r="E55" s="270"/>
      <c r="F55" s="271" t="str">
        <f t="shared" si="1"/>
        <v>是</v>
      </c>
      <c r="G55" s="253" t="str">
        <f t="shared" si="2"/>
        <v>项</v>
      </c>
    </row>
    <row r="56" s="253" customFormat="1" ht="36" customHeight="1" spans="1:6">
      <c r="A56" s="273"/>
      <c r="B56" s="274" t="s">
        <v>2534</v>
      </c>
      <c r="C56" s="250"/>
      <c r="D56" s="250">
        <v>595</v>
      </c>
      <c r="E56" s="270"/>
      <c r="F56" s="271"/>
    </row>
    <row r="57" s="253" customFormat="1" ht="36" customHeight="1" spans="1:7">
      <c r="A57" s="273" t="s">
        <v>2535</v>
      </c>
      <c r="B57" s="272" t="s">
        <v>2536</v>
      </c>
      <c r="C57" s="250">
        <v>5300</v>
      </c>
      <c r="D57" s="250">
        <v>3730</v>
      </c>
      <c r="E57" s="270" t="e">
        <f t="shared" si="3"/>
        <v>#DIV/0!</v>
      </c>
      <c r="F57" s="271" t="str">
        <f t="shared" ref="F57:F120" si="4">IF(LEN(XFD57)=3,"是",IF(XFD57&lt;&gt;"",IF(SUM(XFD57)&lt;&gt;0,"是","否"),"是"))</f>
        <v>是</v>
      </c>
      <c r="G57" s="253" t="str">
        <f t="shared" ref="G57:G120" si="5">IF(LEN(XFD57)=3,"类",IF(LEN(XFD57)=5,"款","项"))</f>
        <v>项</v>
      </c>
    </row>
    <row r="58" s="253" customFormat="1" ht="36" customHeight="1" spans="1:7">
      <c r="A58" s="268" t="s">
        <v>2537</v>
      </c>
      <c r="B58" s="276" t="s">
        <v>2538</v>
      </c>
      <c r="C58" s="275">
        <f>SUM(XFD59:XFD61)</f>
        <v>0</v>
      </c>
      <c r="D58" s="275">
        <f>SUM(XFD59:XFD61)</f>
        <v>0</v>
      </c>
      <c r="E58" s="270" t="e">
        <f t="shared" si="3"/>
        <v>#DIV/0!</v>
      </c>
      <c r="F58" s="271" t="str">
        <f t="shared" si="4"/>
        <v>是</v>
      </c>
      <c r="G58" s="253" t="str">
        <f t="shared" si="5"/>
        <v>项</v>
      </c>
    </row>
    <row r="59" s="253" customFormat="1" ht="36" customHeight="1" spans="1:7">
      <c r="A59" s="273" t="s">
        <v>2539</v>
      </c>
      <c r="B59" s="274" t="s">
        <v>2513</v>
      </c>
      <c r="C59" s="275"/>
      <c r="D59" s="275"/>
      <c r="E59" s="270"/>
      <c r="F59" s="271" t="str">
        <f t="shared" si="4"/>
        <v>是</v>
      </c>
      <c r="G59" s="253" t="str">
        <f t="shared" si="5"/>
        <v>项</v>
      </c>
    </row>
    <row r="60" s="253" customFormat="1" ht="36" customHeight="1" spans="1:7">
      <c r="A60" s="273" t="s">
        <v>2540</v>
      </c>
      <c r="B60" s="274" t="s">
        <v>2515</v>
      </c>
      <c r="C60" s="250">
        <v>14</v>
      </c>
      <c r="D60" s="250"/>
      <c r="E60" s="270" t="e">
        <f t="shared" si="3"/>
        <v>#DIV/0!</v>
      </c>
      <c r="F60" s="271" t="str">
        <f t="shared" si="4"/>
        <v>是</v>
      </c>
      <c r="G60" s="253" t="str">
        <f t="shared" si="5"/>
        <v>项</v>
      </c>
    </row>
    <row r="61" s="253" customFormat="1" ht="36" customHeight="1" spans="1:7">
      <c r="A61" s="273" t="s">
        <v>2541</v>
      </c>
      <c r="B61" s="274" t="s">
        <v>2542</v>
      </c>
      <c r="C61" s="275"/>
      <c r="D61" s="275"/>
      <c r="E61" s="270"/>
      <c r="F61" s="271" t="str">
        <f t="shared" si="4"/>
        <v>是</v>
      </c>
      <c r="G61" s="253" t="str">
        <f t="shared" si="5"/>
        <v>项</v>
      </c>
    </row>
    <row r="62" s="253" customFormat="1" ht="36" customHeight="1" spans="1:7">
      <c r="A62" s="268" t="s">
        <v>2543</v>
      </c>
      <c r="B62" s="276" t="s">
        <v>2544</v>
      </c>
      <c r="C62" s="275"/>
      <c r="D62" s="275"/>
      <c r="E62" s="270"/>
      <c r="F62" s="271" t="str">
        <f t="shared" si="4"/>
        <v>是</v>
      </c>
      <c r="G62" s="253" t="str">
        <f t="shared" si="5"/>
        <v>项</v>
      </c>
    </row>
    <row r="63" s="253" customFormat="1" ht="36" customHeight="1" spans="1:7">
      <c r="A63" s="268" t="s">
        <v>2545</v>
      </c>
      <c r="B63" s="276" t="s">
        <v>2546</v>
      </c>
      <c r="C63" s="275">
        <f>SUM(XFD64:XFD68)</f>
        <v>0</v>
      </c>
      <c r="D63" s="275">
        <f>SUM(XFD64:XFD68)</f>
        <v>0</v>
      </c>
      <c r="E63" s="270"/>
      <c r="F63" s="271" t="str">
        <f t="shared" si="4"/>
        <v>是</v>
      </c>
      <c r="G63" s="253" t="str">
        <f t="shared" si="5"/>
        <v>项</v>
      </c>
    </row>
    <row r="64" s="253" customFormat="1" ht="36" customHeight="1" spans="1:7">
      <c r="A64" s="273" t="s">
        <v>2547</v>
      </c>
      <c r="B64" s="274" t="s">
        <v>2548</v>
      </c>
      <c r="C64" s="275"/>
      <c r="D64" s="275"/>
      <c r="E64" s="270"/>
      <c r="F64" s="271" t="str">
        <f t="shared" si="4"/>
        <v>是</v>
      </c>
      <c r="G64" s="253" t="str">
        <f t="shared" si="5"/>
        <v>项</v>
      </c>
    </row>
    <row r="65" s="253" customFormat="1" ht="36" customHeight="1" spans="1:7">
      <c r="A65" s="273" t="s">
        <v>2549</v>
      </c>
      <c r="B65" s="274" t="s">
        <v>2550</v>
      </c>
      <c r="C65" s="275"/>
      <c r="D65" s="275"/>
      <c r="E65" s="270"/>
      <c r="F65" s="271" t="str">
        <f t="shared" si="4"/>
        <v>是</v>
      </c>
      <c r="G65" s="253" t="str">
        <f t="shared" si="5"/>
        <v>项</v>
      </c>
    </row>
    <row r="66" s="253" customFormat="1" ht="36" customHeight="1" spans="1:7">
      <c r="A66" s="273" t="s">
        <v>2551</v>
      </c>
      <c r="B66" s="274" t="s">
        <v>2552</v>
      </c>
      <c r="C66" s="275"/>
      <c r="D66" s="275"/>
      <c r="E66" s="270"/>
      <c r="F66" s="271" t="str">
        <f t="shared" si="4"/>
        <v>是</v>
      </c>
      <c r="G66" s="253" t="str">
        <f t="shared" si="5"/>
        <v>项</v>
      </c>
    </row>
    <row r="67" s="253" customFormat="1" ht="36" customHeight="1" spans="1:7">
      <c r="A67" s="273" t="s">
        <v>2553</v>
      </c>
      <c r="B67" s="274" t="s">
        <v>2554</v>
      </c>
      <c r="C67" s="275"/>
      <c r="D67" s="275"/>
      <c r="E67" s="270"/>
      <c r="F67" s="271" t="str">
        <f t="shared" si="4"/>
        <v>是</v>
      </c>
      <c r="G67" s="253" t="str">
        <f t="shared" si="5"/>
        <v>项</v>
      </c>
    </row>
    <row r="68" s="253" customFormat="1" ht="36" customHeight="1" spans="1:7">
      <c r="A68" s="273" t="s">
        <v>2555</v>
      </c>
      <c r="B68" s="274" t="s">
        <v>2556</v>
      </c>
      <c r="C68" s="275"/>
      <c r="D68" s="275"/>
      <c r="E68" s="270"/>
      <c r="F68" s="271" t="str">
        <f t="shared" si="4"/>
        <v>是</v>
      </c>
      <c r="G68" s="253" t="str">
        <f t="shared" si="5"/>
        <v>项</v>
      </c>
    </row>
    <row r="69" s="253" customFormat="1" ht="36" customHeight="1" spans="1:7">
      <c r="A69" s="268" t="s">
        <v>2557</v>
      </c>
      <c r="B69" s="276" t="s">
        <v>2558</v>
      </c>
      <c r="C69" s="275">
        <f>SUM(XFD70:XFD72)</f>
        <v>0</v>
      </c>
      <c r="D69" s="275">
        <f>SUM(XFD70:XFD72)</f>
        <v>0</v>
      </c>
      <c r="E69" s="270"/>
      <c r="F69" s="271" t="str">
        <f t="shared" si="4"/>
        <v>是</v>
      </c>
      <c r="G69" s="253" t="str">
        <f t="shared" si="5"/>
        <v>项</v>
      </c>
    </row>
    <row r="70" s="253" customFormat="1" ht="36" customHeight="1" spans="1:7">
      <c r="A70" s="273" t="s">
        <v>2559</v>
      </c>
      <c r="B70" s="274" t="s">
        <v>2560</v>
      </c>
      <c r="C70" s="275"/>
      <c r="D70" s="275"/>
      <c r="E70" s="270"/>
      <c r="F70" s="271" t="str">
        <f t="shared" si="4"/>
        <v>是</v>
      </c>
      <c r="G70" s="253" t="str">
        <f t="shared" si="5"/>
        <v>项</v>
      </c>
    </row>
    <row r="71" s="253" customFormat="1" ht="36" customHeight="1" spans="1:7">
      <c r="A71" s="273" t="s">
        <v>2561</v>
      </c>
      <c r="B71" s="274" t="s">
        <v>2562</v>
      </c>
      <c r="C71" s="275"/>
      <c r="D71" s="275"/>
      <c r="E71" s="270"/>
      <c r="F71" s="271" t="str">
        <f t="shared" si="4"/>
        <v>是</v>
      </c>
      <c r="G71" s="253" t="str">
        <f t="shared" si="5"/>
        <v>项</v>
      </c>
    </row>
    <row r="72" s="253" customFormat="1" ht="36" customHeight="1" spans="1:7">
      <c r="A72" s="273" t="s">
        <v>2563</v>
      </c>
      <c r="B72" s="274" t="s">
        <v>2564</v>
      </c>
      <c r="C72" s="275"/>
      <c r="D72" s="275"/>
      <c r="E72" s="270"/>
      <c r="F72" s="271" t="str">
        <f t="shared" si="4"/>
        <v>是</v>
      </c>
      <c r="G72" s="253" t="str">
        <f t="shared" si="5"/>
        <v>项</v>
      </c>
    </row>
    <row r="73" s="253" customFormat="1" ht="36" customHeight="1" spans="1:7">
      <c r="A73" s="268" t="s">
        <v>2565</v>
      </c>
      <c r="B73" s="276" t="s">
        <v>2566</v>
      </c>
      <c r="C73" s="275">
        <f>SUM(XFD74:XFD76)</f>
        <v>0</v>
      </c>
      <c r="D73" s="275">
        <f>SUM(XFD74:XFD76)</f>
        <v>0</v>
      </c>
      <c r="E73" s="270"/>
      <c r="F73" s="271" t="str">
        <f t="shared" si="4"/>
        <v>是</v>
      </c>
      <c r="G73" s="253" t="str">
        <f t="shared" si="5"/>
        <v>项</v>
      </c>
    </row>
    <row r="74" s="253" customFormat="1" ht="36" customHeight="1" spans="1:7">
      <c r="A74" s="273" t="s">
        <v>2567</v>
      </c>
      <c r="B74" s="274" t="s">
        <v>2513</v>
      </c>
      <c r="C74" s="275"/>
      <c r="D74" s="275"/>
      <c r="E74" s="270"/>
      <c r="F74" s="271" t="str">
        <f t="shared" si="4"/>
        <v>是</v>
      </c>
      <c r="G74" s="253" t="str">
        <f t="shared" si="5"/>
        <v>项</v>
      </c>
    </row>
    <row r="75" s="253" customFormat="1" ht="36" customHeight="1" spans="1:7">
      <c r="A75" s="273" t="s">
        <v>2568</v>
      </c>
      <c r="B75" s="274" t="s">
        <v>2515</v>
      </c>
      <c r="C75" s="275"/>
      <c r="D75" s="275"/>
      <c r="E75" s="270"/>
      <c r="F75" s="271" t="str">
        <f t="shared" si="4"/>
        <v>是</v>
      </c>
      <c r="G75" s="253" t="str">
        <f t="shared" si="5"/>
        <v>项</v>
      </c>
    </row>
    <row r="76" s="253" customFormat="1" ht="36" customHeight="1" spans="1:7">
      <c r="A76" s="273" t="s">
        <v>2569</v>
      </c>
      <c r="B76" s="274" t="s">
        <v>2570</v>
      </c>
      <c r="C76" s="275"/>
      <c r="D76" s="275"/>
      <c r="E76" s="270"/>
      <c r="F76" s="271" t="str">
        <f t="shared" si="4"/>
        <v>是</v>
      </c>
      <c r="G76" s="253" t="str">
        <f t="shared" si="5"/>
        <v>项</v>
      </c>
    </row>
    <row r="77" s="253" customFormat="1" ht="36" customHeight="1" spans="1:7">
      <c r="A77" s="268" t="s">
        <v>2571</v>
      </c>
      <c r="B77" s="276" t="s">
        <v>2572</v>
      </c>
      <c r="C77" s="275">
        <f>SUM(XFD78:XFD80)</f>
        <v>0</v>
      </c>
      <c r="D77" s="275">
        <f>SUM(XFD78:XFD80)</f>
        <v>0</v>
      </c>
      <c r="E77" s="270"/>
      <c r="F77" s="271" t="str">
        <f t="shared" si="4"/>
        <v>是</v>
      </c>
      <c r="G77" s="253" t="str">
        <f t="shared" si="5"/>
        <v>项</v>
      </c>
    </row>
    <row r="78" s="253" customFormat="1" ht="36" customHeight="1" spans="1:7">
      <c r="A78" s="273" t="s">
        <v>2573</v>
      </c>
      <c r="B78" s="274" t="s">
        <v>2513</v>
      </c>
      <c r="C78" s="275"/>
      <c r="D78" s="275"/>
      <c r="E78" s="270"/>
      <c r="F78" s="271" t="str">
        <f t="shared" si="4"/>
        <v>是</v>
      </c>
      <c r="G78" s="253" t="str">
        <f t="shared" si="5"/>
        <v>项</v>
      </c>
    </row>
    <row r="79" s="253" customFormat="1" ht="36" customHeight="1" spans="1:7">
      <c r="A79" s="273" t="s">
        <v>2574</v>
      </c>
      <c r="B79" s="274" t="s">
        <v>2515</v>
      </c>
      <c r="C79" s="275"/>
      <c r="D79" s="275"/>
      <c r="E79" s="270"/>
      <c r="F79" s="271" t="str">
        <f t="shared" si="4"/>
        <v>是</v>
      </c>
      <c r="G79" s="253" t="str">
        <f t="shared" si="5"/>
        <v>项</v>
      </c>
    </row>
    <row r="80" s="253" customFormat="1" ht="36" customHeight="1" spans="1:7">
      <c r="A80" s="273" t="s">
        <v>2575</v>
      </c>
      <c r="B80" s="274" t="s">
        <v>2576</v>
      </c>
      <c r="C80" s="275"/>
      <c r="D80" s="275"/>
      <c r="E80" s="270"/>
      <c r="F80" s="271" t="str">
        <f t="shared" si="4"/>
        <v>是</v>
      </c>
      <c r="G80" s="253" t="str">
        <f t="shared" si="5"/>
        <v>项</v>
      </c>
    </row>
    <row r="81" s="253" customFormat="1" ht="36" customHeight="1" spans="1:7">
      <c r="A81" s="268" t="s">
        <v>2577</v>
      </c>
      <c r="B81" s="276" t="s">
        <v>2578</v>
      </c>
      <c r="C81" s="275">
        <f>SUM(XFD82:XFD86)</f>
        <v>0</v>
      </c>
      <c r="D81" s="275">
        <f>SUM(XFD82:XFD86)</f>
        <v>0</v>
      </c>
      <c r="E81" s="270"/>
      <c r="F81" s="271" t="str">
        <f t="shared" si="4"/>
        <v>是</v>
      </c>
      <c r="G81" s="253" t="str">
        <f t="shared" si="5"/>
        <v>项</v>
      </c>
    </row>
    <row r="82" s="253" customFormat="1" ht="36" customHeight="1" spans="1:7">
      <c r="A82" s="273" t="s">
        <v>2579</v>
      </c>
      <c r="B82" s="274" t="s">
        <v>2548</v>
      </c>
      <c r="C82" s="275"/>
      <c r="D82" s="275"/>
      <c r="E82" s="270"/>
      <c r="F82" s="271" t="str">
        <f t="shared" si="4"/>
        <v>是</v>
      </c>
      <c r="G82" s="253" t="str">
        <f t="shared" si="5"/>
        <v>项</v>
      </c>
    </row>
    <row r="83" s="253" customFormat="1" ht="36" customHeight="1" spans="1:7">
      <c r="A83" s="273" t="s">
        <v>2580</v>
      </c>
      <c r="B83" s="274" t="s">
        <v>2550</v>
      </c>
      <c r="C83" s="275"/>
      <c r="D83" s="275"/>
      <c r="E83" s="270"/>
      <c r="F83" s="271" t="str">
        <f t="shared" si="4"/>
        <v>是</v>
      </c>
      <c r="G83" s="253" t="str">
        <f t="shared" si="5"/>
        <v>项</v>
      </c>
    </row>
    <row r="84" s="253" customFormat="1" ht="36" customHeight="1" spans="1:7">
      <c r="A84" s="273" t="s">
        <v>2581</v>
      </c>
      <c r="B84" s="274" t="s">
        <v>2552</v>
      </c>
      <c r="C84" s="275"/>
      <c r="D84" s="275"/>
      <c r="E84" s="270"/>
      <c r="F84" s="271" t="str">
        <f t="shared" si="4"/>
        <v>是</v>
      </c>
      <c r="G84" s="253" t="str">
        <f t="shared" si="5"/>
        <v>项</v>
      </c>
    </row>
    <row r="85" s="253" customFormat="1" ht="36" customHeight="1" spans="1:7">
      <c r="A85" s="273" t="s">
        <v>2582</v>
      </c>
      <c r="B85" s="274" t="s">
        <v>2554</v>
      </c>
      <c r="C85" s="275"/>
      <c r="D85" s="275"/>
      <c r="E85" s="270"/>
      <c r="F85" s="271" t="str">
        <f t="shared" si="4"/>
        <v>是</v>
      </c>
      <c r="G85" s="253" t="str">
        <f t="shared" si="5"/>
        <v>项</v>
      </c>
    </row>
    <row r="86" s="253" customFormat="1" ht="36" customHeight="1" spans="1:7">
      <c r="A86" s="273" t="s">
        <v>2583</v>
      </c>
      <c r="B86" s="274" t="s">
        <v>2584</v>
      </c>
      <c r="C86" s="275"/>
      <c r="D86" s="275"/>
      <c r="E86" s="270"/>
      <c r="F86" s="271" t="str">
        <f t="shared" si="4"/>
        <v>是</v>
      </c>
      <c r="G86" s="253" t="str">
        <f t="shared" si="5"/>
        <v>项</v>
      </c>
    </row>
    <row r="87" s="253" customFormat="1" ht="36" customHeight="1" spans="1:7">
      <c r="A87" s="268" t="s">
        <v>2585</v>
      </c>
      <c r="B87" s="276" t="s">
        <v>2586</v>
      </c>
      <c r="C87" s="275">
        <f>SUM(XFD88:XFD89)</f>
        <v>0</v>
      </c>
      <c r="D87" s="275">
        <f>SUM(XFD88:XFD89)</f>
        <v>0</v>
      </c>
      <c r="E87" s="270"/>
      <c r="F87" s="271" t="str">
        <f t="shared" si="4"/>
        <v>是</v>
      </c>
      <c r="G87" s="253" t="str">
        <f t="shared" si="5"/>
        <v>项</v>
      </c>
    </row>
    <row r="88" s="253" customFormat="1" ht="36" customHeight="1" spans="1:7">
      <c r="A88" s="273" t="s">
        <v>2587</v>
      </c>
      <c r="B88" s="274" t="s">
        <v>2560</v>
      </c>
      <c r="C88" s="275"/>
      <c r="D88" s="275"/>
      <c r="E88" s="270"/>
      <c r="F88" s="271" t="str">
        <f t="shared" si="4"/>
        <v>是</v>
      </c>
      <c r="G88" s="253" t="str">
        <f t="shared" si="5"/>
        <v>项</v>
      </c>
    </row>
    <row r="89" s="253" customFormat="1" ht="36" customHeight="1" spans="1:7">
      <c r="A89" s="273" t="s">
        <v>2588</v>
      </c>
      <c r="B89" s="274" t="s">
        <v>2589</v>
      </c>
      <c r="C89" s="275"/>
      <c r="D89" s="275"/>
      <c r="E89" s="270"/>
      <c r="F89" s="271" t="str">
        <f t="shared" si="4"/>
        <v>是</v>
      </c>
      <c r="G89" s="253" t="str">
        <f t="shared" si="5"/>
        <v>项</v>
      </c>
    </row>
    <row r="90" s="253" customFormat="1" ht="36" customHeight="1" spans="1:7">
      <c r="A90" s="268" t="s">
        <v>2590</v>
      </c>
      <c r="B90" s="276" t="s">
        <v>2591</v>
      </c>
      <c r="C90" s="275">
        <f>SUM(XFD91:XFD98)</f>
        <v>0</v>
      </c>
      <c r="D90" s="275">
        <f>SUM(XFD91:XFD98)</f>
        <v>0</v>
      </c>
      <c r="E90" s="270"/>
      <c r="F90" s="271" t="str">
        <f t="shared" si="4"/>
        <v>是</v>
      </c>
      <c r="G90" s="253" t="str">
        <f t="shared" si="5"/>
        <v>项</v>
      </c>
    </row>
    <row r="91" s="253" customFormat="1" ht="36" customHeight="1" spans="1:7">
      <c r="A91" s="273" t="s">
        <v>2592</v>
      </c>
      <c r="B91" s="274" t="s">
        <v>2513</v>
      </c>
      <c r="C91" s="275"/>
      <c r="D91" s="275"/>
      <c r="E91" s="270"/>
      <c r="F91" s="271" t="str">
        <f t="shared" si="4"/>
        <v>是</v>
      </c>
      <c r="G91" s="253" t="str">
        <f t="shared" si="5"/>
        <v>项</v>
      </c>
    </row>
    <row r="92" s="253" customFormat="1" ht="36" customHeight="1" spans="1:7">
      <c r="A92" s="273" t="s">
        <v>2593</v>
      </c>
      <c r="B92" s="274" t="s">
        <v>2515</v>
      </c>
      <c r="C92" s="275"/>
      <c r="D92" s="275"/>
      <c r="E92" s="270"/>
      <c r="F92" s="271" t="str">
        <f t="shared" si="4"/>
        <v>是</v>
      </c>
      <c r="G92" s="253" t="str">
        <f t="shared" si="5"/>
        <v>项</v>
      </c>
    </row>
    <row r="93" s="253" customFormat="1" ht="36" customHeight="1" spans="1:7">
      <c r="A93" s="273" t="s">
        <v>2594</v>
      </c>
      <c r="B93" s="274" t="s">
        <v>2517</v>
      </c>
      <c r="C93" s="275"/>
      <c r="D93" s="275"/>
      <c r="E93" s="270"/>
      <c r="F93" s="271" t="str">
        <f t="shared" si="4"/>
        <v>是</v>
      </c>
      <c r="G93" s="253" t="str">
        <f t="shared" si="5"/>
        <v>项</v>
      </c>
    </row>
    <row r="94" s="253" customFormat="1" ht="36" customHeight="1" spans="1:7">
      <c r="A94" s="273" t="s">
        <v>2595</v>
      </c>
      <c r="B94" s="274" t="s">
        <v>2519</v>
      </c>
      <c r="C94" s="275"/>
      <c r="D94" s="275"/>
      <c r="E94" s="270"/>
      <c r="F94" s="271" t="str">
        <f t="shared" si="4"/>
        <v>是</v>
      </c>
      <c r="G94" s="253" t="str">
        <f t="shared" si="5"/>
        <v>项</v>
      </c>
    </row>
    <row r="95" s="253" customFormat="1" ht="36" customHeight="1" spans="1:7">
      <c r="A95" s="273" t="s">
        <v>2596</v>
      </c>
      <c r="B95" s="274" t="s">
        <v>2525</v>
      </c>
      <c r="C95" s="275"/>
      <c r="D95" s="275"/>
      <c r="E95" s="270"/>
      <c r="F95" s="271" t="str">
        <f t="shared" si="4"/>
        <v>是</v>
      </c>
      <c r="G95" s="253" t="str">
        <f t="shared" si="5"/>
        <v>项</v>
      </c>
    </row>
    <row r="96" s="253" customFormat="1" ht="36" customHeight="1" spans="1:7">
      <c r="A96" s="273" t="s">
        <v>2597</v>
      </c>
      <c r="B96" s="274" t="s">
        <v>2529</v>
      </c>
      <c r="C96" s="275"/>
      <c r="D96" s="275"/>
      <c r="E96" s="270"/>
      <c r="F96" s="271" t="str">
        <f t="shared" si="4"/>
        <v>是</v>
      </c>
      <c r="G96" s="253" t="str">
        <f t="shared" si="5"/>
        <v>项</v>
      </c>
    </row>
    <row r="97" s="253" customFormat="1" ht="36" customHeight="1" spans="1:7">
      <c r="A97" s="273" t="s">
        <v>2598</v>
      </c>
      <c r="B97" s="274" t="s">
        <v>2531</v>
      </c>
      <c r="C97" s="275"/>
      <c r="D97" s="275"/>
      <c r="E97" s="270"/>
      <c r="F97" s="271" t="str">
        <f t="shared" si="4"/>
        <v>是</v>
      </c>
      <c r="G97" s="253" t="str">
        <f t="shared" si="5"/>
        <v>项</v>
      </c>
    </row>
    <row r="98" s="253" customFormat="1" ht="36" customHeight="1" spans="1:7">
      <c r="A98" s="273" t="s">
        <v>2599</v>
      </c>
      <c r="B98" s="274" t="s">
        <v>2600</v>
      </c>
      <c r="C98" s="275"/>
      <c r="D98" s="275"/>
      <c r="E98" s="270"/>
      <c r="F98" s="271" t="str">
        <f t="shared" si="4"/>
        <v>是</v>
      </c>
      <c r="G98" s="253" t="str">
        <f t="shared" si="5"/>
        <v>项</v>
      </c>
    </row>
    <row r="99" s="253" customFormat="1" ht="36" customHeight="1" spans="1:7">
      <c r="A99" s="268" t="s">
        <v>91</v>
      </c>
      <c r="B99" s="204" t="s">
        <v>2601</v>
      </c>
      <c r="C99" s="269">
        <f>XFD100+XFD105+XFD110+XFD115+XFD118</f>
        <v>0</v>
      </c>
      <c r="D99" s="269">
        <f>XFD100+XFD105+XFD110+XFD115+XFD118</f>
        <v>0</v>
      </c>
      <c r="E99" s="270" t="e">
        <f t="shared" ref="E84:E100" si="6">(XFD99-XFD99)/XFD99</f>
        <v>#DIV/0!</v>
      </c>
      <c r="F99" s="271" t="str">
        <f t="shared" si="4"/>
        <v>是</v>
      </c>
      <c r="G99" s="253" t="str">
        <f t="shared" si="5"/>
        <v>项</v>
      </c>
    </row>
    <row r="100" s="253" customFormat="1" ht="36" customHeight="1" spans="1:7">
      <c r="A100" s="268" t="s">
        <v>2602</v>
      </c>
      <c r="B100" s="204" t="s">
        <v>2603</v>
      </c>
      <c r="C100" s="269">
        <f>XFD101+XFD102+XFD103+XFD104</f>
        <v>0</v>
      </c>
      <c r="D100" s="269">
        <f>XFD101+XFD102+XFD103+XFD104</f>
        <v>0</v>
      </c>
      <c r="E100" s="270" t="e">
        <f t="shared" si="6"/>
        <v>#DIV/0!</v>
      </c>
      <c r="F100" s="271" t="str">
        <f t="shared" si="4"/>
        <v>是</v>
      </c>
      <c r="G100" s="253" t="str">
        <f t="shared" si="5"/>
        <v>项</v>
      </c>
    </row>
    <row r="101" s="253" customFormat="1" ht="36" customHeight="1" spans="1:7">
      <c r="A101" s="273" t="s">
        <v>2604</v>
      </c>
      <c r="B101" s="274" t="s">
        <v>2483</v>
      </c>
      <c r="C101" s="275"/>
      <c r="D101" s="275"/>
      <c r="E101" s="270"/>
      <c r="F101" s="271" t="str">
        <f t="shared" si="4"/>
        <v>是</v>
      </c>
      <c r="G101" s="253" t="str">
        <f t="shared" si="5"/>
        <v>项</v>
      </c>
    </row>
    <row r="102" s="253" customFormat="1" ht="36" customHeight="1" spans="1:7">
      <c r="A102" s="273" t="s">
        <v>2605</v>
      </c>
      <c r="B102" s="274" t="s">
        <v>2606</v>
      </c>
      <c r="C102" s="275"/>
      <c r="D102" s="275"/>
      <c r="E102" s="270"/>
      <c r="F102" s="271" t="str">
        <f t="shared" si="4"/>
        <v>是</v>
      </c>
      <c r="G102" s="253" t="str">
        <f t="shared" si="5"/>
        <v>项</v>
      </c>
    </row>
    <row r="103" s="253" customFormat="1" ht="36" customHeight="1" spans="1:7">
      <c r="A103" s="273" t="s">
        <v>2607</v>
      </c>
      <c r="B103" s="274" t="s">
        <v>2608</v>
      </c>
      <c r="C103" s="275"/>
      <c r="D103" s="275"/>
      <c r="E103" s="270"/>
      <c r="F103" s="271" t="str">
        <f t="shared" si="4"/>
        <v>是</v>
      </c>
      <c r="G103" s="253" t="str">
        <f t="shared" si="5"/>
        <v>项</v>
      </c>
    </row>
    <row r="104" s="253" customFormat="1" ht="36" customHeight="1" spans="1:7">
      <c r="A104" s="273" t="s">
        <v>2609</v>
      </c>
      <c r="B104" s="272" t="s">
        <v>2610</v>
      </c>
      <c r="C104" s="250">
        <v>917</v>
      </c>
      <c r="D104" s="277"/>
      <c r="E104" s="270" t="e">
        <f>(XFD104-XFD104)/XFD104</f>
        <v>#DIV/0!</v>
      </c>
      <c r="F104" s="271" t="str">
        <f t="shared" si="4"/>
        <v>是</v>
      </c>
      <c r="G104" s="253" t="str">
        <f t="shared" si="5"/>
        <v>项</v>
      </c>
    </row>
    <row r="105" s="253" customFormat="1" ht="36" customHeight="1" spans="1:7">
      <c r="A105" s="268" t="s">
        <v>2611</v>
      </c>
      <c r="B105" s="276" t="s">
        <v>2612</v>
      </c>
      <c r="C105" s="275">
        <f>SUM(XFD106:XFD109)</f>
        <v>0</v>
      </c>
      <c r="D105" s="275">
        <f>SUM(XFD106:XFD109)</f>
        <v>0</v>
      </c>
      <c r="E105" s="270"/>
      <c r="F105" s="271" t="str">
        <f t="shared" si="4"/>
        <v>是</v>
      </c>
      <c r="G105" s="253" t="str">
        <f t="shared" si="5"/>
        <v>项</v>
      </c>
    </row>
    <row r="106" s="253" customFormat="1" ht="36" customHeight="1" spans="1:7">
      <c r="A106" s="273" t="s">
        <v>2613</v>
      </c>
      <c r="B106" s="274" t="s">
        <v>2483</v>
      </c>
      <c r="C106" s="275"/>
      <c r="D106" s="275"/>
      <c r="E106" s="270"/>
      <c r="F106" s="271" t="str">
        <f t="shared" si="4"/>
        <v>是</v>
      </c>
      <c r="G106" s="253" t="str">
        <f t="shared" si="5"/>
        <v>项</v>
      </c>
    </row>
    <row r="107" s="253" customFormat="1" ht="36" customHeight="1" spans="1:7">
      <c r="A107" s="273" t="s">
        <v>2614</v>
      </c>
      <c r="B107" s="274" t="s">
        <v>2606</v>
      </c>
      <c r="C107" s="275"/>
      <c r="D107" s="275"/>
      <c r="E107" s="270"/>
      <c r="F107" s="271" t="str">
        <f t="shared" si="4"/>
        <v>是</v>
      </c>
      <c r="G107" s="253" t="str">
        <f t="shared" si="5"/>
        <v>项</v>
      </c>
    </row>
    <row r="108" s="253" customFormat="1" ht="36" customHeight="1" spans="1:7">
      <c r="A108" s="273" t="s">
        <v>2615</v>
      </c>
      <c r="B108" s="274" t="s">
        <v>2616</v>
      </c>
      <c r="C108" s="275"/>
      <c r="D108" s="275"/>
      <c r="E108" s="270"/>
      <c r="F108" s="271" t="str">
        <f t="shared" si="4"/>
        <v>是</v>
      </c>
      <c r="G108" s="253" t="str">
        <f t="shared" si="5"/>
        <v>项</v>
      </c>
    </row>
    <row r="109" s="253" customFormat="1" ht="36" customHeight="1" spans="1:7">
      <c r="A109" s="273" t="s">
        <v>2617</v>
      </c>
      <c r="B109" s="274" t="s">
        <v>2618</v>
      </c>
      <c r="C109" s="275"/>
      <c r="D109" s="275"/>
      <c r="E109" s="270"/>
      <c r="F109" s="271" t="str">
        <f t="shared" si="4"/>
        <v>是</v>
      </c>
      <c r="G109" s="253" t="str">
        <f t="shared" si="5"/>
        <v>项</v>
      </c>
    </row>
    <row r="110" s="253" customFormat="1" ht="36" customHeight="1" spans="1:7">
      <c r="A110" s="268" t="s">
        <v>2619</v>
      </c>
      <c r="B110" s="204" t="s">
        <v>2620</v>
      </c>
      <c r="C110" s="269"/>
      <c r="D110" s="269"/>
      <c r="E110" s="270"/>
      <c r="F110" s="271" t="str">
        <f t="shared" si="4"/>
        <v>是</v>
      </c>
      <c r="G110" s="253" t="str">
        <f t="shared" si="5"/>
        <v>项</v>
      </c>
    </row>
    <row r="111" s="253" customFormat="1" ht="36" customHeight="1" spans="1:7">
      <c r="A111" s="273" t="s">
        <v>2621</v>
      </c>
      <c r="B111" s="274" t="s">
        <v>2622</v>
      </c>
      <c r="C111" s="275"/>
      <c r="D111" s="275"/>
      <c r="E111" s="270"/>
      <c r="F111" s="271" t="str">
        <f t="shared" si="4"/>
        <v>是</v>
      </c>
      <c r="G111" s="253" t="str">
        <f t="shared" si="5"/>
        <v>项</v>
      </c>
    </row>
    <row r="112" s="253" customFormat="1" ht="36" customHeight="1" spans="1:7">
      <c r="A112" s="273" t="s">
        <v>2623</v>
      </c>
      <c r="B112" s="274" t="s">
        <v>2624</v>
      </c>
      <c r="C112" s="275"/>
      <c r="D112" s="275"/>
      <c r="E112" s="270"/>
      <c r="F112" s="271" t="str">
        <f t="shared" si="4"/>
        <v>是</v>
      </c>
      <c r="G112" s="253" t="str">
        <f t="shared" si="5"/>
        <v>项</v>
      </c>
    </row>
    <row r="113" s="253" customFormat="1" ht="36" customHeight="1" spans="1:7">
      <c r="A113" s="273" t="s">
        <v>2625</v>
      </c>
      <c r="B113" s="274" t="s">
        <v>2626</v>
      </c>
      <c r="C113" s="275"/>
      <c r="D113" s="275"/>
      <c r="E113" s="270"/>
      <c r="F113" s="271" t="str">
        <f t="shared" si="4"/>
        <v>是</v>
      </c>
      <c r="G113" s="253" t="str">
        <f t="shared" si="5"/>
        <v>项</v>
      </c>
    </row>
    <row r="114" s="253" customFormat="1" ht="36" customHeight="1" spans="1:7">
      <c r="A114" s="273" t="s">
        <v>2627</v>
      </c>
      <c r="B114" s="272" t="s">
        <v>2628</v>
      </c>
      <c r="C114" s="269"/>
      <c r="D114" s="269"/>
      <c r="E114" s="270"/>
      <c r="F114" s="271" t="str">
        <f t="shared" si="4"/>
        <v>是</v>
      </c>
      <c r="G114" s="253" t="str">
        <f t="shared" si="5"/>
        <v>项</v>
      </c>
    </row>
    <row r="115" s="253" customFormat="1" ht="36" customHeight="1" spans="1:7">
      <c r="A115" s="278">
        <v>21370</v>
      </c>
      <c r="B115" s="276" t="s">
        <v>2629</v>
      </c>
      <c r="C115" s="275">
        <f>SUM(XFD116:XFD117)</f>
        <v>0</v>
      </c>
      <c r="D115" s="275">
        <f>SUM(XFD116:XFD117)</f>
        <v>0</v>
      </c>
      <c r="E115" s="270"/>
      <c r="F115" s="271" t="str">
        <f t="shared" si="4"/>
        <v>是</v>
      </c>
      <c r="G115" s="253" t="str">
        <f t="shared" si="5"/>
        <v>项</v>
      </c>
    </row>
    <row r="116" s="253" customFormat="1" ht="36" customHeight="1" spans="1:7">
      <c r="A116" s="279">
        <v>2137001</v>
      </c>
      <c r="B116" s="274" t="s">
        <v>2483</v>
      </c>
      <c r="C116" s="275"/>
      <c r="D116" s="275"/>
      <c r="E116" s="270"/>
      <c r="F116" s="271" t="str">
        <f t="shared" si="4"/>
        <v>是</v>
      </c>
      <c r="G116" s="253" t="str">
        <f t="shared" si="5"/>
        <v>项</v>
      </c>
    </row>
    <row r="117" s="253" customFormat="1" ht="36" customHeight="1" spans="1:7">
      <c r="A117" s="279">
        <v>2137099</v>
      </c>
      <c r="B117" s="274" t="s">
        <v>2630</v>
      </c>
      <c r="C117" s="275"/>
      <c r="D117" s="275"/>
      <c r="E117" s="270"/>
      <c r="F117" s="271" t="str">
        <f t="shared" si="4"/>
        <v>是</v>
      </c>
      <c r="G117" s="253" t="str">
        <f t="shared" si="5"/>
        <v>项</v>
      </c>
    </row>
    <row r="118" s="253" customFormat="1" ht="36" customHeight="1" spans="1:7">
      <c r="A118" s="278">
        <v>21371</v>
      </c>
      <c r="B118" s="276" t="s">
        <v>2631</v>
      </c>
      <c r="C118" s="275">
        <f>SUM(XFD119:XFD122)</f>
        <v>0</v>
      </c>
      <c r="D118" s="275">
        <f>SUM(XFD119:XFD122)</f>
        <v>0</v>
      </c>
      <c r="E118" s="270"/>
      <c r="F118" s="271" t="str">
        <f t="shared" si="4"/>
        <v>是</v>
      </c>
      <c r="G118" s="253" t="str">
        <f t="shared" si="5"/>
        <v>项</v>
      </c>
    </row>
    <row r="119" s="253" customFormat="1" ht="36" customHeight="1" spans="1:7">
      <c r="A119" s="279">
        <v>2137101</v>
      </c>
      <c r="B119" s="274" t="s">
        <v>2622</v>
      </c>
      <c r="C119" s="275"/>
      <c r="D119" s="275"/>
      <c r="E119" s="270"/>
      <c r="F119" s="271" t="str">
        <f t="shared" si="4"/>
        <v>是</v>
      </c>
      <c r="G119" s="253" t="str">
        <f t="shared" si="5"/>
        <v>项</v>
      </c>
    </row>
    <row r="120" s="253" customFormat="1" ht="36" customHeight="1" spans="1:7">
      <c r="A120" s="279">
        <v>2137102</v>
      </c>
      <c r="B120" s="274" t="s">
        <v>2632</v>
      </c>
      <c r="C120" s="275"/>
      <c r="D120" s="275"/>
      <c r="E120" s="270"/>
      <c r="F120" s="271" t="str">
        <f t="shared" si="4"/>
        <v>是</v>
      </c>
      <c r="G120" s="253" t="str">
        <f t="shared" si="5"/>
        <v>项</v>
      </c>
    </row>
    <row r="121" s="253" customFormat="1" ht="36" customHeight="1" spans="1:7">
      <c r="A121" s="279">
        <v>2137103</v>
      </c>
      <c r="B121" s="274" t="s">
        <v>2626</v>
      </c>
      <c r="C121" s="275"/>
      <c r="D121" s="275"/>
      <c r="E121" s="270"/>
      <c r="F121" s="271" t="str">
        <f t="shared" ref="F121:F132" si="7">IF(LEN(XFD121)=3,"是",IF(XFD121&lt;&gt;"",IF(SUM(XFD121)&lt;&gt;0,"是","否"),"是"))</f>
        <v>是</v>
      </c>
      <c r="G121" s="253" t="str">
        <f t="shared" ref="G121:G132" si="8">IF(LEN(XFD121)=3,"类",IF(LEN(XFD121)=5,"款","项"))</f>
        <v>项</v>
      </c>
    </row>
    <row r="122" s="253" customFormat="1" ht="36" customHeight="1" spans="1:7">
      <c r="A122" s="279">
        <v>2137199</v>
      </c>
      <c r="B122" s="274" t="s">
        <v>2633</v>
      </c>
      <c r="C122" s="275"/>
      <c r="D122" s="275"/>
      <c r="E122" s="270"/>
      <c r="F122" s="271" t="str">
        <f t="shared" si="7"/>
        <v>是</v>
      </c>
      <c r="G122" s="253" t="str">
        <f t="shared" si="8"/>
        <v>项</v>
      </c>
    </row>
    <row r="123" s="253" customFormat="1" ht="36" customHeight="1" spans="1:7">
      <c r="A123" s="268" t="s">
        <v>93</v>
      </c>
      <c r="B123" s="204" t="s">
        <v>2634</v>
      </c>
      <c r="C123" s="269">
        <f>XFD124+XFD129+XFD134+XFD139+XFD148+XFD155+XFD164+XFD167+XFD170+XFD171</f>
        <v>0</v>
      </c>
      <c r="D123" s="269">
        <f>XFD124+XFD129+XFD134+XFD139+XFD148+XFD155+XFD164+XFD167+XFD170+XFD171</f>
        <v>0</v>
      </c>
      <c r="E123" s="270" t="e">
        <f>(XFD123-XFD123)/XFD123</f>
        <v>#DIV/0!</v>
      </c>
      <c r="F123" s="271" t="str">
        <f t="shared" si="7"/>
        <v>是</v>
      </c>
      <c r="G123" s="253" t="str">
        <f t="shared" si="8"/>
        <v>项</v>
      </c>
    </row>
    <row r="124" s="253" customFormat="1" ht="36" customHeight="1" spans="1:7">
      <c r="A124" s="268" t="s">
        <v>2635</v>
      </c>
      <c r="B124" s="276" t="s">
        <v>2636</v>
      </c>
      <c r="C124" s="275">
        <f>SUM(XFD125:XFD128)</f>
        <v>0</v>
      </c>
      <c r="D124" s="275">
        <f>SUM(XFD125:XFD128)</f>
        <v>0</v>
      </c>
      <c r="E124" s="270"/>
      <c r="F124" s="271" t="str">
        <f t="shared" si="7"/>
        <v>是</v>
      </c>
      <c r="G124" s="253" t="str">
        <f t="shared" si="8"/>
        <v>项</v>
      </c>
    </row>
    <row r="125" s="253" customFormat="1" ht="36" customHeight="1" spans="1:7">
      <c r="A125" s="273" t="s">
        <v>2637</v>
      </c>
      <c r="B125" s="274" t="s">
        <v>2638</v>
      </c>
      <c r="C125" s="275"/>
      <c r="D125" s="275"/>
      <c r="E125" s="270"/>
      <c r="F125" s="271" t="str">
        <f t="shared" si="7"/>
        <v>是</v>
      </c>
      <c r="G125" s="253" t="str">
        <f t="shared" si="8"/>
        <v>项</v>
      </c>
    </row>
    <row r="126" s="253" customFormat="1" ht="36" customHeight="1" spans="1:7">
      <c r="A126" s="273" t="s">
        <v>2639</v>
      </c>
      <c r="B126" s="274" t="s">
        <v>2640</v>
      </c>
      <c r="C126" s="275"/>
      <c r="D126" s="275"/>
      <c r="E126" s="270"/>
      <c r="F126" s="271" t="str">
        <f t="shared" si="7"/>
        <v>是</v>
      </c>
      <c r="G126" s="253" t="str">
        <f t="shared" si="8"/>
        <v>项</v>
      </c>
    </row>
    <row r="127" s="253" customFormat="1" ht="36" customHeight="1" spans="1:7">
      <c r="A127" s="273" t="s">
        <v>2641</v>
      </c>
      <c r="B127" s="274" t="s">
        <v>2642</v>
      </c>
      <c r="C127" s="275"/>
      <c r="D127" s="275"/>
      <c r="E127" s="270"/>
      <c r="F127" s="271" t="str">
        <f t="shared" si="7"/>
        <v>是</v>
      </c>
      <c r="G127" s="253" t="str">
        <f t="shared" si="8"/>
        <v>项</v>
      </c>
    </row>
    <row r="128" s="253" customFormat="1" ht="36" customHeight="1" spans="1:7">
      <c r="A128" s="273" t="s">
        <v>2643</v>
      </c>
      <c r="B128" s="274" t="s">
        <v>2644</v>
      </c>
      <c r="C128" s="275"/>
      <c r="D128" s="275"/>
      <c r="E128" s="270"/>
      <c r="F128" s="271" t="str">
        <f t="shared" si="7"/>
        <v>是</v>
      </c>
      <c r="G128" s="253" t="str">
        <f t="shared" si="8"/>
        <v>项</v>
      </c>
    </row>
    <row r="129" s="253" customFormat="1" ht="36" customHeight="1" spans="1:7">
      <c r="A129" s="268" t="s">
        <v>2645</v>
      </c>
      <c r="B129" s="204" t="s">
        <v>2646</v>
      </c>
      <c r="C129" s="269"/>
      <c r="D129" s="269"/>
      <c r="E129" s="270"/>
      <c r="F129" s="271" t="str">
        <f t="shared" si="7"/>
        <v>是</v>
      </c>
      <c r="G129" s="253" t="str">
        <f t="shared" si="8"/>
        <v>项</v>
      </c>
    </row>
    <row r="130" s="253" customFormat="1" ht="36" customHeight="1" spans="1:7">
      <c r="A130" s="273" t="s">
        <v>2647</v>
      </c>
      <c r="B130" s="274" t="s">
        <v>2642</v>
      </c>
      <c r="C130" s="275"/>
      <c r="D130" s="275"/>
      <c r="E130" s="270"/>
      <c r="F130" s="271" t="str">
        <f t="shared" si="7"/>
        <v>是</v>
      </c>
      <c r="G130" s="253" t="str">
        <f t="shared" si="8"/>
        <v>项</v>
      </c>
    </row>
    <row r="131" s="253" customFormat="1" ht="36" customHeight="1" spans="1:7">
      <c r="A131" s="273" t="s">
        <v>2648</v>
      </c>
      <c r="B131" s="274" t="s">
        <v>2649</v>
      </c>
      <c r="C131" s="275"/>
      <c r="D131" s="275"/>
      <c r="E131" s="270"/>
      <c r="F131" s="271" t="str">
        <f t="shared" si="7"/>
        <v>是</v>
      </c>
      <c r="G131" s="253" t="str">
        <f t="shared" si="8"/>
        <v>项</v>
      </c>
    </row>
    <row r="132" s="253" customFormat="1" ht="36" customHeight="1" spans="1:7">
      <c r="A132" s="273" t="s">
        <v>2650</v>
      </c>
      <c r="B132" s="274" t="s">
        <v>2651</v>
      </c>
      <c r="C132" s="275"/>
      <c r="D132" s="275"/>
      <c r="E132" s="270"/>
      <c r="F132" s="271" t="str">
        <f t="shared" si="7"/>
        <v>是</v>
      </c>
      <c r="G132" s="253" t="str">
        <f t="shared" si="8"/>
        <v>项</v>
      </c>
    </row>
    <row r="133" s="253" customFormat="1" ht="36" customHeight="1" spans="1:7">
      <c r="A133" s="273" t="s">
        <v>2652</v>
      </c>
      <c r="B133" s="272" t="s">
        <v>2653</v>
      </c>
      <c r="C133" s="269"/>
      <c r="D133" s="269"/>
      <c r="E133" s="270"/>
      <c r="F133" s="271" t="str">
        <f t="shared" ref="F133:F196" si="9">IF(LEN(XFD133)=3,"是",IF(XFD133&lt;&gt;"",IF(SUM(XFD133)&lt;&gt;0,"是","否"),"是"))</f>
        <v>是</v>
      </c>
      <c r="G133" s="253" t="str">
        <f t="shared" ref="G133:G196" si="10">IF(LEN(XFD133)=3,"类",IF(LEN(XFD133)=5,"款","项"))</f>
        <v>项</v>
      </c>
    </row>
    <row r="134" s="253" customFormat="1" ht="36" customHeight="1" spans="1:7">
      <c r="A134" s="268" t="s">
        <v>2654</v>
      </c>
      <c r="B134" s="204" t="s">
        <v>2655</v>
      </c>
      <c r="C134" s="269"/>
      <c r="D134" s="269"/>
      <c r="E134" s="270"/>
      <c r="F134" s="271" t="str">
        <f t="shared" si="9"/>
        <v>是</v>
      </c>
      <c r="G134" s="253" t="str">
        <f t="shared" si="10"/>
        <v>项</v>
      </c>
    </row>
    <row r="135" s="253" customFormat="1" ht="36" customHeight="1" spans="1:7">
      <c r="A135" s="273" t="s">
        <v>2656</v>
      </c>
      <c r="B135" s="274" t="s">
        <v>2657</v>
      </c>
      <c r="C135" s="275"/>
      <c r="D135" s="275"/>
      <c r="E135" s="270"/>
      <c r="F135" s="271" t="str">
        <f t="shared" si="9"/>
        <v>是</v>
      </c>
      <c r="G135" s="253" t="str">
        <f t="shared" si="10"/>
        <v>项</v>
      </c>
    </row>
    <row r="136" s="253" customFormat="1" ht="36" customHeight="1" spans="1:7">
      <c r="A136" s="273" t="s">
        <v>2658</v>
      </c>
      <c r="B136" s="272" t="s">
        <v>2659</v>
      </c>
      <c r="C136" s="269"/>
      <c r="D136" s="269"/>
      <c r="E136" s="270"/>
      <c r="F136" s="271" t="str">
        <f t="shared" si="9"/>
        <v>是</v>
      </c>
      <c r="G136" s="253" t="str">
        <f t="shared" si="10"/>
        <v>项</v>
      </c>
    </row>
    <row r="137" s="253" customFormat="1" ht="36" customHeight="1" spans="1:7">
      <c r="A137" s="273" t="s">
        <v>2660</v>
      </c>
      <c r="B137" s="272" t="s">
        <v>2661</v>
      </c>
      <c r="C137" s="269"/>
      <c r="D137" s="269"/>
      <c r="E137" s="270"/>
      <c r="F137" s="271" t="str">
        <f t="shared" si="9"/>
        <v>是</v>
      </c>
      <c r="G137" s="253" t="str">
        <f t="shared" si="10"/>
        <v>项</v>
      </c>
    </row>
    <row r="138" s="253" customFormat="1" ht="36" customHeight="1" spans="1:7">
      <c r="A138" s="273" t="s">
        <v>2662</v>
      </c>
      <c r="B138" s="274" t="s">
        <v>2663</v>
      </c>
      <c r="C138" s="275"/>
      <c r="D138" s="275"/>
      <c r="E138" s="270"/>
      <c r="F138" s="271" t="str">
        <f t="shared" si="9"/>
        <v>是</v>
      </c>
      <c r="G138" s="253" t="str">
        <f t="shared" si="10"/>
        <v>项</v>
      </c>
    </row>
    <row r="139" s="253" customFormat="1" ht="36" customHeight="1" spans="1:7">
      <c r="A139" s="268" t="s">
        <v>2664</v>
      </c>
      <c r="B139" s="276" t="s">
        <v>2665</v>
      </c>
      <c r="C139" s="275">
        <f>SUM(XFD140:XFD147)</f>
        <v>0</v>
      </c>
      <c r="D139" s="275">
        <f>SUM(XFD140:XFD147)</f>
        <v>0</v>
      </c>
      <c r="E139" s="270"/>
      <c r="F139" s="271" t="str">
        <f t="shared" si="9"/>
        <v>是</v>
      </c>
      <c r="G139" s="253" t="str">
        <f t="shared" si="10"/>
        <v>项</v>
      </c>
    </row>
    <row r="140" s="253" customFormat="1" ht="36" customHeight="1" spans="1:7">
      <c r="A140" s="273" t="s">
        <v>2666</v>
      </c>
      <c r="B140" s="274" t="s">
        <v>2667</v>
      </c>
      <c r="C140" s="275"/>
      <c r="D140" s="275"/>
      <c r="E140" s="270"/>
      <c r="F140" s="271" t="str">
        <f t="shared" si="9"/>
        <v>是</v>
      </c>
      <c r="G140" s="253" t="str">
        <f t="shared" si="10"/>
        <v>项</v>
      </c>
    </row>
    <row r="141" s="253" customFormat="1" ht="36" customHeight="1" spans="1:7">
      <c r="A141" s="273" t="s">
        <v>2668</v>
      </c>
      <c r="B141" s="274" t="s">
        <v>2669</v>
      </c>
      <c r="C141" s="275"/>
      <c r="D141" s="275"/>
      <c r="E141" s="270"/>
      <c r="F141" s="271" t="str">
        <f t="shared" si="9"/>
        <v>是</v>
      </c>
      <c r="G141" s="253" t="str">
        <f t="shared" si="10"/>
        <v>项</v>
      </c>
    </row>
    <row r="142" s="253" customFormat="1" ht="36" customHeight="1" spans="1:7">
      <c r="A142" s="273" t="s">
        <v>2670</v>
      </c>
      <c r="B142" s="274" t="s">
        <v>2671</v>
      </c>
      <c r="C142" s="275"/>
      <c r="D142" s="275"/>
      <c r="E142" s="270"/>
      <c r="F142" s="271" t="str">
        <f t="shared" si="9"/>
        <v>是</v>
      </c>
      <c r="G142" s="253" t="str">
        <f t="shared" si="10"/>
        <v>项</v>
      </c>
    </row>
    <row r="143" s="253" customFormat="1" ht="36" customHeight="1" spans="1:7">
      <c r="A143" s="273" t="s">
        <v>2672</v>
      </c>
      <c r="B143" s="274" t="s">
        <v>2673</v>
      </c>
      <c r="C143" s="275"/>
      <c r="D143" s="275"/>
      <c r="E143" s="270"/>
      <c r="F143" s="271" t="str">
        <f t="shared" si="9"/>
        <v>是</v>
      </c>
      <c r="G143" s="253" t="str">
        <f t="shared" si="10"/>
        <v>项</v>
      </c>
    </row>
    <row r="144" s="253" customFormat="1" ht="36" customHeight="1" spans="1:7">
      <c r="A144" s="273" t="s">
        <v>2674</v>
      </c>
      <c r="B144" s="274" t="s">
        <v>2675</v>
      </c>
      <c r="C144" s="275"/>
      <c r="D144" s="275"/>
      <c r="E144" s="270"/>
      <c r="F144" s="271" t="str">
        <f t="shared" si="9"/>
        <v>是</v>
      </c>
      <c r="G144" s="253" t="str">
        <f t="shared" si="10"/>
        <v>项</v>
      </c>
    </row>
    <row r="145" s="253" customFormat="1" ht="36" customHeight="1" spans="1:7">
      <c r="A145" s="273" t="s">
        <v>2676</v>
      </c>
      <c r="B145" s="274" t="s">
        <v>2677</v>
      </c>
      <c r="C145" s="275"/>
      <c r="D145" s="275"/>
      <c r="E145" s="270"/>
      <c r="F145" s="271" t="str">
        <f t="shared" si="9"/>
        <v>是</v>
      </c>
      <c r="G145" s="253" t="str">
        <f t="shared" si="10"/>
        <v>项</v>
      </c>
    </row>
    <row r="146" s="253" customFormat="1" ht="36" customHeight="1" spans="1:7">
      <c r="A146" s="273" t="s">
        <v>2678</v>
      </c>
      <c r="B146" s="274" t="s">
        <v>2679</v>
      </c>
      <c r="C146" s="275"/>
      <c r="D146" s="275"/>
      <c r="E146" s="270"/>
      <c r="F146" s="271" t="str">
        <f t="shared" si="9"/>
        <v>是</v>
      </c>
      <c r="G146" s="253" t="str">
        <f t="shared" si="10"/>
        <v>项</v>
      </c>
    </row>
    <row r="147" s="253" customFormat="1" ht="36" customHeight="1" spans="1:7">
      <c r="A147" s="273" t="s">
        <v>2680</v>
      </c>
      <c r="B147" s="274" t="s">
        <v>2681</v>
      </c>
      <c r="C147" s="275"/>
      <c r="D147" s="275"/>
      <c r="E147" s="270"/>
      <c r="F147" s="271" t="str">
        <f t="shared" si="9"/>
        <v>是</v>
      </c>
      <c r="G147" s="253" t="str">
        <f t="shared" si="10"/>
        <v>项</v>
      </c>
    </row>
    <row r="148" s="253" customFormat="1" ht="36" customHeight="1" spans="1:7">
      <c r="A148" s="268" t="s">
        <v>2682</v>
      </c>
      <c r="B148" s="276" t="s">
        <v>2683</v>
      </c>
      <c r="C148" s="275">
        <f>SUM(XFD149:XFD154)</f>
        <v>0</v>
      </c>
      <c r="D148" s="275">
        <f>SUM(XFD149:XFD154)</f>
        <v>0</v>
      </c>
      <c r="E148" s="270" t="e">
        <f t="shared" ref="E148:E211" si="11">(XFD148-XFD148)/XFD148</f>
        <v>#DIV/0!</v>
      </c>
      <c r="F148" s="271" t="str">
        <f t="shared" si="9"/>
        <v>是</v>
      </c>
      <c r="G148" s="253" t="str">
        <f t="shared" si="10"/>
        <v>项</v>
      </c>
    </row>
    <row r="149" s="253" customFormat="1" ht="36" customHeight="1" spans="1:7">
      <c r="A149" s="273" t="s">
        <v>2684</v>
      </c>
      <c r="B149" s="274" t="s">
        <v>2685</v>
      </c>
      <c r="C149" s="250">
        <v>5</v>
      </c>
      <c r="D149" s="250"/>
      <c r="E149" s="270" t="e">
        <f t="shared" si="11"/>
        <v>#DIV/0!</v>
      </c>
      <c r="F149" s="271" t="str">
        <f t="shared" si="9"/>
        <v>是</v>
      </c>
      <c r="G149" s="253" t="str">
        <f t="shared" si="10"/>
        <v>项</v>
      </c>
    </row>
    <row r="150" s="253" customFormat="1" ht="36" customHeight="1" spans="1:7">
      <c r="A150" s="273" t="s">
        <v>2686</v>
      </c>
      <c r="B150" s="274" t="s">
        <v>2687</v>
      </c>
      <c r="C150" s="275"/>
      <c r="D150" s="275"/>
      <c r="E150" s="270"/>
      <c r="F150" s="271" t="str">
        <f t="shared" si="9"/>
        <v>是</v>
      </c>
      <c r="G150" s="253" t="str">
        <f t="shared" si="10"/>
        <v>项</v>
      </c>
    </row>
    <row r="151" s="253" customFormat="1" ht="36" customHeight="1" spans="1:7">
      <c r="A151" s="273" t="s">
        <v>2688</v>
      </c>
      <c r="B151" s="274" t="s">
        <v>2689</v>
      </c>
      <c r="C151" s="275"/>
      <c r="D151" s="275"/>
      <c r="E151" s="270"/>
      <c r="F151" s="271" t="str">
        <f t="shared" si="9"/>
        <v>是</v>
      </c>
      <c r="G151" s="253" t="str">
        <f t="shared" si="10"/>
        <v>项</v>
      </c>
    </row>
    <row r="152" s="253" customFormat="1" ht="36" customHeight="1" spans="1:7">
      <c r="A152" s="273" t="s">
        <v>2690</v>
      </c>
      <c r="B152" s="274" t="s">
        <v>2691</v>
      </c>
      <c r="C152" s="275"/>
      <c r="D152" s="275"/>
      <c r="E152" s="270"/>
      <c r="F152" s="271" t="str">
        <f t="shared" si="9"/>
        <v>是</v>
      </c>
      <c r="G152" s="253" t="str">
        <f t="shared" si="10"/>
        <v>项</v>
      </c>
    </row>
    <row r="153" s="253" customFormat="1" ht="36" customHeight="1" spans="1:7">
      <c r="A153" s="273" t="s">
        <v>2692</v>
      </c>
      <c r="B153" s="274" t="s">
        <v>2693</v>
      </c>
      <c r="C153" s="275"/>
      <c r="D153" s="275"/>
      <c r="E153" s="270"/>
      <c r="F153" s="271" t="str">
        <f t="shared" si="9"/>
        <v>是</v>
      </c>
      <c r="G153" s="253" t="str">
        <f t="shared" si="10"/>
        <v>项</v>
      </c>
    </row>
    <row r="154" s="253" customFormat="1" ht="36" customHeight="1" spans="1:7">
      <c r="A154" s="273" t="s">
        <v>2694</v>
      </c>
      <c r="B154" s="274" t="s">
        <v>2695</v>
      </c>
      <c r="C154" s="275"/>
      <c r="D154" s="275"/>
      <c r="E154" s="270"/>
      <c r="F154" s="271" t="str">
        <f t="shared" si="9"/>
        <v>是</v>
      </c>
      <c r="G154" s="253" t="str">
        <f t="shared" si="10"/>
        <v>项</v>
      </c>
    </row>
    <row r="155" s="253" customFormat="1" ht="36" customHeight="1" spans="1:7">
      <c r="A155" s="268" t="s">
        <v>2696</v>
      </c>
      <c r="B155" s="204" t="s">
        <v>2697</v>
      </c>
      <c r="C155" s="269"/>
      <c r="D155" s="269"/>
      <c r="E155" s="270"/>
      <c r="F155" s="271" t="str">
        <f t="shared" si="9"/>
        <v>是</v>
      </c>
      <c r="G155" s="253" t="str">
        <f t="shared" si="10"/>
        <v>项</v>
      </c>
    </row>
    <row r="156" s="253" customFormat="1" ht="36" customHeight="1" spans="1:7">
      <c r="A156" s="273" t="s">
        <v>2698</v>
      </c>
      <c r="B156" s="272" t="s">
        <v>2699</v>
      </c>
      <c r="C156" s="269"/>
      <c r="D156" s="269"/>
      <c r="E156" s="270"/>
      <c r="F156" s="271" t="str">
        <f t="shared" si="9"/>
        <v>是</v>
      </c>
      <c r="G156" s="253" t="str">
        <f t="shared" si="10"/>
        <v>项</v>
      </c>
    </row>
    <row r="157" s="253" customFormat="1" ht="36" customHeight="1" spans="1:7">
      <c r="A157" s="273" t="s">
        <v>2700</v>
      </c>
      <c r="B157" s="274" t="s">
        <v>2701</v>
      </c>
      <c r="C157" s="275"/>
      <c r="D157" s="275"/>
      <c r="E157" s="270"/>
      <c r="F157" s="271" t="str">
        <f t="shared" si="9"/>
        <v>是</v>
      </c>
      <c r="G157" s="253" t="str">
        <f t="shared" si="10"/>
        <v>项</v>
      </c>
    </row>
    <row r="158" s="253" customFormat="1" ht="36" customHeight="1" spans="1:7">
      <c r="A158" s="273" t="s">
        <v>2702</v>
      </c>
      <c r="B158" s="272" t="s">
        <v>2703</v>
      </c>
      <c r="C158" s="269"/>
      <c r="D158" s="269"/>
      <c r="E158" s="270"/>
      <c r="F158" s="271" t="str">
        <f t="shared" si="9"/>
        <v>是</v>
      </c>
      <c r="G158" s="253" t="str">
        <f t="shared" si="10"/>
        <v>项</v>
      </c>
    </row>
    <row r="159" s="253" customFormat="1" ht="36" customHeight="1" spans="1:7">
      <c r="A159" s="273" t="s">
        <v>2704</v>
      </c>
      <c r="B159" s="272" t="s">
        <v>2705</v>
      </c>
      <c r="C159" s="269"/>
      <c r="D159" s="269"/>
      <c r="E159" s="270"/>
      <c r="F159" s="271" t="str">
        <f t="shared" si="9"/>
        <v>是</v>
      </c>
      <c r="G159" s="253" t="str">
        <f t="shared" si="10"/>
        <v>项</v>
      </c>
    </row>
    <row r="160" s="253" customFormat="1" ht="36" customHeight="1" spans="1:7">
      <c r="A160" s="273" t="s">
        <v>2706</v>
      </c>
      <c r="B160" s="274" t="s">
        <v>2707</v>
      </c>
      <c r="C160" s="275"/>
      <c r="D160" s="275"/>
      <c r="E160" s="270"/>
      <c r="F160" s="271" t="str">
        <f t="shared" si="9"/>
        <v>是</v>
      </c>
      <c r="G160" s="253" t="str">
        <f t="shared" si="10"/>
        <v>项</v>
      </c>
    </row>
    <row r="161" s="253" customFormat="1" ht="36" customHeight="1" spans="1:7">
      <c r="A161" s="273" t="s">
        <v>2708</v>
      </c>
      <c r="B161" s="274" t="s">
        <v>2709</v>
      </c>
      <c r="C161" s="275"/>
      <c r="D161" s="275"/>
      <c r="E161" s="270"/>
      <c r="F161" s="271" t="str">
        <f t="shared" si="9"/>
        <v>是</v>
      </c>
      <c r="G161" s="253" t="str">
        <f t="shared" si="10"/>
        <v>项</v>
      </c>
    </row>
    <row r="162" s="253" customFormat="1" ht="36" customHeight="1" spans="1:7">
      <c r="A162" s="273" t="s">
        <v>2710</v>
      </c>
      <c r="B162" s="274" t="s">
        <v>2711</v>
      </c>
      <c r="C162" s="275"/>
      <c r="D162" s="275"/>
      <c r="E162" s="270"/>
      <c r="F162" s="271" t="str">
        <f t="shared" si="9"/>
        <v>是</v>
      </c>
      <c r="G162" s="253" t="str">
        <f t="shared" si="10"/>
        <v>项</v>
      </c>
    </row>
    <row r="163" s="253" customFormat="1" ht="36" customHeight="1" spans="1:7">
      <c r="A163" s="273" t="s">
        <v>2712</v>
      </c>
      <c r="B163" s="274" t="s">
        <v>2713</v>
      </c>
      <c r="C163" s="275"/>
      <c r="D163" s="275"/>
      <c r="E163" s="270"/>
      <c r="F163" s="271" t="str">
        <f t="shared" si="9"/>
        <v>是</v>
      </c>
      <c r="G163" s="253" t="str">
        <f t="shared" si="10"/>
        <v>项</v>
      </c>
    </row>
    <row r="164" s="253" customFormat="1" ht="36" customHeight="1" spans="1:7">
      <c r="A164" s="268" t="s">
        <v>2714</v>
      </c>
      <c r="B164" s="276" t="s">
        <v>2715</v>
      </c>
      <c r="C164" s="275">
        <f>SUM(XFD165:XFD166)</f>
        <v>0</v>
      </c>
      <c r="D164" s="275">
        <f>SUM(XFD165:XFD166)</f>
        <v>0</v>
      </c>
      <c r="E164" s="270"/>
      <c r="F164" s="271" t="str">
        <f t="shared" si="9"/>
        <v>是</v>
      </c>
      <c r="G164" s="253" t="str">
        <f t="shared" si="10"/>
        <v>项</v>
      </c>
    </row>
    <row r="165" s="253" customFormat="1" ht="36" customHeight="1" spans="1:7">
      <c r="A165" s="273" t="s">
        <v>2716</v>
      </c>
      <c r="B165" s="274" t="s">
        <v>2638</v>
      </c>
      <c r="C165" s="275"/>
      <c r="D165" s="275"/>
      <c r="E165" s="270"/>
      <c r="F165" s="271" t="str">
        <f t="shared" si="9"/>
        <v>是</v>
      </c>
      <c r="G165" s="253" t="str">
        <f t="shared" si="10"/>
        <v>项</v>
      </c>
    </row>
    <row r="166" s="253" customFormat="1" ht="36" customHeight="1" spans="1:7">
      <c r="A166" s="273" t="s">
        <v>2717</v>
      </c>
      <c r="B166" s="274" t="s">
        <v>2718</v>
      </c>
      <c r="C166" s="275"/>
      <c r="D166" s="275"/>
      <c r="E166" s="270"/>
      <c r="F166" s="271" t="str">
        <f t="shared" si="9"/>
        <v>是</v>
      </c>
      <c r="G166" s="253" t="str">
        <f t="shared" si="10"/>
        <v>项</v>
      </c>
    </row>
    <row r="167" s="253" customFormat="1" ht="36" customHeight="1" spans="1:7">
      <c r="A167" s="268" t="s">
        <v>2719</v>
      </c>
      <c r="B167" s="276" t="s">
        <v>2720</v>
      </c>
      <c r="C167" s="275">
        <f>SUM(XFD168:XFD169)</f>
        <v>0</v>
      </c>
      <c r="D167" s="275">
        <f>SUM(XFD168:XFD169)</f>
        <v>0</v>
      </c>
      <c r="E167" s="270"/>
      <c r="F167" s="271" t="str">
        <f t="shared" si="9"/>
        <v>是</v>
      </c>
      <c r="G167" s="253" t="str">
        <f t="shared" si="10"/>
        <v>项</v>
      </c>
    </row>
    <row r="168" s="253" customFormat="1" ht="36" customHeight="1" spans="1:7">
      <c r="A168" s="273" t="s">
        <v>2721</v>
      </c>
      <c r="B168" s="274" t="s">
        <v>2638</v>
      </c>
      <c r="C168" s="275"/>
      <c r="D168" s="275"/>
      <c r="E168" s="270"/>
      <c r="F168" s="271" t="str">
        <f t="shared" si="9"/>
        <v>是</v>
      </c>
      <c r="G168" s="253" t="str">
        <f t="shared" si="10"/>
        <v>项</v>
      </c>
    </row>
    <row r="169" s="253" customFormat="1" ht="36" customHeight="1" spans="1:7">
      <c r="A169" s="273" t="s">
        <v>2722</v>
      </c>
      <c r="B169" s="274" t="s">
        <v>2723</v>
      </c>
      <c r="C169" s="275"/>
      <c r="D169" s="275"/>
      <c r="E169" s="270"/>
      <c r="F169" s="271" t="str">
        <f t="shared" si="9"/>
        <v>是</v>
      </c>
      <c r="G169" s="253" t="str">
        <f t="shared" si="10"/>
        <v>项</v>
      </c>
    </row>
    <row r="170" s="253" customFormat="1" ht="36" customHeight="1" spans="1:7">
      <c r="A170" s="268" t="s">
        <v>2724</v>
      </c>
      <c r="B170" s="276" t="s">
        <v>2725</v>
      </c>
      <c r="C170" s="275"/>
      <c r="D170" s="275"/>
      <c r="E170" s="270"/>
      <c r="F170" s="271" t="str">
        <f t="shared" si="9"/>
        <v>是</v>
      </c>
      <c r="G170" s="253" t="str">
        <f t="shared" si="10"/>
        <v>项</v>
      </c>
    </row>
    <row r="171" s="253" customFormat="1" ht="36" customHeight="1" spans="1:7">
      <c r="A171" s="268" t="s">
        <v>2726</v>
      </c>
      <c r="B171" s="276" t="s">
        <v>2727</v>
      </c>
      <c r="C171" s="275">
        <f>SUM(XFD172:XFD174)</f>
        <v>0</v>
      </c>
      <c r="D171" s="275">
        <f>SUM(XFD172:XFD174)</f>
        <v>0</v>
      </c>
      <c r="E171" s="270"/>
      <c r="F171" s="271" t="str">
        <f t="shared" si="9"/>
        <v>是</v>
      </c>
      <c r="G171" s="253" t="str">
        <f t="shared" si="10"/>
        <v>项</v>
      </c>
    </row>
    <row r="172" s="253" customFormat="1" ht="36" customHeight="1" spans="1:7">
      <c r="A172" s="273" t="s">
        <v>2728</v>
      </c>
      <c r="B172" s="274" t="s">
        <v>2657</v>
      </c>
      <c r="C172" s="275"/>
      <c r="D172" s="275"/>
      <c r="E172" s="270"/>
      <c r="F172" s="271" t="str">
        <f t="shared" si="9"/>
        <v>是</v>
      </c>
      <c r="G172" s="253" t="str">
        <f t="shared" si="10"/>
        <v>项</v>
      </c>
    </row>
    <row r="173" s="253" customFormat="1" ht="36" customHeight="1" spans="1:7">
      <c r="A173" s="273" t="s">
        <v>2729</v>
      </c>
      <c r="B173" s="274" t="s">
        <v>2661</v>
      </c>
      <c r="C173" s="275"/>
      <c r="D173" s="275"/>
      <c r="E173" s="270"/>
      <c r="F173" s="271" t="str">
        <f t="shared" si="9"/>
        <v>是</v>
      </c>
      <c r="G173" s="253" t="str">
        <f t="shared" si="10"/>
        <v>项</v>
      </c>
    </row>
    <row r="174" s="253" customFormat="1" ht="36" customHeight="1" spans="1:7">
      <c r="A174" s="273" t="s">
        <v>2730</v>
      </c>
      <c r="B174" s="274" t="s">
        <v>2731</v>
      </c>
      <c r="C174" s="275"/>
      <c r="D174" s="275"/>
      <c r="E174" s="270"/>
      <c r="F174" s="271" t="str">
        <f t="shared" si="9"/>
        <v>是</v>
      </c>
      <c r="G174" s="253" t="str">
        <f t="shared" si="10"/>
        <v>项</v>
      </c>
    </row>
    <row r="175" s="253" customFormat="1" ht="36" customHeight="1" spans="1:7">
      <c r="A175" s="268" t="s">
        <v>95</v>
      </c>
      <c r="B175" s="204" t="s">
        <v>2732</v>
      </c>
      <c r="C175" s="269"/>
      <c r="D175" s="269"/>
      <c r="E175" s="270"/>
      <c r="F175" s="271" t="str">
        <f t="shared" si="9"/>
        <v>是</v>
      </c>
      <c r="G175" s="253" t="str">
        <f t="shared" si="10"/>
        <v>项</v>
      </c>
    </row>
    <row r="176" s="253" customFormat="1" ht="36" customHeight="1" spans="1:7">
      <c r="A176" s="268" t="s">
        <v>2733</v>
      </c>
      <c r="B176" s="204" t="s">
        <v>2734</v>
      </c>
      <c r="C176" s="269"/>
      <c r="D176" s="269"/>
      <c r="E176" s="270"/>
      <c r="F176" s="271" t="str">
        <f t="shared" si="9"/>
        <v>是</v>
      </c>
      <c r="G176" s="253" t="str">
        <f t="shared" si="10"/>
        <v>项</v>
      </c>
    </row>
    <row r="177" s="253" customFormat="1" ht="36" customHeight="1" spans="1:7">
      <c r="A177" s="273" t="s">
        <v>2735</v>
      </c>
      <c r="B177" s="272" t="s">
        <v>2736</v>
      </c>
      <c r="C177" s="269"/>
      <c r="D177" s="269"/>
      <c r="E177" s="270"/>
      <c r="F177" s="271" t="str">
        <f t="shared" si="9"/>
        <v>是</v>
      </c>
      <c r="G177" s="253" t="str">
        <f t="shared" si="10"/>
        <v>项</v>
      </c>
    </row>
    <row r="178" s="253" customFormat="1" ht="36" customHeight="1" spans="1:7">
      <c r="A178" s="273" t="s">
        <v>2737</v>
      </c>
      <c r="B178" s="274" t="s">
        <v>2738</v>
      </c>
      <c r="C178" s="275"/>
      <c r="D178" s="275"/>
      <c r="E178" s="270"/>
      <c r="F178" s="271" t="str">
        <f t="shared" si="9"/>
        <v>是</v>
      </c>
      <c r="G178" s="253" t="str">
        <f t="shared" si="10"/>
        <v>项</v>
      </c>
    </row>
    <row r="179" s="253" customFormat="1" ht="36" customHeight="1" spans="1:7">
      <c r="A179" s="268" t="s">
        <v>117</v>
      </c>
      <c r="B179" s="204" t="s">
        <v>2739</v>
      </c>
      <c r="C179" s="269">
        <f>XFD180+XFD184+XFD193</f>
        <v>0</v>
      </c>
      <c r="D179" s="269">
        <f>XFD180+XFD184+XFD193</f>
        <v>0</v>
      </c>
      <c r="E179" s="270" t="e">
        <f t="shared" si="11"/>
        <v>#DIV/0!</v>
      </c>
      <c r="F179" s="271" t="str">
        <f t="shared" si="9"/>
        <v>是</v>
      </c>
      <c r="G179" s="253" t="str">
        <f t="shared" si="10"/>
        <v>项</v>
      </c>
    </row>
    <row r="180" s="253" customFormat="1" ht="36" customHeight="1" spans="1:7">
      <c r="A180" s="268" t="s">
        <v>2740</v>
      </c>
      <c r="B180" s="204" t="s">
        <v>2741</v>
      </c>
      <c r="C180" s="269"/>
      <c r="D180" s="269"/>
      <c r="E180" s="270"/>
      <c r="F180" s="271" t="str">
        <f t="shared" si="9"/>
        <v>是</v>
      </c>
      <c r="G180" s="253" t="str">
        <f t="shared" si="10"/>
        <v>项</v>
      </c>
    </row>
    <row r="181" s="253" customFormat="1" ht="36" customHeight="1" spans="1:7">
      <c r="A181" s="273" t="s">
        <v>2742</v>
      </c>
      <c r="B181" s="272" t="s">
        <v>2743</v>
      </c>
      <c r="C181" s="269"/>
      <c r="D181" s="269"/>
      <c r="E181" s="270"/>
      <c r="F181" s="271" t="str">
        <f t="shared" si="9"/>
        <v>是</v>
      </c>
      <c r="G181" s="253" t="str">
        <f t="shared" si="10"/>
        <v>项</v>
      </c>
    </row>
    <row r="182" s="253" customFormat="1" ht="36" customHeight="1" spans="1:7">
      <c r="A182" s="273" t="s">
        <v>2744</v>
      </c>
      <c r="B182" s="272" t="s">
        <v>2745</v>
      </c>
      <c r="C182" s="269"/>
      <c r="D182" s="269"/>
      <c r="E182" s="270"/>
      <c r="F182" s="271" t="str">
        <f t="shared" si="9"/>
        <v>是</v>
      </c>
      <c r="G182" s="253" t="str">
        <f t="shared" si="10"/>
        <v>项</v>
      </c>
    </row>
    <row r="183" s="253" customFormat="1" ht="36" customHeight="1" spans="1:7">
      <c r="A183" s="273" t="s">
        <v>2746</v>
      </c>
      <c r="B183" s="274" t="s">
        <v>2747</v>
      </c>
      <c r="C183" s="275"/>
      <c r="D183" s="275"/>
      <c r="E183" s="270"/>
      <c r="F183" s="271" t="str">
        <f t="shared" si="9"/>
        <v>是</v>
      </c>
      <c r="G183" s="253" t="str">
        <f t="shared" si="10"/>
        <v>项</v>
      </c>
    </row>
    <row r="184" s="253" customFormat="1" ht="36" customHeight="1" spans="1:7">
      <c r="A184" s="268" t="s">
        <v>2748</v>
      </c>
      <c r="B184" s="204" t="s">
        <v>2749</v>
      </c>
      <c r="C184" s="269">
        <f>XFD185+XFD186+XFD187+XFD188+XFD189+XFD190+XFD191+XFD192</f>
        <v>0</v>
      </c>
      <c r="D184" s="269"/>
      <c r="E184" s="270" t="e">
        <f t="shared" si="11"/>
        <v>#DIV/0!</v>
      </c>
      <c r="F184" s="271" t="str">
        <f t="shared" si="9"/>
        <v>是</v>
      </c>
      <c r="G184" s="253" t="str">
        <f t="shared" si="10"/>
        <v>项</v>
      </c>
    </row>
    <row r="185" s="253" customFormat="1" ht="36" customHeight="1" spans="1:7">
      <c r="A185" s="273" t="s">
        <v>2750</v>
      </c>
      <c r="B185" s="274" t="s">
        <v>2751</v>
      </c>
      <c r="C185" s="275"/>
      <c r="D185" s="275"/>
      <c r="E185" s="270"/>
      <c r="F185" s="271" t="str">
        <f t="shared" si="9"/>
        <v>是</v>
      </c>
      <c r="G185" s="253" t="str">
        <f t="shared" si="10"/>
        <v>项</v>
      </c>
    </row>
    <row r="186" s="253" customFormat="1" ht="36" customHeight="1" spans="1:7">
      <c r="A186" s="273" t="s">
        <v>2752</v>
      </c>
      <c r="B186" s="274" t="s">
        <v>2753</v>
      </c>
      <c r="C186" s="275"/>
      <c r="D186" s="275"/>
      <c r="E186" s="270"/>
      <c r="F186" s="271" t="str">
        <f t="shared" si="9"/>
        <v>是</v>
      </c>
      <c r="G186" s="253" t="str">
        <f t="shared" si="10"/>
        <v>项</v>
      </c>
    </row>
    <row r="187" s="253" customFormat="1" ht="36" customHeight="1" spans="1:7">
      <c r="A187" s="273" t="s">
        <v>2754</v>
      </c>
      <c r="B187" s="272" t="s">
        <v>2755</v>
      </c>
      <c r="C187" s="250">
        <v>16</v>
      </c>
      <c r="D187" s="277"/>
      <c r="E187" s="270" t="e">
        <f t="shared" si="11"/>
        <v>#DIV/0!</v>
      </c>
      <c r="F187" s="271" t="str">
        <f t="shared" si="9"/>
        <v>是</v>
      </c>
      <c r="G187" s="253" t="str">
        <f t="shared" si="10"/>
        <v>项</v>
      </c>
    </row>
    <row r="188" s="253" customFormat="1" ht="36" customHeight="1" spans="1:7">
      <c r="A188" s="273" t="s">
        <v>2756</v>
      </c>
      <c r="B188" s="272" t="s">
        <v>2757</v>
      </c>
      <c r="C188" s="269"/>
      <c r="D188" s="269"/>
      <c r="E188" s="270"/>
      <c r="F188" s="271" t="str">
        <f t="shared" si="9"/>
        <v>是</v>
      </c>
      <c r="G188" s="253" t="str">
        <f t="shared" si="10"/>
        <v>项</v>
      </c>
    </row>
    <row r="189" s="253" customFormat="1" ht="36" customHeight="1" spans="1:7">
      <c r="A189" s="273" t="s">
        <v>2758</v>
      </c>
      <c r="B189" s="274" t="s">
        <v>2759</v>
      </c>
      <c r="C189" s="275"/>
      <c r="D189" s="275"/>
      <c r="E189" s="270"/>
      <c r="F189" s="271" t="str">
        <f t="shared" si="9"/>
        <v>是</v>
      </c>
      <c r="G189" s="253" t="str">
        <f t="shared" si="10"/>
        <v>项</v>
      </c>
    </row>
    <row r="190" s="253" customFormat="1" ht="36" customHeight="1" spans="1:7">
      <c r="A190" s="273" t="s">
        <v>2760</v>
      </c>
      <c r="B190" s="274" t="s">
        <v>2761</v>
      </c>
      <c r="C190" s="275"/>
      <c r="D190" s="275"/>
      <c r="E190" s="270"/>
      <c r="F190" s="271" t="str">
        <f t="shared" si="9"/>
        <v>是</v>
      </c>
      <c r="G190" s="253" t="str">
        <f t="shared" si="10"/>
        <v>项</v>
      </c>
    </row>
    <row r="191" s="253" customFormat="1" ht="36" customHeight="1" spans="1:7">
      <c r="A191" s="273" t="s">
        <v>2762</v>
      </c>
      <c r="B191" s="272" t="s">
        <v>2763</v>
      </c>
      <c r="C191" s="269"/>
      <c r="D191" s="269"/>
      <c r="E191" s="270"/>
      <c r="F191" s="271" t="str">
        <f t="shared" si="9"/>
        <v>是</v>
      </c>
      <c r="G191" s="253" t="str">
        <f t="shared" si="10"/>
        <v>项</v>
      </c>
    </row>
    <row r="192" s="253" customFormat="1" ht="36" customHeight="1" spans="1:7">
      <c r="A192" s="273" t="s">
        <v>2764</v>
      </c>
      <c r="B192" s="274" t="s">
        <v>2765</v>
      </c>
      <c r="C192" s="275"/>
      <c r="D192" s="275"/>
      <c r="E192" s="270"/>
      <c r="F192" s="271" t="str">
        <f t="shared" si="9"/>
        <v>是</v>
      </c>
      <c r="G192" s="253" t="str">
        <f t="shared" si="10"/>
        <v>项</v>
      </c>
    </row>
    <row r="193" s="253" customFormat="1" ht="36" customHeight="1" spans="1:7">
      <c r="A193" s="268" t="s">
        <v>2766</v>
      </c>
      <c r="B193" s="204" t="s">
        <v>2767</v>
      </c>
      <c r="C193" s="269">
        <f>XFD194+XFD195+XFD196+XFD197+XFD198+XFD199+XFD200+XFD201+XFD202+XFD203+XFD204</f>
        <v>0</v>
      </c>
      <c r="D193" s="269">
        <f>XFD194+XFD195+XFD196+XFD197+XFD198+XFD199+XFD200+XFD201+XFD202+XFD203+XFD204</f>
        <v>0</v>
      </c>
      <c r="E193" s="270" t="e">
        <f t="shared" si="11"/>
        <v>#DIV/0!</v>
      </c>
      <c r="F193" s="271" t="str">
        <f t="shared" si="9"/>
        <v>是</v>
      </c>
      <c r="G193" s="253" t="str">
        <f t="shared" si="10"/>
        <v>项</v>
      </c>
    </row>
    <row r="194" s="253" customFormat="1" ht="36" customHeight="1" spans="1:7">
      <c r="A194" s="279">
        <v>2296001</v>
      </c>
      <c r="B194" s="274" t="s">
        <v>2768</v>
      </c>
      <c r="C194" s="275"/>
      <c r="D194" s="275"/>
      <c r="E194" s="270"/>
      <c r="F194" s="271" t="str">
        <f t="shared" si="9"/>
        <v>是</v>
      </c>
      <c r="G194" s="253" t="str">
        <f t="shared" si="10"/>
        <v>项</v>
      </c>
    </row>
    <row r="195" s="253" customFormat="1" ht="36" customHeight="1" spans="1:7">
      <c r="A195" s="273" t="s">
        <v>2769</v>
      </c>
      <c r="B195" s="272" t="s">
        <v>2770</v>
      </c>
      <c r="C195" s="250">
        <v>1725</v>
      </c>
      <c r="D195" s="277">
        <v>500</v>
      </c>
      <c r="E195" s="270" t="e">
        <f t="shared" si="11"/>
        <v>#DIV/0!</v>
      </c>
      <c r="F195" s="271" t="str">
        <f t="shared" si="9"/>
        <v>是</v>
      </c>
      <c r="G195" s="253" t="str">
        <f t="shared" si="10"/>
        <v>项</v>
      </c>
    </row>
    <row r="196" s="253" customFormat="1" ht="36" customHeight="1" spans="1:7">
      <c r="A196" s="273" t="s">
        <v>2771</v>
      </c>
      <c r="B196" s="272" t="s">
        <v>2772</v>
      </c>
      <c r="C196" s="250">
        <v>581</v>
      </c>
      <c r="D196" s="277">
        <v>1900</v>
      </c>
      <c r="E196" s="270" t="e">
        <f t="shared" si="11"/>
        <v>#DIV/0!</v>
      </c>
      <c r="F196" s="271" t="str">
        <f t="shared" si="9"/>
        <v>是</v>
      </c>
      <c r="G196" s="253" t="str">
        <f t="shared" si="10"/>
        <v>项</v>
      </c>
    </row>
    <row r="197" s="253" customFormat="1" ht="36" customHeight="1" spans="1:7">
      <c r="A197" s="273" t="s">
        <v>2773</v>
      </c>
      <c r="B197" s="274" t="s">
        <v>2774</v>
      </c>
      <c r="C197" s="250">
        <v>33</v>
      </c>
      <c r="D197" s="250"/>
      <c r="E197" s="270" t="e">
        <f t="shared" si="11"/>
        <v>#DIV/0!</v>
      </c>
      <c r="F197" s="271" t="str">
        <f t="shared" ref="F197:F260" si="12">IF(LEN(XFD197)=3,"是",IF(XFD197&lt;&gt;"",IF(SUM(XFD197)&lt;&gt;0,"是","否"),"是"))</f>
        <v>是</v>
      </c>
      <c r="G197" s="253" t="str">
        <f t="shared" ref="G197:G260" si="13">IF(LEN(XFD197)=3,"类",IF(LEN(XFD197)=5,"款","项"))</f>
        <v>项</v>
      </c>
    </row>
    <row r="198" s="253" customFormat="1" ht="36" customHeight="1" spans="1:7">
      <c r="A198" s="273" t="s">
        <v>2775</v>
      </c>
      <c r="B198" s="274" t="s">
        <v>2776</v>
      </c>
      <c r="C198" s="250"/>
      <c r="D198" s="250"/>
      <c r="E198" s="270"/>
      <c r="F198" s="271" t="str">
        <f t="shared" si="12"/>
        <v>是</v>
      </c>
      <c r="G198" s="253" t="str">
        <f t="shared" si="13"/>
        <v>项</v>
      </c>
    </row>
    <row r="199" s="253" customFormat="1" ht="36" customHeight="1" spans="1:7">
      <c r="A199" s="273" t="s">
        <v>2777</v>
      </c>
      <c r="B199" s="272" t="s">
        <v>2778</v>
      </c>
      <c r="C199" s="250">
        <v>22</v>
      </c>
      <c r="D199" s="277"/>
      <c r="E199" s="270" t="e">
        <f t="shared" si="11"/>
        <v>#DIV/0!</v>
      </c>
      <c r="F199" s="271" t="str">
        <f t="shared" si="12"/>
        <v>是</v>
      </c>
      <c r="G199" s="253" t="str">
        <f t="shared" si="13"/>
        <v>项</v>
      </c>
    </row>
    <row r="200" s="253" customFormat="1" ht="36" customHeight="1" spans="1:7">
      <c r="A200" s="273" t="s">
        <v>2779</v>
      </c>
      <c r="B200" s="274" t="s">
        <v>2780</v>
      </c>
      <c r="C200" s="250"/>
      <c r="D200" s="250"/>
      <c r="E200" s="270"/>
      <c r="F200" s="271" t="str">
        <f t="shared" si="12"/>
        <v>是</v>
      </c>
      <c r="G200" s="253" t="str">
        <f t="shared" si="13"/>
        <v>项</v>
      </c>
    </row>
    <row r="201" s="253" customFormat="1" ht="36" customHeight="1" spans="1:7">
      <c r="A201" s="273" t="s">
        <v>2781</v>
      </c>
      <c r="B201" s="274" t="s">
        <v>2782</v>
      </c>
      <c r="C201" s="250"/>
      <c r="D201" s="250"/>
      <c r="E201" s="270"/>
      <c r="F201" s="271" t="str">
        <f t="shared" si="12"/>
        <v>是</v>
      </c>
      <c r="G201" s="253" t="str">
        <f t="shared" si="13"/>
        <v>项</v>
      </c>
    </row>
    <row r="202" s="253" customFormat="1" ht="36" customHeight="1" spans="1:7">
      <c r="A202" s="273" t="s">
        <v>2783</v>
      </c>
      <c r="B202" s="274" t="s">
        <v>2784</v>
      </c>
      <c r="C202" s="250"/>
      <c r="D202" s="250"/>
      <c r="E202" s="270"/>
      <c r="F202" s="271" t="str">
        <f t="shared" si="12"/>
        <v>是</v>
      </c>
      <c r="G202" s="253" t="str">
        <f t="shared" si="13"/>
        <v>项</v>
      </c>
    </row>
    <row r="203" s="253" customFormat="1" ht="36" customHeight="1" spans="1:7">
      <c r="A203" s="273" t="s">
        <v>2785</v>
      </c>
      <c r="B203" s="274" t="s">
        <v>2786</v>
      </c>
      <c r="C203" s="250"/>
      <c r="D203" s="250"/>
      <c r="E203" s="270"/>
      <c r="F203" s="271" t="str">
        <f t="shared" si="12"/>
        <v>是</v>
      </c>
      <c r="G203" s="253" t="str">
        <f t="shared" si="13"/>
        <v>项</v>
      </c>
    </row>
    <row r="204" s="253" customFormat="1" ht="36" customHeight="1" spans="1:7">
      <c r="A204" s="273" t="s">
        <v>2787</v>
      </c>
      <c r="B204" s="272" t="s">
        <v>2788</v>
      </c>
      <c r="C204" s="250">
        <v>382</v>
      </c>
      <c r="D204" s="250">
        <v>178</v>
      </c>
      <c r="E204" s="270" t="e">
        <f t="shared" si="11"/>
        <v>#DIV/0!</v>
      </c>
      <c r="F204" s="271" t="str">
        <f t="shared" si="12"/>
        <v>是</v>
      </c>
      <c r="G204" s="253" t="str">
        <f t="shared" si="13"/>
        <v>项</v>
      </c>
    </row>
    <row r="205" s="253" customFormat="1" ht="36" customHeight="1" spans="1:7">
      <c r="A205" s="268" t="s">
        <v>113</v>
      </c>
      <c r="B205" s="204" t="s">
        <v>2789</v>
      </c>
      <c r="C205" s="269">
        <f>SUM(XFD206:XFD221)</f>
        <v>0</v>
      </c>
      <c r="D205" s="269">
        <f>SUM(XFD206:XFD221)</f>
        <v>0</v>
      </c>
      <c r="E205" s="270" t="e">
        <f t="shared" si="11"/>
        <v>#DIV/0!</v>
      </c>
      <c r="F205" s="271" t="str">
        <f t="shared" si="12"/>
        <v>是</v>
      </c>
      <c r="G205" s="253" t="str">
        <f t="shared" si="13"/>
        <v>项</v>
      </c>
    </row>
    <row r="206" s="253" customFormat="1" ht="36" customHeight="1" spans="1:7">
      <c r="A206" s="273" t="s">
        <v>2790</v>
      </c>
      <c r="B206" s="274" t="s">
        <v>2791</v>
      </c>
      <c r="C206" s="275"/>
      <c r="D206" s="275"/>
      <c r="E206" s="270"/>
      <c r="F206" s="271" t="str">
        <f t="shared" si="12"/>
        <v>是</v>
      </c>
      <c r="G206" s="253" t="str">
        <f t="shared" si="13"/>
        <v>项</v>
      </c>
    </row>
    <row r="207" s="253" customFormat="1" ht="36" customHeight="1" spans="1:7">
      <c r="A207" s="273" t="s">
        <v>2792</v>
      </c>
      <c r="B207" s="274" t="s">
        <v>2793</v>
      </c>
      <c r="C207" s="275"/>
      <c r="D207" s="275"/>
      <c r="E207" s="270"/>
      <c r="F207" s="271" t="str">
        <f t="shared" si="12"/>
        <v>是</v>
      </c>
      <c r="G207" s="253" t="str">
        <f t="shared" si="13"/>
        <v>项</v>
      </c>
    </row>
    <row r="208" s="253" customFormat="1" ht="36" customHeight="1" spans="1:7">
      <c r="A208" s="273" t="s">
        <v>2794</v>
      </c>
      <c r="B208" s="274" t="s">
        <v>2795</v>
      </c>
      <c r="C208" s="275"/>
      <c r="D208" s="275"/>
      <c r="E208" s="270"/>
      <c r="F208" s="271" t="str">
        <f t="shared" si="12"/>
        <v>是</v>
      </c>
      <c r="G208" s="253" t="str">
        <f t="shared" si="13"/>
        <v>项</v>
      </c>
    </row>
    <row r="209" s="253" customFormat="1" ht="36" customHeight="1" spans="1:7">
      <c r="A209" s="273" t="s">
        <v>2796</v>
      </c>
      <c r="B209" s="274" t="s">
        <v>2797</v>
      </c>
      <c r="C209" s="277"/>
      <c r="D209" s="277">
        <v>23</v>
      </c>
      <c r="E209" s="270"/>
      <c r="F209" s="271" t="str">
        <f t="shared" si="12"/>
        <v>是</v>
      </c>
      <c r="G209" s="253" t="str">
        <f t="shared" si="13"/>
        <v>项</v>
      </c>
    </row>
    <row r="210" s="253" customFormat="1" ht="36" customHeight="1" spans="1:7">
      <c r="A210" s="273" t="s">
        <v>2798</v>
      </c>
      <c r="B210" s="274" t="s">
        <v>2799</v>
      </c>
      <c r="C210" s="275"/>
      <c r="D210" s="275"/>
      <c r="E210" s="270"/>
      <c r="F210" s="271" t="str">
        <f t="shared" si="12"/>
        <v>是</v>
      </c>
      <c r="G210" s="253" t="str">
        <f t="shared" si="13"/>
        <v>项</v>
      </c>
    </row>
    <row r="211" s="253" customFormat="1" ht="36" customHeight="1" spans="1:7">
      <c r="A211" s="273" t="s">
        <v>2800</v>
      </c>
      <c r="B211" s="274" t="s">
        <v>2801</v>
      </c>
      <c r="C211" s="275"/>
      <c r="D211" s="275"/>
      <c r="E211" s="270"/>
      <c r="F211" s="271" t="str">
        <f t="shared" si="12"/>
        <v>是</v>
      </c>
      <c r="G211" s="253" t="str">
        <f t="shared" si="13"/>
        <v>项</v>
      </c>
    </row>
    <row r="212" s="253" customFormat="1" ht="36" customHeight="1" spans="1:7">
      <c r="A212" s="273" t="s">
        <v>2802</v>
      </c>
      <c r="B212" s="274" t="s">
        <v>2803</v>
      </c>
      <c r="C212" s="275"/>
      <c r="D212" s="275"/>
      <c r="E212" s="270"/>
      <c r="F212" s="271" t="str">
        <f t="shared" si="12"/>
        <v>是</v>
      </c>
      <c r="G212" s="253" t="str">
        <f t="shared" si="13"/>
        <v>项</v>
      </c>
    </row>
    <row r="213" s="253" customFormat="1" ht="36" customHeight="1" spans="1:7">
      <c r="A213" s="273" t="s">
        <v>2804</v>
      </c>
      <c r="B213" s="274" t="s">
        <v>2805</v>
      </c>
      <c r="C213" s="275"/>
      <c r="D213" s="275"/>
      <c r="E213" s="270"/>
      <c r="F213" s="271" t="str">
        <f t="shared" si="12"/>
        <v>是</v>
      </c>
      <c r="G213" s="253" t="str">
        <f t="shared" si="13"/>
        <v>项</v>
      </c>
    </row>
    <row r="214" s="253" customFormat="1" ht="36" customHeight="1" spans="1:7">
      <c r="A214" s="273" t="s">
        <v>2806</v>
      </c>
      <c r="B214" s="274" t="s">
        <v>2807</v>
      </c>
      <c r="C214" s="275"/>
      <c r="D214" s="275"/>
      <c r="E214" s="270"/>
      <c r="F214" s="271" t="str">
        <f t="shared" si="12"/>
        <v>是</v>
      </c>
      <c r="G214" s="253" t="str">
        <f t="shared" si="13"/>
        <v>项</v>
      </c>
    </row>
    <row r="215" s="253" customFormat="1" ht="36" customHeight="1" spans="1:7">
      <c r="A215" s="273" t="s">
        <v>2808</v>
      </c>
      <c r="B215" s="274" t="s">
        <v>2809</v>
      </c>
      <c r="C215" s="275"/>
      <c r="D215" s="275"/>
      <c r="E215" s="270"/>
      <c r="F215" s="271" t="str">
        <f t="shared" si="12"/>
        <v>是</v>
      </c>
      <c r="G215" s="253" t="str">
        <f t="shared" si="13"/>
        <v>项</v>
      </c>
    </row>
    <row r="216" s="253" customFormat="1" ht="36" customHeight="1" spans="1:7">
      <c r="A216" s="273" t="s">
        <v>2810</v>
      </c>
      <c r="B216" s="274" t="s">
        <v>2811</v>
      </c>
      <c r="C216" s="275"/>
      <c r="D216" s="275"/>
      <c r="E216" s="270"/>
      <c r="F216" s="271" t="str">
        <f t="shared" si="12"/>
        <v>是</v>
      </c>
      <c r="G216" s="253" t="str">
        <f t="shared" si="13"/>
        <v>项</v>
      </c>
    </row>
    <row r="217" s="253" customFormat="1" ht="36" customHeight="1" spans="1:7">
      <c r="A217" s="273" t="s">
        <v>2812</v>
      </c>
      <c r="B217" s="274" t="s">
        <v>2813</v>
      </c>
      <c r="C217" s="250">
        <v>4876</v>
      </c>
      <c r="D217" s="250">
        <v>627</v>
      </c>
      <c r="E217" s="270" t="e">
        <f t="shared" ref="E212:E272" si="14">(XFD217-XFD217)/XFD217</f>
        <v>#DIV/0!</v>
      </c>
      <c r="F217" s="271" t="str">
        <f t="shared" si="12"/>
        <v>是</v>
      </c>
      <c r="G217" s="253" t="str">
        <f t="shared" si="13"/>
        <v>项</v>
      </c>
    </row>
    <row r="218" s="253" customFormat="1" ht="36" customHeight="1" spans="1:7">
      <c r="A218" s="273" t="s">
        <v>2814</v>
      </c>
      <c r="B218" s="274" t="s">
        <v>2815</v>
      </c>
      <c r="C218" s="250"/>
      <c r="D218" s="250"/>
      <c r="E218" s="270"/>
      <c r="F218" s="271" t="str">
        <f t="shared" si="12"/>
        <v>是</v>
      </c>
      <c r="G218" s="253" t="str">
        <f t="shared" si="13"/>
        <v>项</v>
      </c>
    </row>
    <row r="219" s="253" customFormat="1" ht="36" customHeight="1" spans="1:7">
      <c r="A219" s="273" t="s">
        <v>2816</v>
      </c>
      <c r="B219" s="274" t="s">
        <v>2817</v>
      </c>
      <c r="C219" s="250"/>
      <c r="D219" s="250">
        <v>498</v>
      </c>
      <c r="E219" s="270"/>
      <c r="F219" s="271" t="str">
        <f t="shared" si="12"/>
        <v>是</v>
      </c>
      <c r="G219" s="253" t="str">
        <f t="shared" si="13"/>
        <v>项</v>
      </c>
    </row>
    <row r="220" s="253" customFormat="1" ht="36" customHeight="1" spans="1:7">
      <c r="A220" s="273" t="s">
        <v>2818</v>
      </c>
      <c r="B220" s="272" t="s">
        <v>2819</v>
      </c>
      <c r="C220" s="277"/>
      <c r="D220" s="277">
        <v>2104</v>
      </c>
      <c r="E220" s="270"/>
      <c r="F220" s="271" t="str">
        <f t="shared" si="12"/>
        <v>是</v>
      </c>
      <c r="G220" s="253" t="str">
        <f t="shared" si="13"/>
        <v>项</v>
      </c>
    </row>
    <row r="221" s="253" customFormat="1" ht="36" customHeight="1" spans="1:7">
      <c r="A221" s="273" t="s">
        <v>2820</v>
      </c>
      <c r="B221" s="272" t="s">
        <v>2821</v>
      </c>
      <c r="C221" s="269"/>
      <c r="D221" s="269"/>
      <c r="E221" s="270"/>
      <c r="F221" s="271" t="str">
        <f t="shared" si="12"/>
        <v>是</v>
      </c>
      <c r="G221" s="253" t="str">
        <f t="shared" si="13"/>
        <v>项</v>
      </c>
    </row>
    <row r="222" s="253" customFormat="1" ht="36" customHeight="1" spans="1:7">
      <c r="A222" s="268" t="s">
        <v>115</v>
      </c>
      <c r="B222" s="204" t="s">
        <v>2822</v>
      </c>
      <c r="C222" s="269">
        <f>SUM(XFD223:XFD239)</f>
        <v>0</v>
      </c>
      <c r="D222" s="269">
        <f>SUM(XFD223:XFD239)</f>
        <v>0</v>
      </c>
      <c r="E222" s="270"/>
      <c r="F222" s="271" t="str">
        <f t="shared" si="12"/>
        <v>是</v>
      </c>
      <c r="G222" s="253" t="str">
        <f t="shared" si="13"/>
        <v>项</v>
      </c>
    </row>
    <row r="223" s="253" customFormat="1" ht="36" customHeight="1" spans="1:7">
      <c r="A223" s="278">
        <v>23304</v>
      </c>
      <c r="B223" s="204" t="s">
        <v>2823</v>
      </c>
      <c r="C223" s="269"/>
      <c r="D223" s="269"/>
      <c r="E223" s="270"/>
      <c r="F223" s="271" t="str">
        <f t="shared" si="12"/>
        <v>是</v>
      </c>
      <c r="G223" s="253" t="str">
        <f t="shared" si="13"/>
        <v>项</v>
      </c>
    </row>
    <row r="224" s="253" customFormat="1" ht="36" customHeight="1" spans="1:7">
      <c r="A224" s="273" t="s">
        <v>2824</v>
      </c>
      <c r="B224" s="274" t="s">
        <v>2825</v>
      </c>
      <c r="C224" s="275"/>
      <c r="D224" s="275"/>
      <c r="E224" s="270"/>
      <c r="F224" s="271" t="str">
        <f t="shared" si="12"/>
        <v>是</v>
      </c>
      <c r="G224" s="253" t="str">
        <f t="shared" si="13"/>
        <v>项</v>
      </c>
    </row>
    <row r="225" s="253" customFormat="1" ht="36" customHeight="1" spans="1:7">
      <c r="A225" s="273" t="s">
        <v>2826</v>
      </c>
      <c r="B225" s="274" t="s">
        <v>2827</v>
      </c>
      <c r="C225" s="275"/>
      <c r="D225" s="275"/>
      <c r="E225" s="270"/>
      <c r="F225" s="271" t="str">
        <f t="shared" si="12"/>
        <v>是</v>
      </c>
      <c r="G225" s="253" t="str">
        <f t="shared" si="13"/>
        <v>项</v>
      </c>
    </row>
    <row r="226" s="253" customFormat="1" ht="36" customHeight="1" spans="1:7">
      <c r="A226" s="273" t="s">
        <v>2828</v>
      </c>
      <c r="B226" s="274" t="s">
        <v>2829</v>
      </c>
      <c r="C226" s="275"/>
      <c r="D226" s="275"/>
      <c r="E226" s="270"/>
      <c r="F226" s="271" t="str">
        <f t="shared" si="12"/>
        <v>是</v>
      </c>
      <c r="G226" s="253" t="str">
        <f t="shared" si="13"/>
        <v>项</v>
      </c>
    </row>
    <row r="227" s="253" customFormat="1" ht="36" customHeight="1" spans="1:7">
      <c r="A227" s="273" t="s">
        <v>2830</v>
      </c>
      <c r="B227" s="274" t="s">
        <v>2831</v>
      </c>
      <c r="C227" s="275"/>
      <c r="D227" s="275"/>
      <c r="E227" s="270"/>
      <c r="F227" s="271" t="str">
        <f t="shared" si="12"/>
        <v>是</v>
      </c>
      <c r="G227" s="253" t="str">
        <f t="shared" si="13"/>
        <v>项</v>
      </c>
    </row>
    <row r="228" s="253" customFormat="1" ht="36" customHeight="1" spans="1:7">
      <c r="A228" s="273" t="s">
        <v>2832</v>
      </c>
      <c r="B228" s="274" t="s">
        <v>2833</v>
      </c>
      <c r="C228" s="275"/>
      <c r="D228" s="275"/>
      <c r="E228" s="270"/>
      <c r="F228" s="271" t="str">
        <f t="shared" si="12"/>
        <v>是</v>
      </c>
      <c r="G228" s="253" t="str">
        <f t="shared" si="13"/>
        <v>项</v>
      </c>
    </row>
    <row r="229" s="253" customFormat="1" ht="36" customHeight="1" spans="1:7">
      <c r="A229" s="273" t="s">
        <v>2834</v>
      </c>
      <c r="B229" s="274" t="s">
        <v>2835</v>
      </c>
      <c r="C229" s="275"/>
      <c r="D229" s="275"/>
      <c r="E229" s="270"/>
      <c r="F229" s="271" t="str">
        <f t="shared" si="12"/>
        <v>是</v>
      </c>
      <c r="G229" s="253" t="str">
        <f t="shared" si="13"/>
        <v>项</v>
      </c>
    </row>
    <row r="230" s="253" customFormat="1" ht="36" customHeight="1" spans="1:7">
      <c r="A230" s="273" t="s">
        <v>2836</v>
      </c>
      <c r="B230" s="274" t="s">
        <v>2837</v>
      </c>
      <c r="C230" s="275"/>
      <c r="D230" s="275"/>
      <c r="E230" s="270"/>
      <c r="F230" s="271" t="str">
        <f t="shared" si="12"/>
        <v>是</v>
      </c>
      <c r="G230" s="253" t="str">
        <f t="shared" si="13"/>
        <v>项</v>
      </c>
    </row>
    <row r="231" s="253" customFormat="1" ht="36" customHeight="1" spans="1:7">
      <c r="A231" s="273" t="s">
        <v>2838</v>
      </c>
      <c r="B231" s="274" t="s">
        <v>2839</v>
      </c>
      <c r="C231" s="275"/>
      <c r="D231" s="275"/>
      <c r="E231" s="270"/>
      <c r="F231" s="271" t="str">
        <f t="shared" si="12"/>
        <v>是</v>
      </c>
      <c r="G231" s="253" t="str">
        <f t="shared" si="13"/>
        <v>项</v>
      </c>
    </row>
    <row r="232" s="253" customFormat="1" ht="36" customHeight="1" spans="1:7">
      <c r="A232" s="273" t="s">
        <v>2840</v>
      </c>
      <c r="B232" s="274" t="s">
        <v>2841</v>
      </c>
      <c r="C232" s="275"/>
      <c r="D232" s="275"/>
      <c r="E232" s="270"/>
      <c r="F232" s="271" t="str">
        <f t="shared" si="12"/>
        <v>是</v>
      </c>
      <c r="G232" s="253" t="str">
        <f t="shared" si="13"/>
        <v>项</v>
      </c>
    </row>
    <row r="233" s="253" customFormat="1" ht="36" customHeight="1" spans="1:7">
      <c r="A233" s="273" t="s">
        <v>2842</v>
      </c>
      <c r="B233" s="274" t="s">
        <v>2843</v>
      </c>
      <c r="C233" s="275"/>
      <c r="D233" s="275"/>
      <c r="E233" s="270"/>
      <c r="F233" s="271" t="str">
        <f t="shared" si="12"/>
        <v>是</v>
      </c>
      <c r="G233" s="253" t="str">
        <f t="shared" si="13"/>
        <v>项</v>
      </c>
    </row>
    <row r="234" s="253" customFormat="1" ht="36" customHeight="1" spans="1:7">
      <c r="A234" s="273" t="s">
        <v>2844</v>
      </c>
      <c r="B234" s="274" t="s">
        <v>2845</v>
      </c>
      <c r="C234" s="275"/>
      <c r="D234" s="275"/>
      <c r="E234" s="270"/>
      <c r="F234" s="271" t="str">
        <f t="shared" si="12"/>
        <v>是</v>
      </c>
      <c r="G234" s="253" t="str">
        <f t="shared" si="13"/>
        <v>项</v>
      </c>
    </row>
    <row r="235" s="253" customFormat="1" ht="36" customHeight="1" spans="1:7">
      <c r="A235" s="273" t="s">
        <v>2846</v>
      </c>
      <c r="B235" s="274" t="s">
        <v>2847</v>
      </c>
      <c r="C235" s="250"/>
      <c r="D235" s="250">
        <v>11</v>
      </c>
      <c r="E235" s="270"/>
      <c r="F235" s="271" t="str">
        <f t="shared" si="12"/>
        <v>是</v>
      </c>
      <c r="G235" s="253" t="str">
        <f t="shared" si="13"/>
        <v>项</v>
      </c>
    </row>
    <row r="236" s="253" customFormat="1" ht="36" customHeight="1" spans="1:7">
      <c r="A236" s="273" t="s">
        <v>2848</v>
      </c>
      <c r="B236" s="274" t="s">
        <v>2849</v>
      </c>
      <c r="C236" s="250"/>
      <c r="D236" s="250"/>
      <c r="E236" s="270"/>
      <c r="F236" s="271" t="str">
        <f t="shared" si="12"/>
        <v>是</v>
      </c>
      <c r="G236" s="253" t="str">
        <f t="shared" si="13"/>
        <v>项</v>
      </c>
    </row>
    <row r="237" s="253" customFormat="1" ht="36" customHeight="1" spans="1:7">
      <c r="A237" s="273" t="s">
        <v>2850</v>
      </c>
      <c r="B237" s="274" t="s">
        <v>2851</v>
      </c>
      <c r="C237" s="250"/>
      <c r="D237" s="250"/>
      <c r="E237" s="270"/>
      <c r="F237" s="271" t="str">
        <f t="shared" si="12"/>
        <v>是</v>
      </c>
      <c r="G237" s="253" t="str">
        <f t="shared" si="13"/>
        <v>项</v>
      </c>
    </row>
    <row r="238" s="253" customFormat="1" ht="36" customHeight="1" spans="1:7">
      <c r="A238" s="273" t="s">
        <v>2852</v>
      </c>
      <c r="B238" s="272" t="s">
        <v>2853</v>
      </c>
      <c r="C238" s="277"/>
      <c r="D238" s="277">
        <v>20</v>
      </c>
      <c r="E238" s="270"/>
      <c r="F238" s="271" t="str">
        <f t="shared" si="12"/>
        <v>是</v>
      </c>
      <c r="G238" s="253" t="str">
        <f t="shared" si="13"/>
        <v>项</v>
      </c>
    </row>
    <row r="239" s="253" customFormat="1" ht="36" customHeight="1" spans="1:7">
      <c r="A239" s="273" t="s">
        <v>2854</v>
      </c>
      <c r="B239" s="272" t="s">
        <v>2855</v>
      </c>
      <c r="C239" s="269"/>
      <c r="D239" s="269"/>
      <c r="E239" s="270"/>
      <c r="F239" s="271" t="str">
        <f t="shared" si="12"/>
        <v>是</v>
      </c>
      <c r="G239" s="253" t="str">
        <f t="shared" si="13"/>
        <v>项</v>
      </c>
    </row>
    <row r="240" s="253" customFormat="1" ht="36" customHeight="1" spans="1:7">
      <c r="A240" s="278" t="s">
        <v>2856</v>
      </c>
      <c r="B240" s="204" t="s">
        <v>2857</v>
      </c>
      <c r="C240" s="269">
        <f>XFD241+XFD254</f>
        <v>0</v>
      </c>
      <c r="D240" s="269"/>
      <c r="E240" s="270" t="e">
        <f t="shared" si="14"/>
        <v>#DIV/0!</v>
      </c>
      <c r="F240" s="271" t="str">
        <f t="shared" si="12"/>
        <v>是</v>
      </c>
      <c r="G240" s="253" t="str">
        <f t="shared" si="13"/>
        <v>项</v>
      </c>
    </row>
    <row r="241" s="253" customFormat="1" ht="36" customHeight="1" spans="1:7">
      <c r="A241" s="278" t="s">
        <v>2858</v>
      </c>
      <c r="B241" s="276" t="s">
        <v>2859</v>
      </c>
      <c r="C241" s="275">
        <f>SUM(XFD242:XFD253)</f>
        <v>0</v>
      </c>
      <c r="D241" s="275">
        <f>SUM(XFD242:XFD253)</f>
        <v>0</v>
      </c>
      <c r="E241" s="270" t="e">
        <f t="shared" si="14"/>
        <v>#DIV/0!</v>
      </c>
      <c r="F241" s="271" t="str">
        <f t="shared" si="12"/>
        <v>是</v>
      </c>
      <c r="G241" s="253" t="str">
        <f t="shared" si="13"/>
        <v>项</v>
      </c>
    </row>
    <row r="242" s="253" customFormat="1" ht="36" customHeight="1" spans="1:7">
      <c r="A242" s="279" t="s">
        <v>2860</v>
      </c>
      <c r="B242" s="274" t="s">
        <v>2861</v>
      </c>
      <c r="C242" s="275"/>
      <c r="D242" s="275"/>
      <c r="E242" s="270"/>
      <c r="F242" s="271" t="str">
        <f t="shared" si="12"/>
        <v>是</v>
      </c>
      <c r="G242" s="253" t="str">
        <f t="shared" si="13"/>
        <v>项</v>
      </c>
    </row>
    <row r="243" s="253" customFormat="1" ht="36" customHeight="1" spans="1:7">
      <c r="A243" s="279" t="s">
        <v>2862</v>
      </c>
      <c r="B243" s="274" t="s">
        <v>2863</v>
      </c>
      <c r="C243" s="275"/>
      <c r="D243" s="275"/>
      <c r="E243" s="270"/>
      <c r="F243" s="271" t="str">
        <f t="shared" si="12"/>
        <v>是</v>
      </c>
      <c r="G243" s="253" t="str">
        <f t="shared" si="13"/>
        <v>项</v>
      </c>
    </row>
    <row r="244" s="253" customFormat="1" ht="36" customHeight="1" spans="1:7">
      <c r="A244" s="279" t="s">
        <v>2864</v>
      </c>
      <c r="B244" s="274" t="s">
        <v>2865</v>
      </c>
      <c r="C244" s="275"/>
      <c r="D244" s="275"/>
      <c r="E244" s="270"/>
      <c r="F244" s="271" t="str">
        <f t="shared" si="12"/>
        <v>是</v>
      </c>
      <c r="G244" s="253" t="str">
        <f t="shared" si="13"/>
        <v>项</v>
      </c>
    </row>
    <row r="245" s="253" customFormat="1" ht="36" customHeight="1" spans="1:7">
      <c r="A245" s="279" t="s">
        <v>2866</v>
      </c>
      <c r="B245" s="274" t="s">
        <v>2867</v>
      </c>
      <c r="C245" s="275"/>
      <c r="D245" s="275"/>
      <c r="E245" s="270"/>
      <c r="F245" s="271" t="str">
        <f t="shared" si="12"/>
        <v>是</v>
      </c>
      <c r="G245" s="253" t="str">
        <f t="shared" si="13"/>
        <v>项</v>
      </c>
    </row>
    <row r="246" s="253" customFormat="1" ht="36" customHeight="1" spans="1:7">
      <c r="A246" s="279" t="s">
        <v>2868</v>
      </c>
      <c r="B246" s="274" t="s">
        <v>2869</v>
      </c>
      <c r="C246" s="275"/>
      <c r="D246" s="275"/>
      <c r="E246" s="270"/>
      <c r="F246" s="271" t="str">
        <f t="shared" si="12"/>
        <v>是</v>
      </c>
      <c r="G246" s="253" t="str">
        <f t="shared" si="13"/>
        <v>项</v>
      </c>
    </row>
    <row r="247" s="253" customFormat="1" ht="36" customHeight="1" spans="1:7">
      <c r="A247" s="279" t="s">
        <v>2870</v>
      </c>
      <c r="B247" s="274" t="s">
        <v>2871</v>
      </c>
      <c r="C247" s="275"/>
      <c r="D247" s="275"/>
      <c r="E247" s="270"/>
      <c r="F247" s="271" t="str">
        <f t="shared" si="12"/>
        <v>是</v>
      </c>
      <c r="G247" s="253" t="str">
        <f t="shared" si="13"/>
        <v>项</v>
      </c>
    </row>
    <row r="248" s="253" customFormat="1" ht="36" customHeight="1" spans="1:7">
      <c r="A248" s="279" t="s">
        <v>2872</v>
      </c>
      <c r="B248" s="274" t="s">
        <v>2873</v>
      </c>
      <c r="C248" s="275"/>
      <c r="D248" s="275"/>
      <c r="E248" s="270"/>
      <c r="F248" s="271" t="str">
        <f t="shared" si="12"/>
        <v>是</v>
      </c>
      <c r="G248" s="253" t="str">
        <f t="shared" si="13"/>
        <v>项</v>
      </c>
    </row>
    <row r="249" s="253" customFormat="1" ht="36" customHeight="1" spans="1:7">
      <c r="A249" s="279" t="s">
        <v>2874</v>
      </c>
      <c r="B249" s="274" t="s">
        <v>2875</v>
      </c>
      <c r="C249" s="275"/>
      <c r="D249" s="275"/>
      <c r="E249" s="270"/>
      <c r="F249" s="271" t="str">
        <f t="shared" si="12"/>
        <v>是</v>
      </c>
      <c r="G249" s="253" t="str">
        <f t="shared" si="13"/>
        <v>项</v>
      </c>
    </row>
    <row r="250" s="253" customFormat="1" ht="36" customHeight="1" spans="1:7">
      <c r="A250" s="279" t="s">
        <v>2876</v>
      </c>
      <c r="B250" s="274" t="s">
        <v>2877</v>
      </c>
      <c r="C250" s="275"/>
      <c r="D250" s="275"/>
      <c r="E250" s="270"/>
      <c r="F250" s="271" t="str">
        <f t="shared" si="12"/>
        <v>是</v>
      </c>
      <c r="G250" s="253" t="str">
        <f t="shared" si="13"/>
        <v>项</v>
      </c>
    </row>
    <row r="251" s="253" customFormat="1" ht="36" customHeight="1" spans="1:7">
      <c r="A251" s="279" t="s">
        <v>2878</v>
      </c>
      <c r="B251" s="274" t="s">
        <v>2879</v>
      </c>
      <c r="C251" s="275"/>
      <c r="D251" s="275"/>
      <c r="E251" s="270"/>
      <c r="F251" s="271" t="str">
        <f t="shared" si="12"/>
        <v>是</v>
      </c>
      <c r="G251" s="253" t="str">
        <f t="shared" si="13"/>
        <v>项</v>
      </c>
    </row>
    <row r="252" s="253" customFormat="1" ht="36" customHeight="1" spans="1:7">
      <c r="A252" s="279" t="s">
        <v>2880</v>
      </c>
      <c r="B252" s="274" t="s">
        <v>2881</v>
      </c>
      <c r="C252" s="275"/>
      <c r="D252" s="275"/>
      <c r="E252" s="270"/>
      <c r="F252" s="271" t="str">
        <f t="shared" si="12"/>
        <v>是</v>
      </c>
      <c r="G252" s="253" t="str">
        <f t="shared" si="13"/>
        <v>项</v>
      </c>
    </row>
    <row r="253" s="253" customFormat="1" ht="36" customHeight="1" spans="1:7">
      <c r="A253" s="279" t="s">
        <v>2882</v>
      </c>
      <c r="B253" s="274" t="s">
        <v>2883</v>
      </c>
      <c r="C253" s="250">
        <v>319</v>
      </c>
      <c r="D253" s="250"/>
      <c r="E253" s="270" t="e">
        <f t="shared" si="14"/>
        <v>#DIV/0!</v>
      </c>
      <c r="F253" s="271" t="str">
        <f t="shared" si="12"/>
        <v>是</v>
      </c>
      <c r="G253" s="253" t="str">
        <f t="shared" si="13"/>
        <v>项</v>
      </c>
    </row>
    <row r="254" s="253" customFormat="1" ht="36" customHeight="1" spans="1:7">
      <c r="A254" s="278" t="s">
        <v>2884</v>
      </c>
      <c r="B254" s="276" t="s">
        <v>2885</v>
      </c>
      <c r="C254" s="275">
        <f>SUM(XFD255:XFD260)</f>
        <v>0</v>
      </c>
      <c r="D254" s="275">
        <f>SUM(XFD255:XFD260)</f>
        <v>0</v>
      </c>
      <c r="E254" s="270"/>
      <c r="F254" s="271" t="str">
        <f t="shared" si="12"/>
        <v>是</v>
      </c>
      <c r="G254" s="253" t="str">
        <f t="shared" si="13"/>
        <v>项</v>
      </c>
    </row>
    <row r="255" s="253" customFormat="1" ht="36" customHeight="1" spans="1:7">
      <c r="A255" s="279" t="s">
        <v>2886</v>
      </c>
      <c r="B255" s="274" t="s">
        <v>2887</v>
      </c>
      <c r="C255" s="275"/>
      <c r="D255" s="275"/>
      <c r="E255" s="270"/>
      <c r="F255" s="271" t="str">
        <f t="shared" si="12"/>
        <v>是</v>
      </c>
      <c r="G255" s="253" t="str">
        <f t="shared" si="13"/>
        <v>项</v>
      </c>
    </row>
    <row r="256" s="253" customFormat="1" ht="36" customHeight="1" spans="1:7">
      <c r="A256" s="279" t="s">
        <v>2888</v>
      </c>
      <c r="B256" s="274" t="s">
        <v>2889</v>
      </c>
      <c r="C256" s="275"/>
      <c r="D256" s="275"/>
      <c r="E256" s="270"/>
      <c r="F256" s="271" t="str">
        <f t="shared" si="12"/>
        <v>是</v>
      </c>
      <c r="G256" s="253" t="str">
        <f t="shared" si="13"/>
        <v>项</v>
      </c>
    </row>
    <row r="257" s="253" customFormat="1" ht="36" customHeight="1" spans="1:7">
      <c r="A257" s="279" t="s">
        <v>2890</v>
      </c>
      <c r="B257" s="274" t="s">
        <v>2891</v>
      </c>
      <c r="C257" s="275"/>
      <c r="D257" s="275"/>
      <c r="E257" s="270"/>
      <c r="F257" s="271" t="str">
        <f t="shared" si="12"/>
        <v>是</v>
      </c>
      <c r="G257" s="253" t="str">
        <f t="shared" si="13"/>
        <v>项</v>
      </c>
    </row>
    <row r="258" s="253" customFormat="1" ht="36" customHeight="1" spans="1:7">
      <c r="A258" s="279" t="s">
        <v>2892</v>
      </c>
      <c r="B258" s="274" t="s">
        <v>2893</v>
      </c>
      <c r="C258" s="275"/>
      <c r="D258" s="275"/>
      <c r="E258" s="270"/>
      <c r="F258" s="271" t="str">
        <f t="shared" si="12"/>
        <v>是</v>
      </c>
      <c r="G258" s="253" t="str">
        <f t="shared" si="13"/>
        <v>项</v>
      </c>
    </row>
    <row r="259" s="253" customFormat="1" ht="36" customHeight="1" spans="1:7">
      <c r="A259" s="279" t="s">
        <v>2894</v>
      </c>
      <c r="B259" s="274" t="s">
        <v>2895</v>
      </c>
      <c r="C259" s="275"/>
      <c r="D259" s="275"/>
      <c r="E259" s="270"/>
      <c r="F259" s="271" t="str">
        <f t="shared" si="12"/>
        <v>是</v>
      </c>
      <c r="G259" s="253" t="str">
        <f t="shared" si="13"/>
        <v>项</v>
      </c>
    </row>
    <row r="260" s="253" customFormat="1" ht="36" customHeight="1" spans="1:7">
      <c r="A260" s="279" t="s">
        <v>2896</v>
      </c>
      <c r="B260" s="274" t="s">
        <v>2897</v>
      </c>
      <c r="C260" s="275"/>
      <c r="D260" s="275"/>
      <c r="E260" s="270"/>
      <c r="F260" s="271" t="str">
        <f t="shared" si="12"/>
        <v>是</v>
      </c>
      <c r="G260" s="253" t="str">
        <f t="shared" si="13"/>
        <v>项</v>
      </c>
    </row>
    <row r="261" s="253" customFormat="1" ht="36" customHeight="1" spans="1:6">
      <c r="A261" s="273"/>
      <c r="B261" s="272"/>
      <c r="C261" s="269"/>
      <c r="D261" s="269"/>
      <c r="E261" s="270"/>
      <c r="F261" s="271" t="str">
        <f t="shared" ref="F261:F272" si="15">IF(LEN(XFD261)=3,"是",IF(XFD261&lt;&gt;"",IF(SUM(XFD261)&lt;&gt;0,"是","否"),"是"))</f>
        <v>是</v>
      </c>
    </row>
    <row r="262" s="253" customFormat="1" ht="36" customHeight="1" spans="1:6">
      <c r="A262" s="280"/>
      <c r="B262" s="281" t="s">
        <v>2920</v>
      </c>
      <c r="C262" s="269">
        <f>XFD4+XFD20+XFD32+XFD43+XFD99+XFD123+XFD175+XFD179+XFD205+XFD222+XFD240</f>
        <v>0</v>
      </c>
      <c r="D262" s="269">
        <f>XFD4+XFD20+XFD32+XFD43+XFD99+XFD123+XFD175+XFD179+XFD205+XFD222+XFD240</f>
        <v>0</v>
      </c>
      <c r="E262" s="270" t="e">
        <f t="shared" si="14"/>
        <v>#DIV/0!</v>
      </c>
      <c r="F262" s="271" t="str">
        <f t="shared" si="15"/>
        <v>是</v>
      </c>
    </row>
    <row r="263" s="253" customFormat="1" ht="36" customHeight="1" spans="1:6">
      <c r="A263" s="282" t="s">
        <v>2900</v>
      </c>
      <c r="B263" s="283" t="s">
        <v>120</v>
      </c>
      <c r="C263" s="284">
        <f>XFD264+XFD267+XFD268+XFD269</f>
        <v>0</v>
      </c>
      <c r="D263" s="284">
        <f>XFD264+XFD267+XFD268+XFD269</f>
        <v>0</v>
      </c>
      <c r="E263" s="270" t="e">
        <f t="shared" si="14"/>
        <v>#DIV/0!</v>
      </c>
      <c r="F263" s="271" t="str">
        <f t="shared" si="15"/>
        <v>是</v>
      </c>
    </row>
    <row r="264" s="253" customFormat="1" ht="36" customHeight="1" spans="1:6">
      <c r="A264" s="282" t="s">
        <v>2901</v>
      </c>
      <c r="B264" s="285" t="s">
        <v>2902</v>
      </c>
      <c r="C264" s="284"/>
      <c r="D264" s="284"/>
      <c r="E264" s="270"/>
      <c r="F264" s="271" t="str">
        <f t="shared" si="15"/>
        <v>是</v>
      </c>
    </row>
    <row r="265" s="253" customFormat="1" ht="36" customHeight="1" spans="1:6">
      <c r="A265" s="286" t="s">
        <v>2921</v>
      </c>
      <c r="B265" s="285" t="s">
        <v>2922</v>
      </c>
      <c r="C265" s="284"/>
      <c r="D265" s="284"/>
      <c r="E265" s="270"/>
      <c r="F265" s="271" t="str">
        <f t="shared" si="15"/>
        <v>是</v>
      </c>
    </row>
    <row r="266" s="253" customFormat="1" ht="36" customHeight="1" spans="1:6">
      <c r="A266" s="286" t="s">
        <v>2903</v>
      </c>
      <c r="B266" s="287" t="s">
        <v>2904</v>
      </c>
      <c r="C266" s="284"/>
      <c r="D266" s="284"/>
      <c r="E266" s="270"/>
      <c r="F266" s="271" t="str">
        <f t="shared" si="15"/>
        <v>是</v>
      </c>
    </row>
    <row r="267" s="253" customFormat="1" ht="36" customHeight="1" spans="1:6">
      <c r="A267" s="286" t="s">
        <v>2923</v>
      </c>
      <c r="B267" s="285" t="s">
        <v>2908</v>
      </c>
      <c r="C267" s="284">
        <v>18000</v>
      </c>
      <c r="D267" s="284">
        <v>11000</v>
      </c>
      <c r="E267" s="270" t="e">
        <f t="shared" si="14"/>
        <v>#DIV/0!</v>
      </c>
      <c r="F267" s="271" t="str">
        <f t="shared" si="15"/>
        <v>是</v>
      </c>
    </row>
    <row r="268" s="253" customFormat="1" ht="36" customHeight="1" spans="1:6">
      <c r="A268" s="286" t="s">
        <v>2909</v>
      </c>
      <c r="B268" s="285" t="s">
        <v>2910</v>
      </c>
      <c r="C268" s="284">
        <v>1118</v>
      </c>
      <c r="D268" s="284"/>
      <c r="E268" s="270" t="e">
        <f t="shared" si="14"/>
        <v>#DIV/0!</v>
      </c>
      <c r="F268" s="271" t="str">
        <f t="shared" si="15"/>
        <v>是</v>
      </c>
    </row>
    <row r="269" ht="36" customHeight="1" spans="1:6">
      <c r="A269" s="286" t="s">
        <v>2924</v>
      </c>
      <c r="B269" s="288" t="s">
        <v>2925</v>
      </c>
      <c r="C269" s="284"/>
      <c r="D269" s="284"/>
      <c r="E269" s="270"/>
      <c r="F269" s="271" t="str">
        <f t="shared" si="15"/>
        <v>是</v>
      </c>
    </row>
    <row r="270" s="256" customFormat="1" ht="36" customHeight="1" spans="1:6">
      <c r="A270" s="282" t="s">
        <v>2911</v>
      </c>
      <c r="B270" s="289" t="s">
        <v>2912</v>
      </c>
      <c r="C270" s="290">
        <v>8700</v>
      </c>
      <c r="D270" s="290">
        <v>12000</v>
      </c>
      <c r="E270" s="291" t="e">
        <f t="shared" si="14"/>
        <v>#DIV/0!</v>
      </c>
      <c r="F270" s="292" t="str">
        <f t="shared" si="15"/>
        <v>是</v>
      </c>
    </row>
    <row r="271" s="256" customFormat="1" ht="36" customHeight="1" spans="1:6">
      <c r="A271" s="282"/>
      <c r="B271" s="289" t="s">
        <v>2926</v>
      </c>
      <c r="C271" s="290"/>
      <c r="D271" s="290"/>
      <c r="E271" s="291"/>
      <c r="F271" s="292" t="str">
        <f t="shared" si="15"/>
        <v>是</v>
      </c>
    </row>
    <row r="272" s="256" customFormat="1" ht="36" customHeight="1" spans="1:6">
      <c r="A272" s="293"/>
      <c r="B272" s="294" t="s">
        <v>127</v>
      </c>
      <c r="C272" s="290">
        <f>XFD262+XFD263+XFD270</f>
        <v>0</v>
      </c>
      <c r="D272" s="290">
        <f>XFD262+XFD263+XFD270</f>
        <v>0</v>
      </c>
      <c r="E272" s="291" t="e">
        <f t="shared" si="14"/>
        <v>#DIV/0!</v>
      </c>
      <c r="F272" s="292" t="str">
        <f t="shared" si="15"/>
        <v>是</v>
      </c>
    </row>
    <row r="273" spans="3:4">
      <c r="C273" s="295"/>
      <c r="D273" s="295"/>
    </row>
    <row r="274" spans="3:4">
      <c r="C274" s="295"/>
      <c r="D274" s="295"/>
    </row>
    <row r="275" spans="3:4">
      <c r="C275" s="295"/>
      <c r="D275" s="295"/>
    </row>
  </sheetData>
  <mergeCells count="1">
    <mergeCell ref="B1:E1"/>
  </mergeCells>
  <conditionalFormatting sqref="B269">
    <cfRule type="expression" dxfId="1372" priority="10" stopIfTrue="1">
      <formula>"len($A:$A)=3"</formula>
    </cfRule>
  </conditionalFormatting>
  <conditionalFormatting sqref="C269">
    <cfRule type="expression" dxfId="1373" priority="4" stopIfTrue="1">
      <formula>"len($A:$A)=3"</formula>
    </cfRule>
  </conditionalFormatting>
  <conditionalFormatting sqref="D269">
    <cfRule type="expression" dxfId="1374" priority="3" stopIfTrue="1">
      <formula>"len($A:$A)=3"</formula>
    </cfRule>
  </conditionalFormatting>
  <conditionalFormatting sqref="D270">
    <cfRule type="expression" dxfId="1375" priority="1" stopIfTrue="1">
      <formula>"len($A:$A)=3"</formula>
    </cfRule>
  </conditionalFormatting>
  <conditionalFormatting sqref="B270:B271">
    <cfRule type="expression" dxfId="1376" priority="8" stopIfTrue="1">
      <formula>"len($A:$A)=3"</formula>
    </cfRule>
  </conditionalFormatting>
  <conditionalFormatting sqref="C270:C271">
    <cfRule type="expression" dxfId="1377" priority="2" stopIfTrue="1">
      <formula>"len($A:$A)=3"</formula>
    </cfRule>
  </conditionalFormatting>
  <pageMargins left="0.471527777777778" right="0.393055555555556" top="0.747916666666667" bottom="0.747916666666667" header="0.313888888888889" footer="0.313888888888889"/>
  <pageSetup paperSize="9" scale="75" orientation="portrait" useFirstPageNumber="1"/>
  <headerFooter>
    <oddFooter>&amp;C&amp;16-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E15"/>
  <sheetViews>
    <sheetView showGridLines="0" showZeros="0" view="pageBreakPreview" zoomScaleNormal="100" zoomScaleSheetLayoutView="100" topLeftCell="A5" workbookViewId="0">
      <selection activeCell="D9" sqref="D9"/>
    </sheetView>
  </sheetViews>
  <sheetFormatPr defaultColWidth="9" defaultRowHeight="14.4" customHeight="1" outlineLevelCol="4"/>
  <cols>
    <col min="1" max="1" width="52.1296296296296" customWidth="1"/>
    <col min="2" max="4" width="20.6296296296296" customWidth="1"/>
    <col min="5" max="5" width="9" hidden="1" customWidth="1"/>
  </cols>
  <sheetData>
    <row r="1" s="243" customFormat="1" ht="45" customHeight="1" spans="1:4">
      <c r="A1" s="245" t="s">
        <v>2927</v>
      </c>
      <c r="B1" s="245"/>
      <c r="C1" s="245"/>
      <c r="D1" s="245"/>
    </row>
    <row r="2" ht="20.1" customHeight="1" spans="1:4">
      <c r="A2" s="246"/>
      <c r="B2" s="60"/>
      <c r="C2" s="247"/>
      <c r="D2" s="247" t="s">
        <v>2</v>
      </c>
    </row>
    <row r="3" ht="45" customHeight="1" spans="1:5">
      <c r="A3" s="154" t="s">
        <v>2341</v>
      </c>
      <c r="B3" s="79" t="s">
        <v>129</v>
      </c>
      <c r="C3" s="79" t="s">
        <v>6</v>
      </c>
      <c r="D3" s="79" t="s">
        <v>130</v>
      </c>
      <c r="E3" s="248" t="s">
        <v>134</v>
      </c>
    </row>
    <row r="4" ht="36" customHeight="1" spans="1:5">
      <c r="A4" s="63" t="s">
        <v>2446</v>
      </c>
      <c r="B4" s="249">
        <v>12</v>
      </c>
      <c r="C4" s="250"/>
      <c r="D4" s="87" t="e">
        <f t="shared" ref="D4:D8" si="0">(XFD4-XFD4)/XFD4</f>
        <v>#DIV/0!</v>
      </c>
      <c r="E4" s="128" t="str">
        <f t="shared" ref="E4:E15" si="1">IF(XFD4&lt;&gt;"",IF(SUM(XFD4)&lt;&gt;0,"是","否"),"是")</f>
        <v>是</v>
      </c>
    </row>
    <row r="5" ht="36" customHeight="1" spans="1:5">
      <c r="A5" s="63" t="s">
        <v>2477</v>
      </c>
      <c r="B5" s="249">
        <v>156</v>
      </c>
      <c r="C5" s="250">
        <v>30</v>
      </c>
      <c r="D5" s="87" t="e">
        <f t="shared" si="0"/>
        <v>#DIV/0!</v>
      </c>
      <c r="E5" s="128" t="str">
        <f t="shared" si="1"/>
        <v>是</v>
      </c>
    </row>
    <row r="6" ht="36" customHeight="1" spans="1:5">
      <c r="A6" s="63" t="s">
        <v>2497</v>
      </c>
      <c r="B6" s="249">
        <v>0</v>
      </c>
      <c r="C6" s="250"/>
      <c r="D6" s="87"/>
      <c r="E6" s="128" t="str">
        <f t="shared" si="1"/>
        <v>是</v>
      </c>
    </row>
    <row r="7" ht="36" customHeight="1" spans="1:5">
      <c r="A7" s="63" t="s">
        <v>2509</v>
      </c>
      <c r="B7" s="249">
        <v>0</v>
      </c>
      <c r="C7" s="250">
        <v>600</v>
      </c>
      <c r="D7" s="87"/>
      <c r="E7" s="251" t="str">
        <f t="shared" si="1"/>
        <v>是</v>
      </c>
    </row>
    <row r="8" ht="36" customHeight="1" spans="1:5">
      <c r="A8" s="63" t="s">
        <v>2601</v>
      </c>
      <c r="B8" s="249">
        <v>390</v>
      </c>
      <c r="C8" s="250">
        <v>525</v>
      </c>
      <c r="D8" s="87" t="e">
        <f t="shared" si="0"/>
        <v>#DIV/0!</v>
      </c>
      <c r="E8" s="128" t="str">
        <f t="shared" si="1"/>
        <v>是</v>
      </c>
    </row>
    <row r="9" ht="36" customHeight="1" spans="1:5">
      <c r="A9" s="63" t="s">
        <v>2634</v>
      </c>
      <c r="B9" s="249">
        <v>0</v>
      </c>
      <c r="C9" s="250"/>
      <c r="D9" s="87"/>
      <c r="E9" s="128" t="str">
        <f t="shared" si="1"/>
        <v>是</v>
      </c>
    </row>
    <row r="10" ht="36" customHeight="1" spans="1:5">
      <c r="A10" s="63" t="s">
        <v>2732</v>
      </c>
      <c r="B10" s="249">
        <v>0</v>
      </c>
      <c r="C10" s="250"/>
      <c r="D10" s="87"/>
      <c r="E10" s="251" t="str">
        <f t="shared" si="1"/>
        <v>是</v>
      </c>
    </row>
    <row r="11" ht="36" customHeight="1" spans="1:5">
      <c r="A11" s="63" t="s">
        <v>2739</v>
      </c>
      <c r="B11" s="249">
        <v>642</v>
      </c>
      <c r="C11" s="250">
        <v>1245</v>
      </c>
      <c r="D11" s="87" t="e">
        <f>(XFD11-XFD11)/XFD11</f>
        <v>#DIV/0!</v>
      </c>
      <c r="E11" s="128" t="str">
        <f t="shared" si="1"/>
        <v>是</v>
      </c>
    </row>
    <row r="12" ht="36" customHeight="1" spans="1:5">
      <c r="A12" s="63" t="s">
        <v>2789</v>
      </c>
      <c r="B12" s="249"/>
      <c r="C12" s="249"/>
      <c r="D12" s="87"/>
      <c r="E12" s="251" t="str">
        <f t="shared" si="1"/>
        <v>是</v>
      </c>
    </row>
    <row r="13" ht="36" customHeight="1" spans="1:5">
      <c r="A13" s="63" t="s">
        <v>2822</v>
      </c>
      <c r="B13" s="249"/>
      <c r="C13" s="249"/>
      <c r="D13" s="87"/>
      <c r="E13" s="251" t="str">
        <f t="shared" si="1"/>
        <v>是</v>
      </c>
    </row>
    <row r="14" ht="36" customHeight="1" spans="1:5">
      <c r="A14" s="63" t="s">
        <v>2857</v>
      </c>
      <c r="B14" s="249"/>
      <c r="C14" s="249"/>
      <c r="D14" s="87"/>
      <c r="E14" s="251" t="str">
        <f t="shared" si="1"/>
        <v>是</v>
      </c>
    </row>
    <row r="15" s="244" customFormat="1" ht="36" customHeight="1" spans="1:5">
      <c r="A15" s="61" t="s">
        <v>2928</v>
      </c>
      <c r="B15" s="252">
        <f>SUM(XFD4:XFD14)</f>
        <v>0</v>
      </c>
      <c r="C15" s="252">
        <f>SUM(XFD4:XFD14)</f>
        <v>0</v>
      </c>
      <c r="D15" s="83" t="e">
        <f>(XFD15-XFD15)/XFD15</f>
        <v>#DIV/0!</v>
      </c>
      <c r="E15" s="127" t="str">
        <f t="shared" si="1"/>
        <v>是</v>
      </c>
    </row>
  </sheetData>
  <mergeCells count="1">
    <mergeCell ref="A1:D1"/>
  </mergeCells>
  <conditionalFormatting sqref="E4:E15">
    <cfRule type="cellIs" dxfId="1378" priority="2" stopIfTrue="1" operator="lessThan">
      <formula>0</formula>
    </cfRule>
  </conditionalFormatting>
  <conditionalFormatting sqref="E13:E15">
    <cfRule type="cellIs" dxfId="1379" priority="1" stopIfTrue="1" operator="lessThan">
      <formula>0</formula>
    </cfRule>
  </conditionalFormatting>
  <pageMargins left="0.471527777777778" right="0.393055555555556" top="0.747916666666667" bottom="0.747916666666667" header="0.313888888888889" footer="0.313888888888889"/>
  <pageSetup paperSize="9" scale="75" orientation="portrait" useFirstPageNumber="1"/>
  <headerFooter>
    <oddFooter>&amp;C&amp;16- &amp;P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E54"/>
  <sheetViews>
    <sheetView showGridLines="0" showZeros="0" view="pageBreakPreview" zoomScaleNormal="100" zoomScaleSheetLayoutView="100" workbookViewId="0">
      <selection activeCell="C39" sqref="C39"/>
    </sheetView>
  </sheetViews>
  <sheetFormatPr defaultColWidth="9" defaultRowHeight="15.6" customHeight="1" outlineLevelCol="4"/>
  <cols>
    <col min="1" max="1" width="50.7777777777778" style="173" customWidth="1"/>
    <col min="2" max="4" width="20.6296296296296" style="173" customWidth="1"/>
    <col min="5" max="5" width="4.21296296296296" style="173" hidden="1" customWidth="1"/>
    <col min="6" max="6" width="13.7777777777778" style="173" customWidth="1"/>
    <col min="7" max="257" width="9" style="173" customWidth="1"/>
  </cols>
  <sheetData>
    <row r="1" ht="45" customHeight="1" spans="1:4">
      <c r="A1" s="157" t="s">
        <v>2929</v>
      </c>
      <c r="B1" s="157"/>
      <c r="C1" s="157"/>
      <c r="D1" s="157"/>
    </row>
    <row r="2" ht="20.1" customHeight="1" spans="1:4">
      <c r="A2" s="228"/>
      <c r="B2" s="229"/>
      <c r="C2" s="229"/>
      <c r="D2" s="230" t="s">
        <v>2930</v>
      </c>
    </row>
    <row r="3" ht="45" customHeight="1" spans="1:5">
      <c r="A3" s="178" t="s">
        <v>2931</v>
      </c>
      <c r="B3" s="79" t="s">
        <v>5</v>
      </c>
      <c r="C3" s="79" t="s">
        <v>6</v>
      </c>
      <c r="D3" s="79" t="s">
        <v>7</v>
      </c>
      <c r="E3" s="173" t="s">
        <v>134</v>
      </c>
    </row>
    <row r="4" ht="36" customHeight="1" spans="1:5">
      <c r="A4" s="148" t="s">
        <v>2932</v>
      </c>
      <c r="B4" s="231"/>
      <c r="C4" s="231"/>
      <c r="D4" s="162"/>
      <c r="E4" s="232" t="str">
        <f t="shared" ref="E4:E41" si="0">IF(XFD4&lt;&gt;"",IF(SUM(XFD4)&lt;&gt;0,"是","否"),"是")</f>
        <v>是</v>
      </c>
    </row>
    <row r="5" ht="36" customHeight="1" spans="1:5">
      <c r="A5" s="153" t="s">
        <v>2933</v>
      </c>
      <c r="B5" s="233"/>
      <c r="C5" s="234"/>
      <c r="D5" s="235"/>
      <c r="E5" s="232" t="str">
        <f t="shared" si="0"/>
        <v>是</v>
      </c>
    </row>
    <row r="6" ht="36" customHeight="1" spans="1:5">
      <c r="A6" s="153" t="s">
        <v>2934</v>
      </c>
      <c r="B6" s="233"/>
      <c r="C6" s="233"/>
      <c r="D6" s="235"/>
      <c r="E6" s="232" t="str">
        <f t="shared" si="0"/>
        <v>是</v>
      </c>
    </row>
    <row r="7" ht="36" customHeight="1" spans="1:5">
      <c r="A7" s="153" t="s">
        <v>2935</v>
      </c>
      <c r="B7" s="236"/>
      <c r="C7" s="234"/>
      <c r="D7" s="235"/>
      <c r="E7" s="232" t="str">
        <f t="shared" si="0"/>
        <v>是</v>
      </c>
    </row>
    <row r="8" ht="36" customHeight="1" spans="1:5">
      <c r="A8" s="153" t="s">
        <v>2936</v>
      </c>
      <c r="B8" s="233"/>
      <c r="C8" s="234"/>
      <c r="D8" s="235"/>
      <c r="E8" s="232" t="str">
        <f t="shared" si="0"/>
        <v>是</v>
      </c>
    </row>
    <row r="9" ht="36" customHeight="1" spans="1:5">
      <c r="A9" s="153" t="s">
        <v>2937</v>
      </c>
      <c r="B9" s="236"/>
      <c r="C9" s="234"/>
      <c r="D9" s="235"/>
      <c r="E9" s="232" t="str">
        <f t="shared" si="0"/>
        <v>是</v>
      </c>
    </row>
    <row r="10" ht="36" customHeight="1" spans="1:5">
      <c r="A10" s="153" t="s">
        <v>2938</v>
      </c>
      <c r="B10" s="233"/>
      <c r="C10" s="234"/>
      <c r="D10" s="235"/>
      <c r="E10" s="232" t="str">
        <f t="shared" si="0"/>
        <v>是</v>
      </c>
    </row>
    <row r="11" ht="36" customHeight="1" spans="1:5">
      <c r="A11" s="153" t="s">
        <v>2939</v>
      </c>
      <c r="B11" s="233"/>
      <c r="C11" s="234"/>
      <c r="D11" s="235"/>
      <c r="E11" s="232" t="str">
        <f t="shared" si="0"/>
        <v>是</v>
      </c>
    </row>
    <row r="12" ht="36" customHeight="1" spans="1:5">
      <c r="A12" s="153" t="s">
        <v>2940</v>
      </c>
      <c r="B12" s="233"/>
      <c r="C12" s="234"/>
      <c r="D12" s="235"/>
      <c r="E12" s="232" t="str">
        <f t="shared" si="0"/>
        <v>是</v>
      </c>
    </row>
    <row r="13" ht="36" customHeight="1" spans="1:5">
      <c r="A13" s="153" t="s">
        <v>2941</v>
      </c>
      <c r="B13" s="237"/>
      <c r="C13" s="233"/>
      <c r="D13" s="235"/>
      <c r="E13" s="232" t="str">
        <f t="shared" si="0"/>
        <v>是</v>
      </c>
    </row>
    <row r="14" ht="36" customHeight="1" spans="1:5">
      <c r="A14" s="153" t="s">
        <v>2942</v>
      </c>
      <c r="B14" s="237"/>
      <c r="C14" s="234"/>
      <c r="D14" s="235"/>
      <c r="E14" s="232" t="str">
        <f t="shared" si="0"/>
        <v>是</v>
      </c>
    </row>
    <row r="15" ht="36" customHeight="1" spans="1:5">
      <c r="A15" s="153" t="s">
        <v>2943</v>
      </c>
      <c r="B15" s="237"/>
      <c r="C15" s="238"/>
      <c r="D15" s="235"/>
      <c r="E15" s="232" t="str">
        <f t="shared" si="0"/>
        <v>是</v>
      </c>
    </row>
    <row r="16" ht="36" customHeight="1" spans="1:5">
      <c r="A16" s="153" t="s">
        <v>2944</v>
      </c>
      <c r="B16" s="237"/>
      <c r="C16" s="238"/>
      <c r="D16" s="235"/>
      <c r="E16" s="232" t="str">
        <f t="shared" si="0"/>
        <v>是</v>
      </c>
    </row>
    <row r="17" ht="36" customHeight="1" spans="1:5">
      <c r="A17" s="153" t="s">
        <v>2945</v>
      </c>
      <c r="B17" s="233"/>
      <c r="C17" s="234"/>
      <c r="D17" s="235"/>
      <c r="E17" s="232" t="str">
        <f t="shared" si="0"/>
        <v>是</v>
      </c>
    </row>
    <row r="18" ht="36" customHeight="1" spans="1:5">
      <c r="A18" s="153" t="s">
        <v>2946</v>
      </c>
      <c r="B18" s="237"/>
      <c r="C18" s="238"/>
      <c r="D18" s="235"/>
      <c r="E18" s="232" t="str">
        <f t="shared" si="0"/>
        <v>是</v>
      </c>
    </row>
    <row r="19" ht="36" customHeight="1" spans="1:5">
      <c r="A19" s="153" t="s">
        <v>2947</v>
      </c>
      <c r="B19" s="237"/>
      <c r="C19" s="238"/>
      <c r="D19" s="235"/>
      <c r="E19" s="232" t="str">
        <f t="shared" si="0"/>
        <v>是</v>
      </c>
    </row>
    <row r="20" ht="36" customHeight="1" spans="1:5">
      <c r="A20" s="153" t="s">
        <v>2948</v>
      </c>
      <c r="B20" s="233"/>
      <c r="C20" s="238"/>
      <c r="D20" s="235" t="str">
        <f>IF(XFD20&gt;0,XFD20/XFD20-1,IF(XFD20&lt;0,-(XFD20/XFD20-1),""))</f>
        <v/>
      </c>
      <c r="E20" s="232" t="str">
        <f t="shared" si="0"/>
        <v>是</v>
      </c>
    </row>
    <row r="21" ht="36" customHeight="1" spans="1:5">
      <c r="A21" s="153" t="s">
        <v>2949</v>
      </c>
      <c r="B21" s="237"/>
      <c r="C21" s="234"/>
      <c r="D21" s="235"/>
      <c r="E21" s="232" t="str">
        <f t="shared" si="0"/>
        <v>是</v>
      </c>
    </row>
    <row r="22" ht="36" customHeight="1" spans="1:5">
      <c r="A22" s="153" t="s">
        <v>2950</v>
      </c>
      <c r="B22" s="237"/>
      <c r="C22" s="234"/>
      <c r="D22" s="235"/>
      <c r="E22" s="232" t="str">
        <f t="shared" si="0"/>
        <v>是</v>
      </c>
    </row>
    <row r="23" ht="36" customHeight="1" spans="1:5">
      <c r="A23" s="148" t="s">
        <v>2951</v>
      </c>
      <c r="B23" s="231">
        <v>100</v>
      </c>
      <c r="C23" s="231">
        <v>100</v>
      </c>
      <c r="D23" s="162" t="e">
        <f t="shared" ref="D23:D41" si="1">(XFD23-XFD23)/XFD23</f>
        <v>#DIV/0!</v>
      </c>
      <c r="E23" s="232" t="str">
        <f t="shared" si="0"/>
        <v>是</v>
      </c>
    </row>
    <row r="24" ht="36" customHeight="1" spans="1:5">
      <c r="A24" s="164" t="s">
        <v>2952</v>
      </c>
      <c r="B24" s="237">
        <v>100</v>
      </c>
      <c r="C24" s="234">
        <v>100</v>
      </c>
      <c r="D24" s="162" t="e">
        <f t="shared" si="1"/>
        <v>#DIV/0!</v>
      </c>
      <c r="E24" s="232" t="str">
        <f t="shared" si="0"/>
        <v>是</v>
      </c>
    </row>
    <row r="25" ht="36" customHeight="1" spans="1:5">
      <c r="A25" s="164" t="s">
        <v>2953</v>
      </c>
      <c r="B25" s="237"/>
      <c r="C25" s="234"/>
      <c r="D25" s="162"/>
      <c r="E25" s="232" t="str">
        <f t="shared" si="0"/>
        <v>是</v>
      </c>
    </row>
    <row r="26" ht="36" customHeight="1" spans="1:5">
      <c r="A26" s="164" t="s">
        <v>2954</v>
      </c>
      <c r="B26" s="237"/>
      <c r="C26" s="234"/>
      <c r="D26" s="162"/>
      <c r="E26" s="232" t="str">
        <f t="shared" si="0"/>
        <v>是</v>
      </c>
    </row>
    <row r="27" ht="36" customHeight="1" spans="1:5">
      <c r="A27" s="164" t="s">
        <v>2955</v>
      </c>
      <c r="B27" s="237"/>
      <c r="C27" s="234"/>
      <c r="D27" s="162"/>
      <c r="E27" s="232" t="str">
        <f t="shared" si="0"/>
        <v>是</v>
      </c>
    </row>
    <row r="28" ht="36" customHeight="1" spans="1:5">
      <c r="A28" s="148" t="s">
        <v>2956</v>
      </c>
      <c r="B28" s="231"/>
      <c r="C28" s="231"/>
      <c r="D28" s="162"/>
      <c r="E28" s="232" t="str">
        <f t="shared" si="0"/>
        <v>是</v>
      </c>
    </row>
    <row r="29" ht="36" customHeight="1" spans="1:5">
      <c r="A29" s="164" t="s">
        <v>2957</v>
      </c>
      <c r="B29" s="237"/>
      <c r="C29" s="234"/>
      <c r="D29" s="162"/>
      <c r="E29" s="232" t="str">
        <f t="shared" si="0"/>
        <v>是</v>
      </c>
    </row>
    <row r="30" ht="36" customHeight="1" spans="1:5">
      <c r="A30" s="164" t="s">
        <v>2958</v>
      </c>
      <c r="B30" s="233"/>
      <c r="C30" s="234"/>
      <c r="D30" s="162"/>
      <c r="E30" s="232" t="str">
        <f t="shared" si="0"/>
        <v>是</v>
      </c>
    </row>
    <row r="31" ht="36" customHeight="1" spans="1:5">
      <c r="A31" s="164" t="s">
        <v>2959</v>
      </c>
      <c r="B31" s="237"/>
      <c r="C31" s="234"/>
      <c r="D31" s="162"/>
      <c r="E31" s="232" t="str">
        <f t="shared" si="0"/>
        <v>是</v>
      </c>
    </row>
    <row r="32" ht="36" customHeight="1" spans="1:5">
      <c r="A32" s="148" t="s">
        <v>2960</v>
      </c>
      <c r="B32" s="231"/>
      <c r="C32" s="231"/>
      <c r="D32" s="162"/>
      <c r="E32" s="232" t="str">
        <f t="shared" si="0"/>
        <v>是</v>
      </c>
    </row>
    <row r="33" ht="36" customHeight="1" spans="1:5">
      <c r="A33" s="164" t="s">
        <v>2961</v>
      </c>
      <c r="B33" s="233"/>
      <c r="C33" s="239"/>
      <c r="D33" s="162"/>
      <c r="E33" s="232" t="str">
        <f t="shared" si="0"/>
        <v>是</v>
      </c>
    </row>
    <row r="34" ht="36" customHeight="1" spans="1:5">
      <c r="A34" s="164" t="s">
        <v>2962</v>
      </c>
      <c r="B34" s="237"/>
      <c r="C34" s="239"/>
      <c r="D34" s="162"/>
      <c r="E34" s="232" t="str">
        <f t="shared" si="0"/>
        <v>是</v>
      </c>
    </row>
    <row r="35" ht="36" customHeight="1" spans="1:5">
      <c r="A35" s="164" t="s">
        <v>2963</v>
      </c>
      <c r="B35" s="237"/>
      <c r="C35" s="238"/>
      <c r="D35" s="162"/>
      <c r="E35" s="232" t="str">
        <f t="shared" si="0"/>
        <v>是</v>
      </c>
    </row>
    <row r="36" ht="36" customHeight="1" spans="1:5">
      <c r="A36" s="148" t="s">
        <v>2964</v>
      </c>
      <c r="B36" s="240"/>
      <c r="C36" s="241"/>
      <c r="D36" s="162"/>
      <c r="E36" s="232" t="str">
        <f t="shared" si="0"/>
        <v>是</v>
      </c>
    </row>
    <row r="37" ht="36" customHeight="1" spans="1:5">
      <c r="A37" s="202" t="s">
        <v>2965</v>
      </c>
      <c r="B37" s="231">
        <f>XFD23</f>
        <v>0</v>
      </c>
      <c r="C37" s="231">
        <f>XFD23</f>
        <v>0</v>
      </c>
      <c r="D37" s="162" t="e">
        <f t="shared" si="1"/>
        <v>#DIV/0!</v>
      </c>
      <c r="E37" s="232" t="str">
        <f t="shared" si="0"/>
        <v>是</v>
      </c>
    </row>
    <row r="38" ht="36" customHeight="1" spans="1:5">
      <c r="A38" s="242" t="s">
        <v>60</v>
      </c>
      <c r="B38" s="183">
        <v>2</v>
      </c>
      <c r="C38" s="183">
        <v>2</v>
      </c>
      <c r="D38" s="162" t="e">
        <f t="shared" si="1"/>
        <v>#DIV/0!</v>
      </c>
      <c r="E38" s="232" t="str">
        <f t="shared" si="0"/>
        <v>是</v>
      </c>
    </row>
    <row r="39" ht="36" customHeight="1" spans="1:5">
      <c r="A39" s="204" t="s">
        <v>2966</v>
      </c>
      <c r="B39" s="200">
        <v>5</v>
      </c>
      <c r="C39" s="200">
        <v>7</v>
      </c>
      <c r="D39" s="162" t="e">
        <f t="shared" si="1"/>
        <v>#DIV/0!</v>
      </c>
      <c r="E39" s="232" t="str">
        <f t="shared" si="0"/>
        <v>是</v>
      </c>
    </row>
    <row r="40" ht="36" customHeight="1" spans="1:5">
      <c r="A40" s="242" t="s">
        <v>2967</v>
      </c>
      <c r="B40" s="233"/>
      <c r="C40" s="239"/>
      <c r="D40" s="162"/>
      <c r="E40" s="232" t="str">
        <f t="shared" si="0"/>
        <v>是</v>
      </c>
    </row>
    <row r="41" ht="36" customHeight="1" spans="1:5">
      <c r="A41" s="202" t="s">
        <v>67</v>
      </c>
      <c r="B41" s="231">
        <f>XFD37+XFD38+XFD39</f>
        <v>0</v>
      </c>
      <c r="C41" s="231">
        <f>XFD37+XFD38+XFD39</f>
        <v>0</v>
      </c>
      <c r="D41" s="162" t="e">
        <f t="shared" si="1"/>
        <v>#DIV/0!</v>
      </c>
      <c r="E41" s="232" t="str">
        <f t="shared" si="0"/>
        <v>是</v>
      </c>
    </row>
    <row r="42" spans="2:2">
      <c r="B42" s="206"/>
    </row>
    <row r="43" spans="2:3">
      <c r="B43" s="206"/>
      <c r="C43" s="206"/>
    </row>
    <row r="44" spans="2:2">
      <c r="B44" s="206"/>
    </row>
    <row r="45" spans="2:3">
      <c r="B45" s="206"/>
      <c r="C45" s="206"/>
    </row>
    <row r="46" spans="2:2">
      <c r="B46" s="206"/>
    </row>
    <row r="47" spans="2:2">
      <c r="B47" s="206"/>
    </row>
    <row r="48" spans="2:3">
      <c r="B48" s="206"/>
      <c r="C48" s="206"/>
    </row>
    <row r="49" spans="2:2">
      <c r="B49" s="206"/>
    </row>
    <row r="50" spans="2:2">
      <c r="B50" s="206"/>
    </row>
    <row r="51" spans="2:2">
      <c r="B51" s="206"/>
    </row>
    <row r="52" spans="2:2">
      <c r="B52" s="206"/>
    </row>
    <row r="53" spans="2:3">
      <c r="B53" s="206"/>
      <c r="C53" s="206"/>
    </row>
    <row r="54" spans="2:2">
      <c r="B54" s="206"/>
    </row>
  </sheetData>
  <mergeCells count="1">
    <mergeCell ref="A1:D1"/>
  </mergeCells>
  <conditionalFormatting sqref="E3:F4 F5:F39 E5:E41">
    <cfRule type="cellIs" dxfId="1380" priority="2" stopIfTrue="1" operator="lessThanOrEqual">
      <formula>-1</formula>
    </cfRule>
  </conditionalFormatting>
  <conditionalFormatting sqref="E4:F4 F5:F7 E5:E41">
    <cfRule type="cellIs" dxfId="1381" priority="1" stopIfTrue="1" operator="lessThanOrEqual">
      <formula>-1</formula>
    </cfRule>
  </conditionalFormatting>
  <pageMargins left="0.471527777777778" right="0.393055555555556" top="0.747916666666667" bottom="0.747916666666667" header="0.313888888888889" footer="0.313888888888889"/>
  <pageSetup paperSize="9" scale="75" orientation="portrait" useFirstPageNumber="1"/>
  <headerFooter>
    <oddFooter>&amp;C&amp;16-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E41"/>
  <sheetViews>
    <sheetView showGridLines="0" showZeros="0" view="pageBreakPreview" zoomScaleNormal="100" zoomScaleSheetLayoutView="100" workbookViewId="0">
      <selection activeCell="C28" sqref="C28"/>
    </sheetView>
  </sheetViews>
  <sheetFormatPr defaultColWidth="9" defaultRowHeight="15.6" customHeight="1" outlineLevelCol="4"/>
  <cols>
    <col min="1" max="1" width="50.7777777777778" style="173" customWidth="1"/>
    <col min="2" max="4" width="20.6296296296296" style="173" customWidth="1"/>
    <col min="5" max="5" width="4.77777777777778" style="173" hidden="1" customWidth="1"/>
    <col min="6" max="257" width="9" style="173" customWidth="1"/>
  </cols>
  <sheetData>
    <row r="1" ht="45" customHeight="1" spans="1:5">
      <c r="A1" s="210" t="s">
        <v>2968</v>
      </c>
      <c r="B1" s="210"/>
      <c r="C1" s="210"/>
      <c r="D1" s="210"/>
      <c r="E1" s="211"/>
    </row>
    <row r="2" ht="20.1" customHeight="1" spans="1:5">
      <c r="A2" s="212"/>
      <c r="B2" s="212"/>
      <c r="C2" s="212"/>
      <c r="D2" s="213" t="s">
        <v>2</v>
      </c>
      <c r="E2" s="214"/>
    </row>
    <row r="3" ht="45" customHeight="1" spans="1:5">
      <c r="A3" s="215" t="s">
        <v>4</v>
      </c>
      <c r="B3" s="79" t="s">
        <v>5</v>
      </c>
      <c r="C3" s="79" t="s">
        <v>6</v>
      </c>
      <c r="D3" s="79" t="s">
        <v>7</v>
      </c>
      <c r="E3" s="216" t="s">
        <v>134</v>
      </c>
    </row>
    <row r="4" s="208" customFormat="1" ht="35.1" customHeight="1" spans="1:5">
      <c r="A4" s="148" t="s">
        <v>2969</v>
      </c>
      <c r="B4" s="217"/>
      <c r="C4" s="217">
        <v>9</v>
      </c>
      <c r="D4" s="218"/>
      <c r="E4" s="219" t="str">
        <f t="shared" ref="E4:E28" si="0">IF(XFD4&lt;&gt;"",IF(SUM(XFD4)&lt;&gt;0,"是","否"),"是")</f>
        <v>是</v>
      </c>
    </row>
    <row r="5" ht="35.1" customHeight="1" spans="1:5">
      <c r="A5" s="150" t="s">
        <v>2970</v>
      </c>
      <c r="B5" s="220"/>
      <c r="C5" s="220"/>
      <c r="D5" s="221"/>
      <c r="E5" s="222" t="str">
        <f t="shared" si="0"/>
        <v>是</v>
      </c>
    </row>
    <row r="6" ht="35.1" customHeight="1" spans="1:5">
      <c r="A6" s="150" t="s">
        <v>2971</v>
      </c>
      <c r="B6" s="220"/>
      <c r="C6" s="220"/>
      <c r="D6" s="221"/>
      <c r="E6" s="222" t="str">
        <f t="shared" si="0"/>
        <v>是</v>
      </c>
    </row>
    <row r="7" ht="35.1" customHeight="1" spans="1:5">
      <c r="A7" s="150" t="s">
        <v>2972</v>
      </c>
      <c r="B7" s="220"/>
      <c r="C7" s="217">
        <v>9</v>
      </c>
      <c r="D7" s="221"/>
      <c r="E7" s="222" t="str">
        <f t="shared" si="0"/>
        <v>是</v>
      </c>
    </row>
    <row r="8" ht="35.1" customHeight="1" spans="1:5">
      <c r="A8" s="150" t="s">
        <v>2973</v>
      </c>
      <c r="B8" s="220"/>
      <c r="C8" s="220"/>
      <c r="D8" s="221"/>
      <c r="E8" s="222" t="str">
        <f t="shared" si="0"/>
        <v>是</v>
      </c>
    </row>
    <row r="9" ht="35.1" customHeight="1" spans="1:5">
      <c r="A9" s="150" t="s">
        <v>2974</v>
      </c>
      <c r="B9" s="220"/>
      <c r="C9" s="220"/>
      <c r="D9" s="221"/>
      <c r="E9" s="222" t="str">
        <f t="shared" si="0"/>
        <v>是</v>
      </c>
    </row>
    <row r="10" ht="35.1" customHeight="1" spans="1:5">
      <c r="A10" s="150" t="s">
        <v>2975</v>
      </c>
      <c r="B10" s="220"/>
      <c r="C10" s="220"/>
      <c r="D10" s="221"/>
      <c r="E10" s="222" t="str">
        <f t="shared" si="0"/>
        <v>是</v>
      </c>
    </row>
    <row r="11" ht="35.1" customHeight="1" spans="1:5">
      <c r="A11" s="148" t="s">
        <v>2976</v>
      </c>
      <c r="B11" s="220"/>
      <c r="C11" s="220"/>
      <c r="D11" s="221"/>
      <c r="E11" s="222" t="str">
        <f t="shared" si="0"/>
        <v>是</v>
      </c>
    </row>
    <row r="12" ht="35.1" customHeight="1" spans="1:5">
      <c r="A12" s="150" t="s">
        <v>2977</v>
      </c>
      <c r="B12" s="220"/>
      <c r="C12" s="220"/>
      <c r="D12" s="221"/>
      <c r="E12" s="222" t="str">
        <f t="shared" si="0"/>
        <v>是</v>
      </c>
    </row>
    <row r="13" ht="35.1" customHeight="1" spans="1:5">
      <c r="A13" s="150" t="s">
        <v>2978</v>
      </c>
      <c r="B13" s="220"/>
      <c r="C13" s="220"/>
      <c r="D13" s="221"/>
      <c r="E13" s="222" t="str">
        <f t="shared" si="0"/>
        <v>是</v>
      </c>
    </row>
    <row r="14" ht="35.1" customHeight="1" spans="1:5">
      <c r="A14" s="150" t="s">
        <v>2979</v>
      </c>
      <c r="B14" s="220"/>
      <c r="C14" s="220"/>
      <c r="D14" s="221"/>
      <c r="E14" s="222" t="str">
        <f t="shared" si="0"/>
        <v>是</v>
      </c>
    </row>
    <row r="15" ht="35.1" customHeight="1" spans="1:5">
      <c r="A15" s="150" t="s">
        <v>2980</v>
      </c>
      <c r="B15" s="220"/>
      <c r="C15" s="220"/>
      <c r="D15" s="221"/>
      <c r="E15" s="222" t="str">
        <f t="shared" si="0"/>
        <v>是</v>
      </c>
    </row>
    <row r="16" ht="35.1" customHeight="1" spans="1:5">
      <c r="A16" s="150" t="s">
        <v>2981</v>
      </c>
      <c r="B16" s="220"/>
      <c r="C16" s="220"/>
      <c r="D16" s="221"/>
      <c r="E16" s="222" t="str">
        <f t="shared" si="0"/>
        <v>是</v>
      </c>
    </row>
    <row r="17" s="209" customFormat="1" ht="35.1" customHeight="1" spans="1:5">
      <c r="A17" s="148" t="s">
        <v>2982</v>
      </c>
      <c r="B17" s="220"/>
      <c r="C17" s="220"/>
      <c r="D17" s="221"/>
      <c r="E17" s="222" t="str">
        <f t="shared" si="0"/>
        <v>是</v>
      </c>
    </row>
    <row r="18" ht="35.1" customHeight="1" spans="1:5">
      <c r="A18" s="150" t="s">
        <v>2983</v>
      </c>
      <c r="B18" s="220"/>
      <c r="C18" s="220"/>
      <c r="D18" s="221"/>
      <c r="E18" s="222" t="str">
        <f t="shared" si="0"/>
        <v>是</v>
      </c>
    </row>
    <row r="19" ht="35.1" customHeight="1" spans="1:5">
      <c r="A19" s="148" t="s">
        <v>2984</v>
      </c>
      <c r="B19" s="220"/>
      <c r="C19" s="220"/>
      <c r="D19" s="221"/>
      <c r="E19" s="222" t="str">
        <f t="shared" si="0"/>
        <v>是</v>
      </c>
    </row>
    <row r="20" ht="35.1" customHeight="1" spans="1:5">
      <c r="A20" s="153" t="s">
        <v>2985</v>
      </c>
      <c r="B20" s="220"/>
      <c r="C20" s="220"/>
      <c r="D20" s="221"/>
      <c r="E20" s="222" t="str">
        <f t="shared" si="0"/>
        <v>是</v>
      </c>
    </row>
    <row r="21" s="208" customFormat="1" ht="35.1" customHeight="1" spans="1:5">
      <c r="A21" s="148" t="s">
        <v>2986</v>
      </c>
      <c r="B21" s="223"/>
      <c r="C21" s="223">
        <v>11</v>
      </c>
      <c r="D21" s="218"/>
      <c r="E21" s="219" t="str">
        <f t="shared" si="0"/>
        <v>是</v>
      </c>
    </row>
    <row r="22" ht="35.1" customHeight="1" spans="1:5">
      <c r="A22" s="150" t="s">
        <v>2987</v>
      </c>
      <c r="B22" s="220"/>
      <c r="C22" s="220">
        <v>11</v>
      </c>
      <c r="D22" s="221"/>
      <c r="E22" s="222" t="str">
        <f t="shared" si="0"/>
        <v>是</v>
      </c>
    </row>
    <row r="23" s="208" customFormat="1" ht="35.1" customHeight="1" spans="1:5">
      <c r="A23" s="202" t="s">
        <v>2988</v>
      </c>
      <c r="B23" s="223"/>
      <c r="C23" s="223">
        <f>XFD4+XFD21</f>
        <v>0</v>
      </c>
      <c r="D23" s="218"/>
      <c r="E23" s="219" t="str">
        <f t="shared" si="0"/>
        <v>是</v>
      </c>
    </row>
    <row r="24" s="208" customFormat="1" ht="35.1" customHeight="1" spans="1:5">
      <c r="A24" s="224" t="s">
        <v>120</v>
      </c>
      <c r="B24" s="223">
        <f>XFD25+XFD26</f>
        <v>0</v>
      </c>
      <c r="C24" s="223">
        <f>XFD25+XFD26</f>
        <v>0</v>
      </c>
      <c r="D24" s="218" t="e">
        <f>(XFD24-XFD24)/XFD24</f>
        <v>#DIV/0!</v>
      </c>
      <c r="E24" s="219" t="str">
        <f t="shared" si="0"/>
        <v>是</v>
      </c>
    </row>
    <row r="25" ht="35.1" customHeight="1" spans="1:5">
      <c r="A25" s="225" t="s">
        <v>2989</v>
      </c>
      <c r="B25" s="220"/>
      <c r="C25" s="220"/>
      <c r="D25" s="221"/>
      <c r="E25" s="222" t="str">
        <f t="shared" si="0"/>
        <v>是</v>
      </c>
    </row>
    <row r="26" ht="35.1" customHeight="1" spans="1:5">
      <c r="A26" s="226" t="s">
        <v>2990</v>
      </c>
      <c r="B26" s="220">
        <v>100</v>
      </c>
      <c r="C26" s="220">
        <v>89</v>
      </c>
      <c r="D26" s="221" t="e">
        <f t="shared" ref="D26:D28" si="1">(XFD26-XFD26)/XFD26</f>
        <v>#DIV/0!</v>
      </c>
      <c r="E26" s="222" t="str">
        <f t="shared" si="0"/>
        <v>是</v>
      </c>
    </row>
    <row r="27" s="208" customFormat="1" ht="35.1" customHeight="1" spans="1:5">
      <c r="A27" s="227" t="s">
        <v>2991</v>
      </c>
      <c r="B27" s="223">
        <v>7</v>
      </c>
      <c r="C27" s="223"/>
      <c r="D27" s="218" t="e">
        <f t="shared" si="1"/>
        <v>#DIV/0!</v>
      </c>
      <c r="E27" s="219" t="str">
        <f t="shared" si="0"/>
        <v>是</v>
      </c>
    </row>
    <row r="28" s="208" customFormat="1" ht="35.1" customHeight="1" spans="1:5">
      <c r="A28" s="165" t="s">
        <v>127</v>
      </c>
      <c r="B28" s="223">
        <f>XFD24+XFD27</f>
        <v>0</v>
      </c>
      <c r="C28" s="223">
        <f>XFD23+XFD24</f>
        <v>0</v>
      </c>
      <c r="D28" s="218" t="e">
        <f t="shared" si="1"/>
        <v>#DIV/0!</v>
      </c>
      <c r="E28" s="219" t="str">
        <f t="shared" si="0"/>
        <v>是</v>
      </c>
    </row>
    <row r="29" spans="2:2">
      <c r="B29" s="206"/>
    </row>
    <row r="30" spans="2:3">
      <c r="B30" s="206"/>
      <c r="C30" s="206"/>
    </row>
    <row r="31" spans="2:2">
      <c r="B31" s="206"/>
    </row>
    <row r="32" spans="2:3">
      <c r="B32" s="206"/>
      <c r="C32" s="206"/>
    </row>
    <row r="33" spans="2:2">
      <c r="B33" s="206"/>
    </row>
    <row r="34" spans="2:2">
      <c r="B34" s="206"/>
    </row>
    <row r="35" spans="2:3">
      <c r="B35" s="206"/>
      <c r="C35" s="206"/>
    </row>
    <row r="36" spans="2:2">
      <c r="B36" s="206"/>
    </row>
    <row r="37" spans="2:2">
      <c r="B37" s="206"/>
    </row>
    <row r="38" spans="2:2">
      <c r="B38" s="206"/>
    </row>
    <row r="39" spans="2:2">
      <c r="B39" s="206"/>
    </row>
    <row r="40" spans="2:3">
      <c r="B40" s="206"/>
      <c r="C40" s="206"/>
    </row>
    <row r="41" spans="2:2">
      <c r="B41" s="206"/>
    </row>
  </sheetData>
  <mergeCells count="1">
    <mergeCell ref="A1:D1"/>
  </mergeCells>
  <conditionalFormatting sqref="E29">
    <cfRule type="cellIs" dxfId="1382" priority="1" stopIfTrue="1" operator="lessThanOrEqual">
      <formula>-1</formula>
    </cfRule>
  </conditionalFormatting>
  <conditionalFormatting sqref="E3:E29">
    <cfRule type="cellIs" dxfId="1383" priority="2" stopIfTrue="1" operator="lessThanOrEqual">
      <formula>-1</formula>
    </cfRule>
  </conditionalFormatting>
  <pageMargins left="0.471527777777778" right="0.393055555555556" top="0.747916666666667" bottom="0.747916666666667" header="0.313888888888889" footer="0.313888888888889"/>
  <pageSetup paperSize="9" scale="74" orientation="portrait" useFirstPageNumber="1"/>
  <headerFooter>
    <oddFooter>&amp;C&amp;16-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E48"/>
  <sheetViews>
    <sheetView showGridLines="0" showZeros="0" view="pageBreakPreview" zoomScaleNormal="100" zoomScaleSheetLayoutView="100" workbookViewId="0">
      <selection activeCell="B4" sqref="B4:D35"/>
    </sheetView>
  </sheetViews>
  <sheetFormatPr defaultColWidth="9" defaultRowHeight="20.4" customHeight="1" outlineLevelCol="4"/>
  <cols>
    <col min="1" max="1" width="52.6666666666667" style="173" customWidth="1"/>
    <col min="2" max="2" width="20.6296296296296" style="173" customWidth="1"/>
    <col min="3" max="3" width="20.6296296296296" style="174" customWidth="1"/>
    <col min="4" max="4" width="20.6296296296296" style="173" customWidth="1"/>
    <col min="5" max="5" width="4.44444444444444" style="173" hidden="1" customWidth="1"/>
    <col min="6" max="257" width="9" style="173" customWidth="1"/>
  </cols>
  <sheetData>
    <row r="1" ht="45" customHeight="1" spans="1:4">
      <c r="A1" s="157" t="s">
        <v>2992</v>
      </c>
      <c r="B1" s="157"/>
      <c r="C1" s="175"/>
      <c r="D1" s="157"/>
    </row>
    <row r="2" ht="20.1" customHeight="1" spans="1:4">
      <c r="A2" s="158"/>
      <c r="B2" s="158"/>
      <c r="C2" s="176"/>
      <c r="D2" s="177" t="s">
        <v>2</v>
      </c>
    </row>
    <row r="3" ht="45" customHeight="1" spans="1:5">
      <c r="A3" s="178" t="s">
        <v>2931</v>
      </c>
      <c r="B3" s="79" t="s">
        <v>5</v>
      </c>
      <c r="C3" s="79" t="s">
        <v>6</v>
      </c>
      <c r="D3" s="79" t="s">
        <v>7</v>
      </c>
      <c r="E3" s="173" t="s">
        <v>134</v>
      </c>
    </row>
    <row r="4" ht="36" customHeight="1" spans="1:5">
      <c r="A4" s="148" t="s">
        <v>2993</v>
      </c>
      <c r="B4" s="179"/>
      <c r="C4" s="179"/>
      <c r="D4" s="180"/>
      <c r="E4" s="140" t="str">
        <f t="shared" ref="E4:E35" si="0">IF(XFD4&lt;&gt;"",IF(SUM(XFD4)&lt;&gt;0,"是","否"),"是")</f>
        <v>是</v>
      </c>
    </row>
    <row r="5" ht="36" customHeight="1" spans="1:5">
      <c r="A5" s="164" t="s">
        <v>2933</v>
      </c>
      <c r="B5" s="179"/>
      <c r="C5" s="181"/>
      <c r="D5" s="182"/>
      <c r="E5" s="140" t="str">
        <f t="shared" si="0"/>
        <v>是</v>
      </c>
    </row>
    <row r="6" ht="36" customHeight="1" spans="1:5">
      <c r="A6" s="164" t="s">
        <v>2934</v>
      </c>
      <c r="B6" s="183"/>
      <c r="C6" s="184"/>
      <c r="D6" s="185" t="str">
        <f>IF(XFD6&gt;0,XFD6/XFD6-1,IF(XFD6&lt;0,-(XFD6/XFD6-1),""))</f>
        <v/>
      </c>
      <c r="E6" s="140" t="str">
        <f t="shared" si="0"/>
        <v>是</v>
      </c>
    </row>
    <row r="7" ht="36" customHeight="1" spans="1:5">
      <c r="A7" s="164" t="s">
        <v>2935</v>
      </c>
      <c r="B7" s="186"/>
      <c r="C7" s="181"/>
      <c r="D7" s="187"/>
      <c r="E7" s="140" t="str">
        <f t="shared" si="0"/>
        <v>是</v>
      </c>
    </row>
    <row r="8" ht="36" customHeight="1" spans="1:5">
      <c r="A8" s="164" t="s">
        <v>2936</v>
      </c>
      <c r="B8" s="188"/>
      <c r="C8" s="184">
        <v>0</v>
      </c>
      <c r="D8" s="185" t="str">
        <f>IF(XFD8&gt;0,XFD8/XFD8-1,IF(XFD8&lt;0,-(XFD8/XFD8-1),""))</f>
        <v/>
      </c>
      <c r="E8" s="140" t="str">
        <f t="shared" si="0"/>
        <v>是</v>
      </c>
    </row>
    <row r="9" ht="36" customHeight="1" spans="1:5">
      <c r="A9" s="164" t="s">
        <v>2937</v>
      </c>
      <c r="B9" s="186"/>
      <c r="C9" s="181"/>
      <c r="D9" s="187"/>
      <c r="E9" s="140" t="str">
        <f t="shared" si="0"/>
        <v>是</v>
      </c>
    </row>
    <row r="10" ht="36" customHeight="1" spans="1:5">
      <c r="A10" s="164" t="s">
        <v>2940</v>
      </c>
      <c r="B10" s="189"/>
      <c r="C10" s="181"/>
      <c r="D10" s="185"/>
      <c r="E10" s="140" t="str">
        <f t="shared" si="0"/>
        <v>是</v>
      </c>
    </row>
    <row r="11" ht="36" customHeight="1" spans="1:5">
      <c r="A11" s="164" t="s">
        <v>2941</v>
      </c>
      <c r="B11" s="189"/>
      <c r="C11" s="190"/>
      <c r="D11" s="187"/>
      <c r="E11" s="140" t="str">
        <f t="shared" si="0"/>
        <v>是</v>
      </c>
    </row>
    <row r="12" ht="36" customHeight="1" spans="1:5">
      <c r="A12" s="164" t="s">
        <v>2942</v>
      </c>
      <c r="B12" s="186"/>
      <c r="C12" s="191"/>
      <c r="D12" s="187"/>
      <c r="E12" s="140" t="str">
        <f t="shared" si="0"/>
        <v>是</v>
      </c>
    </row>
    <row r="13" ht="36" customHeight="1" spans="1:5">
      <c r="A13" s="164" t="s">
        <v>2943</v>
      </c>
      <c r="B13" s="186"/>
      <c r="C13" s="181"/>
      <c r="D13" s="187"/>
      <c r="E13" s="140" t="str">
        <f t="shared" si="0"/>
        <v>是</v>
      </c>
    </row>
    <row r="14" ht="36" customHeight="1" spans="1:5">
      <c r="A14" s="164" t="s">
        <v>2939</v>
      </c>
      <c r="B14" s="186"/>
      <c r="C14" s="181"/>
      <c r="D14" s="187"/>
      <c r="E14" s="140" t="str">
        <f t="shared" si="0"/>
        <v>是</v>
      </c>
    </row>
    <row r="15" ht="36" customHeight="1" spans="1:5">
      <c r="A15" s="164" t="s">
        <v>2994</v>
      </c>
      <c r="B15" s="186"/>
      <c r="C15" s="190"/>
      <c r="D15" s="187"/>
      <c r="E15" s="140" t="str">
        <f t="shared" si="0"/>
        <v>是</v>
      </c>
    </row>
    <row r="16" ht="36" customHeight="1" spans="1:5">
      <c r="A16" s="164" t="s">
        <v>2945</v>
      </c>
      <c r="B16" s="186"/>
      <c r="C16" s="181"/>
      <c r="D16" s="187"/>
      <c r="E16" s="140" t="str">
        <f t="shared" si="0"/>
        <v>是</v>
      </c>
    </row>
    <row r="17" ht="36" customHeight="1" spans="1:5">
      <c r="A17" s="164" t="s">
        <v>2946</v>
      </c>
      <c r="B17" s="186"/>
      <c r="C17" s="181"/>
      <c r="D17" s="187"/>
      <c r="E17" s="140" t="str">
        <f t="shared" si="0"/>
        <v>是</v>
      </c>
    </row>
    <row r="18" ht="36" customHeight="1" spans="1:5">
      <c r="A18" s="164" t="s">
        <v>2947</v>
      </c>
      <c r="B18" s="186"/>
      <c r="C18" s="181"/>
      <c r="D18" s="187"/>
      <c r="E18" s="140" t="str">
        <f t="shared" si="0"/>
        <v>是</v>
      </c>
    </row>
    <row r="19" ht="36" customHeight="1" spans="1:5">
      <c r="A19" s="164" t="s">
        <v>2949</v>
      </c>
      <c r="B19" s="188"/>
      <c r="C19" s="184"/>
      <c r="D19" s="185" t="str">
        <f>IF(XFD19&gt;0,XFD19/XFD19-1,IF(XFD19&lt;0,-(XFD19/XFD19-1),""))</f>
        <v/>
      </c>
      <c r="E19" s="140" t="str">
        <f t="shared" si="0"/>
        <v>是</v>
      </c>
    </row>
    <row r="20" ht="36" customHeight="1" spans="1:5">
      <c r="A20" s="164" t="s">
        <v>2950</v>
      </c>
      <c r="B20" s="186"/>
      <c r="C20" s="181"/>
      <c r="D20" s="187"/>
      <c r="E20" s="140" t="str">
        <f t="shared" si="0"/>
        <v>是</v>
      </c>
    </row>
    <row r="21" ht="36" customHeight="1" spans="1:5">
      <c r="A21" s="148" t="s">
        <v>2995</v>
      </c>
      <c r="B21" s="192">
        <v>100</v>
      </c>
      <c r="C21" s="192">
        <v>100</v>
      </c>
      <c r="D21" s="180" t="e">
        <f t="shared" ref="D21:D35" si="1">(XFD21-XFD21)/XFD21</f>
        <v>#DIV/0!</v>
      </c>
      <c r="E21" s="140" t="str">
        <f t="shared" si="0"/>
        <v>是</v>
      </c>
    </row>
    <row r="22" ht="36" customHeight="1" spans="1:5">
      <c r="A22" s="164" t="s">
        <v>2952</v>
      </c>
      <c r="B22" s="193">
        <v>100</v>
      </c>
      <c r="C22" s="193">
        <v>100</v>
      </c>
      <c r="D22" s="180" t="e">
        <f t="shared" si="1"/>
        <v>#DIV/0!</v>
      </c>
      <c r="E22" s="140" t="str">
        <f t="shared" si="0"/>
        <v>是</v>
      </c>
    </row>
    <row r="23" ht="36" customHeight="1" spans="1:5">
      <c r="A23" s="164" t="s">
        <v>2953</v>
      </c>
      <c r="B23" s="193">
        <v>0</v>
      </c>
      <c r="C23" s="194"/>
      <c r="D23" s="180"/>
      <c r="E23" s="140" t="str">
        <f t="shared" si="0"/>
        <v>是</v>
      </c>
    </row>
    <row r="24" ht="36" customHeight="1" spans="1:5">
      <c r="A24" s="148" t="s">
        <v>2996</v>
      </c>
      <c r="B24" s="195"/>
      <c r="C24" s="196">
        <f>SUM(XFD25:XFD27)</f>
        <v>0</v>
      </c>
      <c r="D24" s="180"/>
      <c r="E24" s="140" t="str">
        <f t="shared" si="0"/>
        <v>是</v>
      </c>
    </row>
    <row r="25" ht="36" customHeight="1" spans="1:5">
      <c r="A25" s="164" t="s">
        <v>2997</v>
      </c>
      <c r="B25" s="183"/>
      <c r="C25" s="197"/>
      <c r="D25" s="180"/>
      <c r="E25" s="140" t="str">
        <f t="shared" si="0"/>
        <v>是</v>
      </c>
    </row>
    <row r="26" ht="36" customHeight="1" spans="1:5">
      <c r="A26" s="164" t="s">
        <v>2998</v>
      </c>
      <c r="B26" s="183"/>
      <c r="C26" s="197"/>
      <c r="D26" s="180"/>
      <c r="E26" s="140" t="str">
        <f t="shared" si="0"/>
        <v>是</v>
      </c>
    </row>
    <row r="27" ht="36" customHeight="1" spans="1:5">
      <c r="A27" s="164" t="s">
        <v>2999</v>
      </c>
      <c r="B27" s="198"/>
      <c r="C27" s="194">
        <f>SUM(XFD28:XFD29)</f>
        <v>0</v>
      </c>
      <c r="D27" s="180"/>
      <c r="E27" s="140" t="str">
        <f t="shared" si="0"/>
        <v>是</v>
      </c>
    </row>
    <row r="28" ht="36" customHeight="1" spans="1:5">
      <c r="A28" s="148" t="s">
        <v>3000</v>
      </c>
      <c r="B28" s="195"/>
      <c r="C28" s="195"/>
      <c r="D28" s="180"/>
      <c r="E28" s="140" t="str">
        <f t="shared" si="0"/>
        <v>是</v>
      </c>
    </row>
    <row r="29" ht="36" customHeight="1" spans="1:5">
      <c r="A29" s="164" t="s">
        <v>2962</v>
      </c>
      <c r="B29" s="198"/>
      <c r="C29" s="199"/>
      <c r="D29" s="180"/>
      <c r="E29" s="140" t="str">
        <f t="shared" si="0"/>
        <v>是</v>
      </c>
    </row>
    <row r="30" ht="36" customHeight="1" spans="1:5">
      <c r="A30" s="148" t="s">
        <v>3001</v>
      </c>
      <c r="B30" s="200"/>
      <c r="C30" s="201"/>
      <c r="D30" s="180"/>
      <c r="E30" s="140" t="str">
        <f t="shared" si="0"/>
        <v>是</v>
      </c>
    </row>
    <row r="31" ht="36" customHeight="1" spans="1:5">
      <c r="A31" s="202" t="s">
        <v>3002</v>
      </c>
      <c r="B31" s="179">
        <f>XFD21</f>
        <v>0</v>
      </c>
      <c r="C31" s="179">
        <f>XFD21</f>
        <v>0</v>
      </c>
      <c r="D31" s="180" t="e">
        <f t="shared" si="1"/>
        <v>#DIV/0!</v>
      </c>
      <c r="E31" s="140" t="str">
        <f t="shared" si="0"/>
        <v>是</v>
      </c>
    </row>
    <row r="32" ht="36" customHeight="1" spans="1:5">
      <c r="A32" s="203" t="s">
        <v>60</v>
      </c>
      <c r="B32" s="195">
        <v>2</v>
      </c>
      <c r="C32" s="195">
        <v>2</v>
      </c>
      <c r="D32" s="180" t="e">
        <f t="shared" si="1"/>
        <v>#DIV/0!</v>
      </c>
      <c r="E32" s="140" t="str">
        <f t="shared" si="0"/>
        <v>是</v>
      </c>
    </row>
    <row r="33" ht="36" customHeight="1" spans="1:5">
      <c r="A33" s="204" t="s">
        <v>2966</v>
      </c>
      <c r="B33" s="200">
        <v>5</v>
      </c>
      <c r="C33" s="195">
        <v>7</v>
      </c>
      <c r="D33" s="180" t="e">
        <f t="shared" si="1"/>
        <v>#DIV/0!</v>
      </c>
      <c r="E33" s="140" t="str">
        <f t="shared" si="0"/>
        <v>是</v>
      </c>
    </row>
    <row r="34" ht="36" customHeight="1" spans="1:5">
      <c r="A34" s="203" t="s">
        <v>2967</v>
      </c>
      <c r="B34" s="179"/>
      <c r="C34" s="205"/>
      <c r="D34" s="180"/>
      <c r="E34" s="140" t="str">
        <f t="shared" si="0"/>
        <v>是</v>
      </c>
    </row>
    <row r="35" ht="36" customHeight="1" spans="1:5">
      <c r="A35" s="165" t="s">
        <v>67</v>
      </c>
      <c r="B35" s="179">
        <f>XFD31+XFD32+XFD33</f>
        <v>0</v>
      </c>
      <c r="C35" s="179">
        <f>XFD31+XFD32+XFD33</f>
        <v>0</v>
      </c>
      <c r="D35" s="180" t="e">
        <f t="shared" si="1"/>
        <v>#DIV/0!</v>
      </c>
      <c r="E35" s="140" t="str">
        <f t="shared" si="0"/>
        <v>是</v>
      </c>
    </row>
    <row r="36" ht="15.6" spans="2:2">
      <c r="B36" s="206"/>
    </row>
    <row r="37" ht="15.6" spans="2:2">
      <c r="B37" s="207"/>
    </row>
    <row r="38" ht="15.6" spans="2:2">
      <c r="B38" s="206"/>
    </row>
    <row r="39" ht="15.6" spans="2:2">
      <c r="B39" s="207"/>
    </row>
    <row r="40" ht="15.6" spans="2:2">
      <c r="B40" s="206"/>
    </row>
    <row r="41" ht="15.6" spans="2:2">
      <c r="B41" s="206"/>
    </row>
    <row r="42" ht="15.6" spans="2:2">
      <c r="B42" s="207"/>
    </row>
    <row r="43" ht="15.6" spans="2:2">
      <c r="B43" s="206"/>
    </row>
    <row r="44" ht="15.6" spans="2:2">
      <c r="B44" s="206"/>
    </row>
    <row r="45" ht="15.6" spans="2:2">
      <c r="B45" s="206"/>
    </row>
    <row r="46" ht="15.6" spans="2:2">
      <c r="B46" s="206"/>
    </row>
    <row r="47" ht="15.6" spans="2:2">
      <c r="B47" s="207"/>
    </row>
    <row r="48" ht="15.6" spans="2:2">
      <c r="B48" s="206"/>
    </row>
  </sheetData>
  <mergeCells count="1">
    <mergeCell ref="A1:D1"/>
  </mergeCells>
  <conditionalFormatting sqref="E3:E35">
    <cfRule type="cellIs" dxfId="1384" priority="2" stopIfTrue="1" operator="lessThanOrEqual">
      <formula>-1</formula>
    </cfRule>
  </conditionalFormatting>
  <conditionalFormatting sqref="D5 D7 D20 D11:D18 D9">
    <cfRule type="cellIs" dxfId="1385" priority="1" stopIfTrue="1" operator="lessThanOrEqual">
      <formula>-1</formula>
    </cfRule>
  </conditionalFormatting>
  <pageMargins left="0.471527777777778" right="0.393055555555556" top="0.747916666666667" bottom="0.747916666666667" header="0.313888888888889" footer="0.313888888888889"/>
  <pageSetup paperSize="9" scale="75" orientation="portrait" useFirstPageNumber="1"/>
  <headerFooter>
    <oddFooter>&amp;C&amp;16-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E34"/>
  <sheetViews>
    <sheetView showGridLines="0" showZeros="0" view="pageBreakPreview" zoomScaleNormal="100" zoomScaleSheetLayoutView="100" workbookViewId="0">
      <selection activeCell="C3" sqref="C3"/>
    </sheetView>
  </sheetViews>
  <sheetFormatPr defaultColWidth="9" defaultRowHeight="14.4" customHeight="1" outlineLevelCol="4"/>
  <cols>
    <col min="1" max="1" width="50.7777777777778" customWidth="1"/>
    <col min="2" max="4" width="20.6296296296296" customWidth="1"/>
    <col min="5" max="5" width="5.33333333333333" hidden="1" customWidth="1"/>
  </cols>
  <sheetData>
    <row r="1" ht="45" customHeight="1" spans="1:4">
      <c r="A1" s="157" t="s">
        <v>3003</v>
      </c>
      <c r="B1" s="157"/>
      <c r="C1" s="157"/>
      <c r="D1" s="157"/>
    </row>
    <row r="2" ht="20.1" customHeight="1" spans="1:4">
      <c r="A2" s="158"/>
      <c r="B2" s="158"/>
      <c r="C2" s="158"/>
      <c r="D2" s="159" t="s">
        <v>2</v>
      </c>
    </row>
    <row r="3" ht="45" customHeight="1" spans="1:5">
      <c r="A3" s="160" t="s">
        <v>3004</v>
      </c>
      <c r="B3" s="79" t="s">
        <v>5</v>
      </c>
      <c r="C3" s="79" t="s">
        <v>6</v>
      </c>
      <c r="D3" s="79" t="s">
        <v>7</v>
      </c>
      <c r="E3" t="s">
        <v>134</v>
      </c>
    </row>
    <row r="4" ht="36" customHeight="1" spans="1:5">
      <c r="A4" s="148" t="s">
        <v>2969</v>
      </c>
      <c r="B4" s="161"/>
      <c r="C4" s="161">
        <v>9</v>
      </c>
      <c r="D4" s="162"/>
      <c r="E4" s="140" t="str">
        <f t="shared" ref="E4:E21" si="0">IF(XFD4&lt;&gt;"",IF(SUM(XFD4)&lt;&gt;0,"是","否"),"是")</f>
        <v>是</v>
      </c>
    </row>
    <row r="5" ht="36" customHeight="1" spans="1:5">
      <c r="A5" s="150" t="s">
        <v>3005</v>
      </c>
      <c r="B5" s="163"/>
      <c r="C5" s="163"/>
      <c r="D5" s="162"/>
      <c r="E5" s="140" t="str">
        <f t="shared" si="0"/>
        <v>是</v>
      </c>
    </row>
    <row r="6" ht="36" customHeight="1" spans="1:5">
      <c r="A6" s="150" t="s">
        <v>2975</v>
      </c>
      <c r="B6" s="163"/>
      <c r="C6" s="163">
        <v>9</v>
      </c>
      <c r="D6" s="162"/>
      <c r="E6" s="140" t="str">
        <f t="shared" si="0"/>
        <v>是</v>
      </c>
    </row>
    <row r="7" ht="36" customHeight="1" spans="1:5">
      <c r="A7" s="148" t="s">
        <v>2976</v>
      </c>
      <c r="B7" s="161"/>
      <c r="C7" s="161"/>
      <c r="D7" s="162"/>
      <c r="E7" s="140" t="str">
        <f t="shared" si="0"/>
        <v>是</v>
      </c>
    </row>
    <row r="8" ht="36" customHeight="1" spans="1:5">
      <c r="A8" s="150" t="s">
        <v>2977</v>
      </c>
      <c r="B8" s="163"/>
      <c r="C8" s="163"/>
      <c r="D8" s="162"/>
      <c r="E8" s="140" t="str">
        <f t="shared" si="0"/>
        <v>是</v>
      </c>
    </row>
    <row r="9" ht="36" customHeight="1" spans="1:5">
      <c r="A9" s="150" t="s">
        <v>2981</v>
      </c>
      <c r="B9" s="163"/>
      <c r="C9" s="163"/>
      <c r="D9" s="162"/>
      <c r="E9" s="140" t="str">
        <f t="shared" si="0"/>
        <v>是</v>
      </c>
    </row>
    <row r="10" ht="36" customHeight="1" spans="1:5">
      <c r="A10" s="148" t="s">
        <v>2982</v>
      </c>
      <c r="B10" s="161">
        <f>XFD11</f>
        <v>0</v>
      </c>
      <c r="C10" s="161">
        <f>XFD11</f>
        <v>0</v>
      </c>
      <c r="D10" s="162"/>
      <c r="E10" s="140" t="str">
        <f t="shared" si="0"/>
        <v>是</v>
      </c>
    </row>
    <row r="11" ht="36" customHeight="1" spans="1:5">
      <c r="A11" s="150" t="s">
        <v>2983</v>
      </c>
      <c r="B11" s="163"/>
      <c r="C11" s="163"/>
      <c r="D11" s="162"/>
      <c r="E11" s="140" t="str">
        <f t="shared" si="0"/>
        <v>是</v>
      </c>
    </row>
    <row r="12" ht="36" customHeight="1" spans="1:5">
      <c r="A12" s="148" t="s">
        <v>2984</v>
      </c>
      <c r="B12" s="161"/>
      <c r="C12" s="161"/>
      <c r="D12" s="162"/>
      <c r="E12" s="140" t="str">
        <f t="shared" si="0"/>
        <v>是</v>
      </c>
    </row>
    <row r="13" ht="36" customHeight="1" spans="1:5">
      <c r="A13" s="164" t="s">
        <v>3006</v>
      </c>
      <c r="B13" s="163"/>
      <c r="C13" s="163"/>
      <c r="D13" s="162"/>
      <c r="E13" s="140" t="str">
        <f t="shared" si="0"/>
        <v>是</v>
      </c>
    </row>
    <row r="14" ht="36" customHeight="1" spans="1:5">
      <c r="A14" s="148" t="s">
        <v>2986</v>
      </c>
      <c r="B14" s="161"/>
      <c r="C14" s="161">
        <v>11</v>
      </c>
      <c r="D14" s="162"/>
      <c r="E14" s="140" t="str">
        <f t="shared" si="0"/>
        <v>是</v>
      </c>
    </row>
    <row r="15" ht="36" customHeight="1" spans="1:5">
      <c r="A15" s="150" t="s">
        <v>2987</v>
      </c>
      <c r="B15" s="163"/>
      <c r="C15" s="163">
        <v>11</v>
      </c>
      <c r="D15" s="162"/>
      <c r="E15" s="140" t="str">
        <f t="shared" si="0"/>
        <v>是</v>
      </c>
    </row>
    <row r="16" ht="36" customHeight="1" spans="1:5">
      <c r="A16" s="165" t="s">
        <v>3007</v>
      </c>
      <c r="B16" s="161"/>
      <c r="C16" s="161">
        <f>XFD4+XFD14</f>
        <v>0</v>
      </c>
      <c r="D16" s="162"/>
      <c r="E16" s="140" t="str">
        <f t="shared" si="0"/>
        <v>是</v>
      </c>
    </row>
    <row r="17" ht="36" customHeight="1" spans="1:5">
      <c r="A17" s="166" t="s">
        <v>120</v>
      </c>
      <c r="B17" s="161">
        <f>XFD18+XFD19</f>
        <v>0</v>
      </c>
      <c r="C17" s="161">
        <f>XFD18+XFD19</f>
        <v>0</v>
      </c>
      <c r="D17" s="162" t="e">
        <f>(XFD17-XFD17)/XFD17</f>
        <v>#DIV/0!</v>
      </c>
      <c r="E17" s="140" t="str">
        <f t="shared" si="0"/>
        <v>是</v>
      </c>
    </row>
    <row r="18" ht="36" customHeight="1" spans="1:5">
      <c r="A18" s="167" t="s">
        <v>2989</v>
      </c>
      <c r="B18" s="168"/>
      <c r="C18" s="163"/>
      <c r="D18" s="162"/>
      <c r="E18" s="140" t="str">
        <f t="shared" si="0"/>
        <v>是</v>
      </c>
    </row>
    <row r="19" ht="36" customHeight="1" spans="1:5">
      <c r="A19" s="167" t="s">
        <v>2990</v>
      </c>
      <c r="B19" s="168">
        <v>100</v>
      </c>
      <c r="C19" s="168">
        <v>89</v>
      </c>
      <c r="D19" s="162" t="e">
        <f t="shared" ref="D19:D21" si="1">(XFD19-XFD19)/XFD19</f>
        <v>#DIV/0!</v>
      </c>
      <c r="E19" s="140" t="str">
        <f t="shared" si="0"/>
        <v>是</v>
      </c>
    </row>
    <row r="20" ht="36" customHeight="1" spans="1:5">
      <c r="A20" s="169" t="s">
        <v>2991</v>
      </c>
      <c r="B20" s="170">
        <v>7</v>
      </c>
      <c r="C20" s="161"/>
      <c r="D20" s="162" t="e">
        <f t="shared" si="1"/>
        <v>#DIV/0!</v>
      </c>
      <c r="E20" s="140" t="str">
        <f t="shared" si="0"/>
        <v>是</v>
      </c>
    </row>
    <row r="21" ht="36" customHeight="1" spans="1:5">
      <c r="A21" s="165" t="s">
        <v>127</v>
      </c>
      <c r="B21" s="161">
        <f>XFD16+XFD17+XFD20</f>
        <v>0</v>
      </c>
      <c r="C21" s="161">
        <f>XFD16+XFD17+XFD20</f>
        <v>0</v>
      </c>
      <c r="D21" s="162" t="e">
        <f t="shared" si="1"/>
        <v>#DIV/0!</v>
      </c>
      <c r="E21" s="140" t="str">
        <f t="shared" si="0"/>
        <v>是</v>
      </c>
    </row>
    <row r="22" spans="2:2">
      <c r="B22" s="171"/>
    </row>
    <row r="23" spans="2:3">
      <c r="B23" s="172"/>
      <c r="C23" s="172"/>
    </row>
    <row r="24" spans="2:2">
      <c r="B24" s="171"/>
    </row>
    <row r="25" spans="2:3">
      <c r="B25" s="172"/>
      <c r="C25" s="172"/>
    </row>
    <row r="26" spans="2:2">
      <c r="B26" s="171"/>
    </row>
    <row r="27" spans="2:2">
      <c r="B27" s="171"/>
    </row>
    <row r="28" spans="2:3">
      <c r="B28" s="172"/>
      <c r="C28" s="172"/>
    </row>
    <row r="29" spans="2:2">
      <c r="B29" s="171"/>
    </row>
    <row r="30" spans="2:2">
      <c r="B30" s="171"/>
    </row>
    <row r="31" spans="2:2">
      <c r="B31" s="171"/>
    </row>
    <row r="32" spans="2:2">
      <c r="B32" s="171"/>
    </row>
    <row r="33" spans="2:3">
      <c r="B33" s="172"/>
      <c r="C33" s="172"/>
    </row>
    <row r="34" spans="2:2">
      <c r="B34" s="171"/>
    </row>
  </sheetData>
  <mergeCells count="1">
    <mergeCell ref="A1:D1"/>
  </mergeCells>
  <conditionalFormatting sqref="E3:E21">
    <cfRule type="cellIs" dxfId="1386" priority="2" stopIfTrue="1" operator="lessThanOrEqual">
      <formula>-1</formula>
    </cfRule>
  </conditionalFormatting>
  <conditionalFormatting sqref="E4:E21">
    <cfRule type="cellIs" dxfId="1387" priority="1" stopIfTrue="1" operator="lessThanOrEqual">
      <formula>-1</formula>
    </cfRule>
  </conditionalFormatting>
  <pageMargins left="0.471527777777778" right="0.393055555555556" top="0.747916666666667" bottom="0.747916666666667" header="0.313888888888889" footer="0.313888888888889"/>
  <pageSetup paperSize="9" scale="75" orientation="portrait" useFirstPageNumber="1"/>
  <headerFooter>
    <oddFooter>&amp;C&amp;16-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13"/>
  <sheetViews>
    <sheetView view="pageBreakPreview" zoomScaleNormal="100" zoomScaleSheetLayoutView="100" workbookViewId="0">
      <selection activeCell="A1" sqref="A1:B1"/>
    </sheetView>
  </sheetViews>
  <sheetFormatPr defaultColWidth="9" defaultRowHeight="15.6" customHeight="1" outlineLevelCol="1"/>
  <cols>
    <col min="1" max="1" width="36.25" style="142" customWidth="1"/>
    <col min="2" max="2" width="45.5" style="142" customWidth="1"/>
    <col min="3" max="3" width="12.6296296296296" style="142" customWidth="1"/>
    <col min="4" max="257" width="9" style="142" customWidth="1"/>
  </cols>
  <sheetData>
    <row r="1" s="142" customFormat="1" ht="45" customHeight="1" spans="1:2">
      <c r="A1" s="144" t="s">
        <v>3008</v>
      </c>
      <c r="B1" s="144"/>
    </row>
    <row r="2" s="142" customFormat="1" ht="20.1" customHeight="1" spans="1:2">
      <c r="A2" s="145"/>
      <c r="B2" s="146" t="s">
        <v>2</v>
      </c>
    </row>
    <row r="3" s="143" customFormat="1" ht="45" customHeight="1" spans="1:2">
      <c r="A3" s="147" t="s">
        <v>3009</v>
      </c>
      <c r="B3" s="147" t="s">
        <v>3010</v>
      </c>
    </row>
    <row r="4" s="142" customFormat="1" ht="36" customHeight="1" spans="1:2">
      <c r="A4" s="156" t="s">
        <v>2370</v>
      </c>
      <c r="B4" s="151">
        <v>0</v>
      </c>
    </row>
    <row r="5" s="142" customFormat="1" ht="36" customHeight="1" spans="1:2">
      <c r="A5" s="156" t="s">
        <v>2372</v>
      </c>
      <c r="B5" s="151">
        <v>0</v>
      </c>
    </row>
    <row r="6" s="142" customFormat="1" ht="36" customHeight="1" spans="1:2">
      <c r="A6" s="156" t="s">
        <v>2373</v>
      </c>
      <c r="B6" s="151">
        <v>0</v>
      </c>
    </row>
    <row r="7" s="142" customFormat="1" ht="36" customHeight="1" spans="1:2">
      <c r="A7" s="156" t="s">
        <v>2374</v>
      </c>
      <c r="B7" s="151">
        <v>0</v>
      </c>
    </row>
    <row r="8" s="142" customFormat="1" ht="36" customHeight="1" spans="1:2">
      <c r="A8" s="156" t="s">
        <v>2375</v>
      </c>
      <c r="B8" s="151">
        <v>0</v>
      </c>
    </row>
    <row r="9" s="142" customFormat="1" ht="36" customHeight="1" spans="1:2">
      <c r="A9" s="156" t="s">
        <v>2376</v>
      </c>
      <c r="B9" s="151">
        <v>0</v>
      </c>
    </row>
    <row r="10" s="142" customFormat="1" ht="36" customHeight="1" spans="1:2">
      <c r="A10" s="156" t="s">
        <v>2377</v>
      </c>
      <c r="B10" s="151">
        <v>0</v>
      </c>
    </row>
    <row r="11" s="142" customFormat="1" ht="36" customHeight="1" spans="1:2">
      <c r="A11" s="156" t="s">
        <v>2378</v>
      </c>
      <c r="B11" s="151">
        <v>0</v>
      </c>
    </row>
    <row r="12" s="142" customFormat="1" ht="36" customHeight="1" spans="1:2">
      <c r="A12" s="156" t="s">
        <v>2379</v>
      </c>
      <c r="B12" s="151">
        <v>0</v>
      </c>
    </row>
    <row r="13" s="142" customFormat="1" ht="31" customHeight="1" spans="1:2">
      <c r="A13" s="154" t="s">
        <v>3011</v>
      </c>
      <c r="B13" s="151">
        <v>0</v>
      </c>
    </row>
  </sheetData>
  <mergeCells count="1">
    <mergeCell ref="A1:B1"/>
  </mergeCells>
  <conditionalFormatting sqref="B3:G3">
    <cfRule type="cellIs" dxfId="1388" priority="3" stopIfTrue="1" operator="lessThanOrEqual">
      <formula>-1</formula>
    </cfRule>
  </conditionalFormatting>
  <conditionalFormatting sqref="B4:B6">
    <cfRule type="cellIs" dxfId="1389" priority="1" stopIfTrue="1" operator="lessThanOrEqual">
      <formula>-1</formula>
    </cfRule>
  </conditionalFormatting>
  <conditionalFormatting sqref="C1:G2">
    <cfRule type="cellIs" dxfId="1390" priority="5" stopIfTrue="1" operator="lessThanOrEqual">
      <formula>-1</formula>
    </cfRule>
    <cfRule type="cellIs" dxfId="1391" priority="4" stopIfTrue="1" operator="greaterThanOrEqual">
      <formula>10</formula>
    </cfRule>
  </conditionalFormatting>
  <conditionalFormatting sqref="C4:G6">
    <cfRule type="cellIs" dxfId="1392" priority="2" stopIfTrue="1" operator="lessThanOrEqual">
      <formula>-1</formula>
    </cfRule>
  </conditionalFormatting>
  <pageMargins left="0.471527777777778" right="0.393055555555556" top="0.747916666666667" bottom="0.747916666666667" header="0.313888888888889" footer="0.313888888888889"/>
  <pageSetup paperSize="9" scale="90" orientation="portrait" useFirstPageNumber="1" horizontalDpi="600"/>
  <headerFooter>
    <oddFooter>&amp;C&amp;16-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22"/>
  <sheetViews>
    <sheetView view="pageBreakPreview" zoomScaleNormal="100" zoomScaleSheetLayoutView="100" workbookViewId="0">
      <selection activeCell="B7" sqref="B7"/>
    </sheetView>
  </sheetViews>
  <sheetFormatPr defaultColWidth="9" defaultRowHeight="15.6" customHeight="1" outlineLevelCol="1"/>
  <cols>
    <col min="1" max="1" width="46.6296296296296" style="142" customWidth="1"/>
    <col min="2" max="2" width="38" style="142" customWidth="1"/>
    <col min="3" max="257" width="9" style="142" customWidth="1"/>
  </cols>
  <sheetData>
    <row r="1" s="142" customFormat="1" ht="45" customHeight="1" spans="1:2">
      <c r="A1" s="144" t="s">
        <v>3012</v>
      </c>
      <c r="B1" s="144"/>
    </row>
    <row r="2" s="142" customFormat="1" ht="20.1" customHeight="1" spans="1:2">
      <c r="A2" s="145"/>
      <c r="B2" s="146" t="s">
        <v>2</v>
      </c>
    </row>
    <row r="3" s="143" customFormat="1" ht="45" customHeight="1" spans="1:2">
      <c r="A3" s="147" t="s">
        <v>3013</v>
      </c>
      <c r="B3" s="147" t="s">
        <v>3010</v>
      </c>
    </row>
    <row r="4" s="142" customFormat="1" ht="36" customHeight="1" spans="1:2">
      <c r="A4" s="148" t="s">
        <v>2969</v>
      </c>
      <c r="B4" s="149">
        <v>0</v>
      </c>
    </row>
    <row r="5" s="142" customFormat="1" ht="36" customHeight="1" spans="1:2">
      <c r="A5" s="150" t="s">
        <v>2970</v>
      </c>
      <c r="B5" s="151">
        <v>0</v>
      </c>
    </row>
    <row r="6" s="142" customFormat="1" ht="36" customHeight="1" spans="1:2">
      <c r="A6" s="150" t="s">
        <v>2971</v>
      </c>
      <c r="B6" s="151">
        <v>0</v>
      </c>
    </row>
    <row r="7" s="142" customFormat="1" ht="36" customHeight="1" spans="1:2">
      <c r="A7" s="150" t="s">
        <v>2972</v>
      </c>
      <c r="B7" s="151">
        <v>0</v>
      </c>
    </row>
    <row r="8" s="142" customFormat="1" ht="36" customHeight="1" spans="1:2">
      <c r="A8" s="150" t="s">
        <v>2973</v>
      </c>
      <c r="B8" s="151">
        <v>0</v>
      </c>
    </row>
    <row r="9" s="142" customFormat="1" ht="36" customHeight="1" spans="1:2">
      <c r="A9" s="150" t="s">
        <v>2975</v>
      </c>
      <c r="B9" s="152">
        <v>0</v>
      </c>
    </row>
    <row r="10" s="142" customFormat="1" ht="36" customHeight="1" spans="1:2">
      <c r="A10" s="148" t="s">
        <v>2976</v>
      </c>
      <c r="B10" s="151">
        <v>0</v>
      </c>
    </row>
    <row r="11" s="142" customFormat="1" ht="36" customHeight="1" spans="1:2">
      <c r="A11" s="150" t="s">
        <v>2977</v>
      </c>
      <c r="B11" s="151">
        <v>0</v>
      </c>
    </row>
    <row r="12" s="142" customFormat="1" ht="36" customHeight="1" spans="1:2">
      <c r="A12" s="150" t="s">
        <v>2978</v>
      </c>
      <c r="B12" s="151">
        <v>0</v>
      </c>
    </row>
    <row r="13" s="142" customFormat="1" ht="36" customHeight="1" spans="1:2">
      <c r="A13" s="150" t="s">
        <v>2981</v>
      </c>
      <c r="B13" s="151">
        <v>0</v>
      </c>
    </row>
    <row r="14" s="142" customFormat="1" ht="36" customHeight="1" spans="1:2">
      <c r="A14" s="148" t="s">
        <v>2982</v>
      </c>
      <c r="B14" s="151">
        <v>0</v>
      </c>
    </row>
    <row r="15" s="142" customFormat="1" ht="36" customHeight="1" spans="1:2">
      <c r="A15" s="150" t="s">
        <v>2983</v>
      </c>
      <c r="B15" s="151">
        <v>0</v>
      </c>
    </row>
    <row r="16" s="142" customFormat="1" ht="36" customHeight="1" spans="1:2">
      <c r="A16" s="148" t="s">
        <v>2984</v>
      </c>
      <c r="B16" s="151">
        <v>0</v>
      </c>
    </row>
    <row r="17" s="142" customFormat="1" ht="36" customHeight="1" spans="1:2">
      <c r="A17" s="153" t="s">
        <v>2985</v>
      </c>
      <c r="B17" s="151">
        <v>0</v>
      </c>
    </row>
    <row r="18" s="142" customFormat="1" ht="36" customHeight="1" spans="1:2">
      <c r="A18" s="148" t="s">
        <v>2986</v>
      </c>
      <c r="B18" s="151">
        <v>0</v>
      </c>
    </row>
    <row r="19" s="142" customFormat="1" ht="36" customHeight="1" spans="1:2">
      <c r="A19" s="150" t="s">
        <v>2987</v>
      </c>
      <c r="B19" s="151">
        <v>0</v>
      </c>
    </row>
    <row r="20" s="142" customFormat="1" ht="31" customHeight="1" spans="1:2">
      <c r="A20" s="154" t="s">
        <v>3011</v>
      </c>
      <c r="B20" s="155">
        <v>0</v>
      </c>
    </row>
    <row r="21" s="142" customFormat="1"/>
    <row r="22" s="142" customFormat="1"/>
  </sheetData>
  <mergeCells count="1">
    <mergeCell ref="A1:B1"/>
  </mergeCells>
  <conditionalFormatting sqref="B3:G3">
    <cfRule type="cellIs" dxfId="1393" priority="3" stopIfTrue="1" operator="lessThanOrEqual">
      <formula>-1</formula>
    </cfRule>
  </conditionalFormatting>
  <conditionalFormatting sqref="B4:B9">
    <cfRule type="cellIs" dxfId="1394" priority="1" stopIfTrue="1" operator="lessThanOrEqual">
      <formula>-1</formula>
    </cfRule>
  </conditionalFormatting>
  <conditionalFormatting sqref="C4:G9">
    <cfRule type="cellIs" dxfId="1395" priority="2" stopIfTrue="1" operator="lessThanOrEqual">
      <formula>-1</formula>
    </cfRule>
  </conditionalFormatting>
  <pageMargins left="0.471527777777778" right="0.393055555555556" top="0.747916666666667" bottom="0.747916666666667" header="0.313888888888889" footer="0.313888888888889"/>
  <pageSetup paperSize="9" scale="90" orientation="portrait" useFirstPageNumber="1" horizontalDpi="600"/>
  <headerFooter>
    <oddFooter>&amp;C&amp;16-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E51"/>
  <sheetViews>
    <sheetView showGridLines="0" showZeros="0" view="pageBreakPreview" zoomScaleNormal="100" zoomScaleSheetLayoutView="100" workbookViewId="0">
      <pane ySplit="3" topLeftCell="A4" activePane="bottomLeft" state="frozen"/>
      <selection/>
      <selection pane="bottomLeft" activeCell="A1" sqref="A1"/>
    </sheetView>
  </sheetViews>
  <sheetFormatPr defaultColWidth="9" defaultRowHeight="15.6" customHeight="1" outlineLevelCol="4"/>
  <cols>
    <col min="1" max="1" width="12.75" style="142" hidden="1" customWidth="1"/>
    <col min="2" max="2" width="50.75" style="142" customWidth="1"/>
    <col min="3" max="5" width="20.6296296296296" style="142" customWidth="1"/>
    <col min="6" max="257" width="9" customWidth="1"/>
  </cols>
  <sheetData>
    <row r="1" s="380" customFormat="1" ht="45" customHeight="1" spans="1:5">
      <c r="A1" s="381"/>
      <c r="B1" s="381" t="s">
        <v>68</v>
      </c>
      <c r="C1" s="381"/>
      <c r="D1" s="381"/>
      <c r="E1" s="381"/>
    </row>
    <row r="2" ht="18.95" customHeight="1" spans="1:5">
      <c r="A2" s="435"/>
      <c r="B2" s="410"/>
      <c r="C2" s="300"/>
      <c r="E2" s="301" t="s">
        <v>2</v>
      </c>
    </row>
    <row r="3" s="407" customFormat="1" ht="45" customHeight="1" spans="1:5">
      <c r="A3" s="436" t="s">
        <v>3</v>
      </c>
      <c r="B3" s="437" t="s">
        <v>4</v>
      </c>
      <c r="C3" s="79" t="s">
        <v>5</v>
      </c>
      <c r="D3" s="79" t="s">
        <v>6</v>
      </c>
      <c r="E3" s="437" t="s">
        <v>7</v>
      </c>
    </row>
    <row r="4" ht="37.5" customHeight="1" spans="1:5">
      <c r="A4" s="317" t="s">
        <v>69</v>
      </c>
      <c r="B4" s="438" t="s">
        <v>70</v>
      </c>
      <c r="C4" s="284">
        <v>23444</v>
      </c>
      <c r="D4" s="439">
        <v>23208</v>
      </c>
      <c r="E4" s="416" t="e">
        <f>(XFD4-XFD4)/XFD4</f>
        <v>#DIV/0!</v>
      </c>
    </row>
    <row r="5" ht="37.5" customHeight="1" spans="1:5">
      <c r="A5" s="317" t="s">
        <v>71</v>
      </c>
      <c r="B5" s="440" t="s">
        <v>72</v>
      </c>
      <c r="C5" s="284">
        <v>0</v>
      </c>
      <c r="D5" s="439">
        <v>0</v>
      </c>
      <c r="E5" s="416"/>
    </row>
    <row r="6" ht="37.5" customHeight="1" spans="1:5">
      <c r="A6" s="317" t="s">
        <v>73</v>
      </c>
      <c r="B6" s="440" t="s">
        <v>74</v>
      </c>
      <c r="C6" s="284">
        <v>344</v>
      </c>
      <c r="D6" s="439">
        <v>652</v>
      </c>
      <c r="E6" s="416" t="e">
        <f t="shared" ref="E5:E38" si="0">(XFD6-XFD6)/XFD6</f>
        <v>#DIV/0!</v>
      </c>
    </row>
    <row r="7" ht="37.5" customHeight="1" spans="1:5">
      <c r="A7" s="317" t="s">
        <v>75</v>
      </c>
      <c r="B7" s="440" t="s">
        <v>76</v>
      </c>
      <c r="C7" s="284">
        <v>6042</v>
      </c>
      <c r="D7" s="439">
        <v>6071</v>
      </c>
      <c r="E7" s="416" t="e">
        <f t="shared" si="0"/>
        <v>#DIV/0!</v>
      </c>
    </row>
    <row r="8" ht="37.5" customHeight="1" spans="1:5">
      <c r="A8" s="317" t="s">
        <v>77</v>
      </c>
      <c r="B8" s="440" t="s">
        <v>78</v>
      </c>
      <c r="C8" s="284">
        <v>30840</v>
      </c>
      <c r="D8" s="439">
        <v>33149</v>
      </c>
      <c r="E8" s="416" t="e">
        <f t="shared" si="0"/>
        <v>#DIV/0!</v>
      </c>
    </row>
    <row r="9" ht="37.5" customHeight="1" spans="1:5">
      <c r="A9" s="317" t="s">
        <v>79</v>
      </c>
      <c r="B9" s="440" t="s">
        <v>80</v>
      </c>
      <c r="C9" s="284">
        <v>152</v>
      </c>
      <c r="D9" s="439">
        <v>125</v>
      </c>
      <c r="E9" s="416" t="e">
        <f t="shared" si="0"/>
        <v>#DIV/0!</v>
      </c>
    </row>
    <row r="10" ht="37.5" customHeight="1" spans="1:5">
      <c r="A10" s="317" t="s">
        <v>81</v>
      </c>
      <c r="B10" s="440" t="s">
        <v>82</v>
      </c>
      <c r="C10" s="284">
        <v>2263</v>
      </c>
      <c r="D10" s="439">
        <v>1214</v>
      </c>
      <c r="E10" s="416" t="e">
        <f t="shared" si="0"/>
        <v>#DIV/0!</v>
      </c>
    </row>
    <row r="11" ht="37.5" customHeight="1" spans="1:5">
      <c r="A11" s="317" t="s">
        <v>83</v>
      </c>
      <c r="B11" s="440" t="s">
        <v>84</v>
      </c>
      <c r="C11" s="284">
        <v>31067</v>
      </c>
      <c r="D11" s="439">
        <v>36287</v>
      </c>
      <c r="E11" s="416" t="e">
        <f t="shared" si="0"/>
        <v>#DIV/0!</v>
      </c>
    </row>
    <row r="12" ht="37.5" customHeight="1" spans="1:5">
      <c r="A12" s="317" t="s">
        <v>85</v>
      </c>
      <c r="B12" s="440" t="s">
        <v>86</v>
      </c>
      <c r="C12" s="284">
        <v>17040</v>
      </c>
      <c r="D12" s="439">
        <v>11427</v>
      </c>
      <c r="E12" s="416" t="e">
        <f t="shared" si="0"/>
        <v>#DIV/0!</v>
      </c>
    </row>
    <row r="13" ht="37.5" customHeight="1" spans="1:5">
      <c r="A13" s="317" t="s">
        <v>87</v>
      </c>
      <c r="B13" s="440" t="s">
        <v>88</v>
      </c>
      <c r="C13" s="284">
        <v>1783</v>
      </c>
      <c r="D13" s="439">
        <v>1293</v>
      </c>
      <c r="E13" s="416" t="e">
        <f t="shared" si="0"/>
        <v>#DIV/0!</v>
      </c>
    </row>
    <row r="14" ht="37.5" customHeight="1" spans="1:5">
      <c r="A14" s="317" t="s">
        <v>89</v>
      </c>
      <c r="B14" s="440" t="s">
        <v>90</v>
      </c>
      <c r="C14" s="284">
        <v>2884</v>
      </c>
      <c r="D14" s="439">
        <v>2195</v>
      </c>
      <c r="E14" s="416" t="e">
        <f t="shared" si="0"/>
        <v>#DIV/0!</v>
      </c>
    </row>
    <row r="15" ht="37.5" customHeight="1" spans="1:5">
      <c r="A15" s="317" t="s">
        <v>91</v>
      </c>
      <c r="B15" s="440" t="s">
        <v>92</v>
      </c>
      <c r="C15" s="284">
        <v>30437</v>
      </c>
      <c r="D15" s="439">
        <v>60333</v>
      </c>
      <c r="E15" s="416" t="e">
        <f t="shared" si="0"/>
        <v>#DIV/0!</v>
      </c>
    </row>
    <row r="16" ht="37.5" customHeight="1" spans="1:5">
      <c r="A16" s="317" t="s">
        <v>93</v>
      </c>
      <c r="B16" s="440" t="s">
        <v>94</v>
      </c>
      <c r="C16" s="284">
        <v>4736</v>
      </c>
      <c r="D16" s="439">
        <v>946</v>
      </c>
      <c r="E16" s="416" t="e">
        <f t="shared" si="0"/>
        <v>#DIV/0!</v>
      </c>
    </row>
    <row r="17" ht="37.5" customHeight="1" spans="1:5">
      <c r="A17" s="317" t="s">
        <v>95</v>
      </c>
      <c r="B17" s="440" t="s">
        <v>96</v>
      </c>
      <c r="C17" s="284">
        <v>16</v>
      </c>
      <c r="D17" s="439">
        <v>0</v>
      </c>
      <c r="E17" s="416" t="e">
        <f t="shared" si="0"/>
        <v>#DIV/0!</v>
      </c>
    </row>
    <row r="18" ht="37.5" customHeight="1" spans="1:5">
      <c r="A18" s="317" t="s">
        <v>97</v>
      </c>
      <c r="B18" s="440" t="s">
        <v>98</v>
      </c>
      <c r="C18" s="284">
        <v>320</v>
      </c>
      <c r="D18" s="439">
        <v>97</v>
      </c>
      <c r="E18" s="416" t="e">
        <f t="shared" si="0"/>
        <v>#DIV/0!</v>
      </c>
    </row>
    <row r="19" ht="37.5" customHeight="1" spans="1:5">
      <c r="A19" s="317" t="s">
        <v>99</v>
      </c>
      <c r="B19" s="440" t="s">
        <v>100</v>
      </c>
      <c r="C19" s="284"/>
      <c r="D19" s="439">
        <v>68</v>
      </c>
      <c r="E19" s="416"/>
    </row>
    <row r="20" ht="37.5" customHeight="1" spans="1:5">
      <c r="A20" s="317" t="s">
        <v>101</v>
      </c>
      <c r="B20" s="440" t="s">
        <v>102</v>
      </c>
      <c r="C20" s="284"/>
      <c r="D20" s="439">
        <v>0</v>
      </c>
      <c r="E20" s="416"/>
    </row>
    <row r="21" ht="37.5" customHeight="1" spans="1:5">
      <c r="A21" s="317" t="s">
        <v>103</v>
      </c>
      <c r="B21" s="440" t="s">
        <v>104</v>
      </c>
      <c r="C21" s="284">
        <v>7322</v>
      </c>
      <c r="D21" s="439">
        <v>1555</v>
      </c>
      <c r="E21" s="416" t="e">
        <f t="shared" si="0"/>
        <v>#DIV/0!</v>
      </c>
    </row>
    <row r="22" ht="37.5" customHeight="1" spans="1:5">
      <c r="A22" s="317" t="s">
        <v>105</v>
      </c>
      <c r="B22" s="440" t="s">
        <v>106</v>
      </c>
      <c r="C22" s="284">
        <v>4470</v>
      </c>
      <c r="D22" s="439">
        <v>3190</v>
      </c>
      <c r="E22" s="416" t="e">
        <f t="shared" si="0"/>
        <v>#DIV/0!</v>
      </c>
    </row>
    <row r="23" ht="37.5" customHeight="1" spans="1:5">
      <c r="A23" s="317" t="s">
        <v>107</v>
      </c>
      <c r="B23" s="440" t="s">
        <v>108</v>
      </c>
      <c r="C23" s="284">
        <v>291</v>
      </c>
      <c r="D23" s="439">
        <v>61</v>
      </c>
      <c r="E23" s="416" t="e">
        <f t="shared" si="0"/>
        <v>#DIV/0!</v>
      </c>
    </row>
    <row r="24" ht="37.5" customHeight="1" spans="1:5">
      <c r="A24" s="317" t="s">
        <v>109</v>
      </c>
      <c r="B24" s="440" t="s">
        <v>110</v>
      </c>
      <c r="C24" s="284">
        <v>1743</v>
      </c>
      <c r="D24" s="439">
        <v>1405</v>
      </c>
      <c r="E24" s="416" t="e">
        <f t="shared" si="0"/>
        <v>#DIV/0!</v>
      </c>
    </row>
    <row r="25" ht="37.5" customHeight="1" spans="1:5">
      <c r="A25" s="317" t="s">
        <v>111</v>
      </c>
      <c r="B25" s="440" t="s">
        <v>112</v>
      </c>
      <c r="C25" s="284"/>
      <c r="D25" s="439">
        <v>1890</v>
      </c>
      <c r="E25" s="416"/>
    </row>
    <row r="26" ht="37.5" customHeight="1" spans="1:5">
      <c r="A26" s="317" t="s">
        <v>113</v>
      </c>
      <c r="B26" s="440" t="s">
        <v>114</v>
      </c>
      <c r="C26" s="53">
        <v>2493</v>
      </c>
      <c r="D26" s="439">
        <v>3829</v>
      </c>
      <c r="E26" s="416" t="e">
        <f t="shared" si="0"/>
        <v>#DIV/0!</v>
      </c>
    </row>
    <row r="27" ht="37.5" customHeight="1" spans="1:5">
      <c r="A27" s="317" t="s">
        <v>115</v>
      </c>
      <c r="B27" s="440" t="s">
        <v>116</v>
      </c>
      <c r="C27" s="53">
        <v>52</v>
      </c>
      <c r="D27" s="439">
        <v>5</v>
      </c>
      <c r="E27" s="416" t="e">
        <f t="shared" si="0"/>
        <v>#DIV/0!</v>
      </c>
    </row>
    <row r="28" ht="37.5" customHeight="1" spans="1:5">
      <c r="A28" s="317" t="s">
        <v>117</v>
      </c>
      <c r="B28" s="440" t="s">
        <v>118</v>
      </c>
      <c r="C28" s="53">
        <v>298</v>
      </c>
      <c r="D28" s="439">
        <v>0</v>
      </c>
      <c r="E28" s="416" t="e">
        <f t="shared" si="0"/>
        <v>#DIV/0!</v>
      </c>
    </row>
    <row r="29" ht="37.5" customHeight="1" spans="1:5">
      <c r="A29" s="317"/>
      <c r="B29" s="440"/>
      <c r="C29" s="439"/>
      <c r="D29" s="439"/>
      <c r="E29" s="416"/>
    </row>
    <row r="30" s="433" customFormat="1" ht="37.5" customHeight="1" spans="1:5">
      <c r="A30" s="424"/>
      <c r="B30" s="425" t="s">
        <v>119</v>
      </c>
      <c r="C30" s="441">
        <f>SUM(XFD4:XFD29)</f>
        <v>0</v>
      </c>
      <c r="D30" s="441">
        <f>SUM(XFD4:XFD29)</f>
        <v>0</v>
      </c>
      <c r="E30" s="414" t="e">
        <f t="shared" si="0"/>
        <v>#DIV/0!</v>
      </c>
    </row>
    <row r="31" s="244" customFormat="1" ht="37.5" customHeight="1" spans="1:5">
      <c r="A31" s="313">
        <v>230</v>
      </c>
      <c r="B31" s="412" t="s">
        <v>120</v>
      </c>
      <c r="C31" s="441">
        <f>XFD32+XFD33+XFD34+XFD35</f>
        <v>0</v>
      </c>
      <c r="D31" s="441">
        <f>XFD32+XFD33+XFD34+XFD35</f>
        <v>0</v>
      </c>
      <c r="E31" s="414" t="e">
        <f t="shared" si="0"/>
        <v>#DIV/0!</v>
      </c>
    </row>
    <row r="32" ht="37.5" customHeight="1" spans="1:5">
      <c r="A32" s="317">
        <v>23006</v>
      </c>
      <c r="B32" s="415" t="s">
        <v>121</v>
      </c>
      <c r="C32" s="319">
        <v>5405</v>
      </c>
      <c r="D32" s="439">
        <v>4000</v>
      </c>
      <c r="E32" s="416" t="e">
        <f t="shared" si="0"/>
        <v>#DIV/0!</v>
      </c>
    </row>
    <row r="33" ht="36" customHeight="1" spans="1:5">
      <c r="A33" s="317">
        <v>23008</v>
      </c>
      <c r="B33" s="415" t="s">
        <v>122</v>
      </c>
      <c r="C33" s="439">
        <v>0</v>
      </c>
      <c r="D33" s="439"/>
      <c r="E33" s="416"/>
    </row>
    <row r="34" ht="37.5" customHeight="1" spans="1:5">
      <c r="A34" s="442">
        <v>23015</v>
      </c>
      <c r="B34" s="422" t="s">
        <v>123</v>
      </c>
      <c r="C34" s="284">
        <v>77</v>
      </c>
      <c r="D34" s="439"/>
      <c r="E34" s="416" t="e">
        <f t="shared" si="0"/>
        <v>#DIV/0!</v>
      </c>
    </row>
    <row r="35" s="409" customFormat="1" ht="36" customHeight="1" spans="1:5">
      <c r="A35" s="442">
        <v>23016</v>
      </c>
      <c r="B35" s="422" t="s">
        <v>124</v>
      </c>
      <c r="C35" s="439"/>
      <c r="D35" s="439"/>
      <c r="E35" s="416"/>
    </row>
    <row r="36" s="434" customFormat="1" ht="37.5" customHeight="1" spans="1:5">
      <c r="A36" s="313">
        <v>231</v>
      </c>
      <c r="B36" s="169" t="s">
        <v>125</v>
      </c>
      <c r="C36" s="443">
        <v>46800</v>
      </c>
      <c r="D36" s="441">
        <v>4640</v>
      </c>
      <c r="E36" s="414" t="e">
        <f t="shared" si="0"/>
        <v>#DIV/0!</v>
      </c>
    </row>
    <row r="37" s="434" customFormat="1" ht="37.5" customHeight="1" spans="1:5">
      <c r="A37" s="313">
        <v>23009</v>
      </c>
      <c r="B37" s="169" t="s">
        <v>126</v>
      </c>
      <c r="C37" s="290">
        <v>16100</v>
      </c>
      <c r="D37" s="441"/>
      <c r="E37" s="414" t="e">
        <f t="shared" si="0"/>
        <v>#DIV/0!</v>
      </c>
    </row>
    <row r="38" s="244" customFormat="1" ht="37.5" customHeight="1" spans="1:5">
      <c r="A38" s="424"/>
      <c r="B38" s="432" t="s">
        <v>127</v>
      </c>
      <c r="C38" s="441">
        <f>XFD30+XFD31+XFD36+XFD37</f>
        <v>0</v>
      </c>
      <c r="D38" s="441">
        <f>XFD30+XFD31+XFD36+XFD37</f>
        <v>0</v>
      </c>
      <c r="E38" s="414" t="e">
        <f t="shared" si="0"/>
        <v>#DIV/0!</v>
      </c>
    </row>
    <row r="39" spans="2:4">
      <c r="B39" s="444"/>
      <c r="D39" s="347"/>
    </row>
    <row r="41" spans="4:4">
      <c r="D41" s="347"/>
    </row>
    <row r="43" spans="4:4">
      <c r="D43" s="347"/>
    </row>
    <row r="44" spans="4:4">
      <c r="D44" s="347"/>
    </row>
    <row r="46" spans="4:4">
      <c r="D46" s="347"/>
    </row>
    <row r="47" spans="4:4">
      <c r="D47" s="347"/>
    </row>
    <row r="48" spans="4:4">
      <c r="D48" s="347"/>
    </row>
    <row r="49" spans="4:4">
      <c r="D49" s="347"/>
    </row>
    <row r="51" spans="4:4">
      <c r="D51" s="347"/>
    </row>
  </sheetData>
  <mergeCells count="1">
    <mergeCell ref="B1:E1"/>
  </mergeCells>
  <conditionalFormatting sqref="C32">
    <cfRule type="cellIs" dxfId="21" priority="2" stopIfTrue="1" operator="lessThanOrEqual">
      <formula>-1</formula>
    </cfRule>
  </conditionalFormatting>
  <conditionalFormatting sqref="C34">
    <cfRule type="expression" dxfId="22" priority="16" stopIfTrue="1">
      <formula>"len($A:$A)=3"</formula>
    </cfRule>
  </conditionalFormatting>
  <conditionalFormatting sqref="C36">
    <cfRule type="expression" dxfId="23" priority="1" stopIfTrue="1">
      <formula>"len($A:$A)=3"</formula>
    </cfRule>
  </conditionalFormatting>
  <conditionalFormatting sqref="D37">
    <cfRule type="cellIs" dxfId="24" priority="4" stopIfTrue="1" operator="greaterThan">
      <formula>5</formula>
    </cfRule>
    <cfRule type="cellIs" dxfId="25" priority="3" stopIfTrue="1" operator="lessThan">
      <formula>0</formula>
    </cfRule>
  </conditionalFormatting>
  <conditionalFormatting sqref="D33:D34">
    <cfRule type="cellIs" dxfId="26" priority="32" stopIfTrue="1" operator="greaterThan">
      <formula>5</formula>
    </cfRule>
    <cfRule type="cellIs" dxfId="27" priority="31" stopIfTrue="1" operator="lessThan">
      <formula>0</formula>
    </cfRule>
  </conditionalFormatting>
  <conditionalFormatting sqref="E2 D32 D39:E44">
    <cfRule type="cellIs" dxfId="28" priority="29" stopIfTrue="1" operator="lessThanOrEqual">
      <formula>-1</formula>
    </cfRule>
  </conditionalFormatting>
  <conditionalFormatting sqref="A34:B35">
    <cfRule type="expression" dxfId="29" priority="11" stopIfTrue="1">
      <formula>"len($A:$A)=3"</formula>
    </cfRule>
  </conditionalFormatting>
  <dataValidations count="1">
    <dataValidation type="decimal" operator="greaterThanOrEqual" allowBlank="1" showInputMessage="1" showErrorMessage="1" errorTitle="提示" error="对不起，此处只能输入数字。" sqref="C28 C26:C27">
      <formula1>-99999999999999900000</formula1>
    </dataValidation>
  </dataValidations>
  <pageMargins left="0.471527777777778" right="0.393055555555556" top="0.747916666666667" bottom="0.747916666666667" header="0.313888888888889" footer="0.313888888888889"/>
  <pageSetup paperSize="9" scale="75" orientation="portrait" useFirstPageNumber="1"/>
  <headerFooter>
    <oddFooter>&amp;C&amp;16-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E43"/>
  <sheetViews>
    <sheetView showGridLines="0" showZeros="0" view="pageBreakPreview" zoomScaleNormal="100" zoomScaleSheetLayoutView="100" workbookViewId="0">
      <selection activeCell="C37" sqref="C37"/>
    </sheetView>
  </sheetViews>
  <sheetFormatPr defaultColWidth="9" defaultRowHeight="15.6" customHeight="1" outlineLevelCol="4"/>
  <cols>
    <col min="1" max="1" width="52.4444444444444" style="120" customWidth="1"/>
    <col min="2" max="4" width="20.6296296296296" style="120" customWidth="1"/>
    <col min="5" max="5" width="5.37962962962963" style="120" hidden="1" customWidth="1"/>
    <col min="6" max="257" width="9" style="120" customWidth="1"/>
  </cols>
  <sheetData>
    <row r="1" ht="45" customHeight="1" spans="1:4">
      <c r="A1" s="121" t="s">
        <v>3014</v>
      </c>
      <c r="B1" s="121"/>
      <c r="C1" s="121"/>
      <c r="D1" s="121"/>
    </row>
    <row r="2" s="131" customFormat="1" ht="20.1" customHeight="1" spans="1:4">
      <c r="A2" s="132"/>
      <c r="B2" s="133"/>
      <c r="C2" s="134"/>
      <c r="D2" s="135" t="s">
        <v>2</v>
      </c>
    </row>
    <row r="3" ht="45" customHeight="1" spans="1:5">
      <c r="A3" s="136" t="s">
        <v>3015</v>
      </c>
      <c r="B3" s="79" t="s">
        <v>5</v>
      </c>
      <c r="C3" s="79" t="s">
        <v>6</v>
      </c>
      <c r="D3" s="79" t="s">
        <v>7</v>
      </c>
      <c r="E3" s="131" t="s">
        <v>134</v>
      </c>
    </row>
    <row r="4" s="119" customFormat="1" ht="36" customHeight="1" spans="1:5">
      <c r="A4" s="137" t="s">
        <v>3016</v>
      </c>
      <c r="B4" s="103">
        <v>5769</v>
      </c>
      <c r="C4" s="104">
        <v>6078</v>
      </c>
      <c r="D4" s="105" t="e">
        <f t="shared" ref="D4:D39" si="0">(XFD4-XFD4)/XFD4</f>
        <v>#DIV/0!</v>
      </c>
      <c r="E4" s="138" t="str">
        <f t="shared" ref="E4:E38" si="1">IF(XFD4&lt;&gt;"",IF(SUM(XFD4)&lt;&gt;0,"是","否"),"是")</f>
        <v>是</v>
      </c>
    </row>
    <row r="5" ht="36" customHeight="1" spans="1:5">
      <c r="A5" s="139" t="s">
        <v>3017</v>
      </c>
      <c r="B5" s="107">
        <v>5294</v>
      </c>
      <c r="C5" s="108">
        <v>5672</v>
      </c>
      <c r="D5" s="109" t="e">
        <f t="shared" si="0"/>
        <v>#DIV/0!</v>
      </c>
      <c r="E5" s="140" t="str">
        <f t="shared" si="1"/>
        <v>是</v>
      </c>
    </row>
    <row r="6" ht="36" customHeight="1" spans="1:5">
      <c r="A6" s="139" t="s">
        <v>3018</v>
      </c>
      <c r="B6" s="107">
        <v>6</v>
      </c>
      <c r="C6" s="86">
        <v>4</v>
      </c>
      <c r="D6" s="109" t="e">
        <f t="shared" si="0"/>
        <v>#DIV/0!</v>
      </c>
      <c r="E6" s="140" t="str">
        <f t="shared" si="1"/>
        <v>是</v>
      </c>
    </row>
    <row r="7" s="120" customFormat="1" ht="36" customHeight="1" spans="1:5">
      <c r="A7" s="139" t="s">
        <v>3019</v>
      </c>
      <c r="B7" s="107"/>
      <c r="C7" s="110"/>
      <c r="D7" s="109"/>
      <c r="E7" s="140" t="str">
        <f t="shared" si="1"/>
        <v>是</v>
      </c>
    </row>
    <row r="8" s="119" customFormat="1" ht="36" customHeight="1" spans="1:5">
      <c r="A8" s="137" t="s">
        <v>3020</v>
      </c>
      <c r="B8" s="112">
        <v>15819</v>
      </c>
      <c r="C8" s="112">
        <v>17190</v>
      </c>
      <c r="D8" s="105" t="e">
        <f t="shared" si="0"/>
        <v>#DIV/0!</v>
      </c>
      <c r="E8" s="138" t="str">
        <f t="shared" si="1"/>
        <v>是</v>
      </c>
    </row>
    <row r="9" ht="36" customHeight="1" spans="1:5">
      <c r="A9" s="139" t="s">
        <v>3017</v>
      </c>
      <c r="B9" s="107">
        <v>10560</v>
      </c>
      <c r="C9" s="113">
        <v>10697</v>
      </c>
      <c r="D9" s="109" t="e">
        <f t="shared" si="0"/>
        <v>#DIV/0!</v>
      </c>
      <c r="E9" s="140" t="str">
        <f t="shared" si="1"/>
        <v>是</v>
      </c>
    </row>
    <row r="10" ht="36" customHeight="1" spans="1:5">
      <c r="A10" s="139" t="s">
        <v>3018</v>
      </c>
      <c r="B10" s="113">
        <v>4</v>
      </c>
      <c r="C10" s="86">
        <v>4</v>
      </c>
      <c r="D10" s="109" t="e">
        <f t="shared" si="0"/>
        <v>#DIV/0!</v>
      </c>
      <c r="E10" s="140" t="str">
        <f t="shared" si="1"/>
        <v>是</v>
      </c>
    </row>
    <row r="11" ht="36" customHeight="1" spans="1:5">
      <c r="A11" s="139" t="s">
        <v>3019</v>
      </c>
      <c r="B11" s="113">
        <v>5169</v>
      </c>
      <c r="C11" s="86">
        <v>6429</v>
      </c>
      <c r="D11" s="109" t="e">
        <f t="shared" si="0"/>
        <v>#DIV/0!</v>
      </c>
      <c r="E11" s="140" t="str">
        <f t="shared" si="1"/>
        <v>是</v>
      </c>
    </row>
    <row r="12" ht="36" customHeight="1" spans="1:5">
      <c r="A12" s="137" t="s">
        <v>3021</v>
      </c>
      <c r="B12" s="107"/>
      <c r="C12" s="110"/>
      <c r="D12" s="109"/>
      <c r="E12" s="140" t="str">
        <f t="shared" si="1"/>
        <v>是</v>
      </c>
    </row>
    <row r="13" ht="36" customHeight="1" spans="1:5">
      <c r="A13" s="139" t="s">
        <v>3017</v>
      </c>
      <c r="B13" s="107"/>
      <c r="C13" s="110"/>
      <c r="D13" s="109"/>
      <c r="E13" s="140" t="str">
        <f t="shared" si="1"/>
        <v>是</v>
      </c>
    </row>
    <row r="14" ht="36" customHeight="1" spans="1:5">
      <c r="A14" s="139" t="s">
        <v>3018</v>
      </c>
      <c r="B14" s="107"/>
      <c r="C14" s="110"/>
      <c r="D14" s="109"/>
      <c r="E14" s="140" t="str">
        <f t="shared" si="1"/>
        <v>是</v>
      </c>
    </row>
    <row r="15" ht="36" customHeight="1" spans="1:5">
      <c r="A15" s="139" t="s">
        <v>3019</v>
      </c>
      <c r="B15" s="107">
        <v>0</v>
      </c>
      <c r="C15" s="110"/>
      <c r="D15" s="109"/>
      <c r="E15" s="140" t="str">
        <f t="shared" si="1"/>
        <v>是</v>
      </c>
    </row>
    <row r="16" ht="36" customHeight="1" spans="1:5">
      <c r="A16" s="137" t="s">
        <v>3022</v>
      </c>
      <c r="B16" s="107"/>
      <c r="C16" s="110"/>
      <c r="D16" s="109"/>
      <c r="E16" s="140" t="str">
        <f t="shared" si="1"/>
        <v>是</v>
      </c>
    </row>
    <row r="17" ht="36" customHeight="1" spans="1:5">
      <c r="A17" s="139" t="s">
        <v>3017</v>
      </c>
      <c r="B17" s="107"/>
      <c r="C17" s="110"/>
      <c r="D17" s="109"/>
      <c r="E17" s="140" t="str">
        <f t="shared" si="1"/>
        <v>是</v>
      </c>
    </row>
    <row r="18" ht="36" customHeight="1" spans="1:5">
      <c r="A18" s="139" t="s">
        <v>3018</v>
      </c>
      <c r="B18" s="107"/>
      <c r="C18" s="110"/>
      <c r="D18" s="109"/>
      <c r="E18" s="140" t="str">
        <f t="shared" si="1"/>
        <v>是</v>
      </c>
    </row>
    <row r="19" ht="36" customHeight="1" spans="1:5">
      <c r="A19" s="139" t="s">
        <v>3019</v>
      </c>
      <c r="B19" s="107"/>
      <c r="C19" s="110"/>
      <c r="D19" s="109"/>
      <c r="E19" s="140" t="str">
        <f t="shared" si="1"/>
        <v>是</v>
      </c>
    </row>
    <row r="20" ht="36" customHeight="1" spans="1:5">
      <c r="A20" s="137" t="s">
        <v>3023</v>
      </c>
      <c r="B20" s="107"/>
      <c r="C20" s="110"/>
      <c r="D20" s="109"/>
      <c r="E20" s="140" t="str">
        <f t="shared" si="1"/>
        <v>是</v>
      </c>
    </row>
    <row r="21" ht="36" customHeight="1" spans="1:5">
      <c r="A21" s="139" t="s">
        <v>3017</v>
      </c>
      <c r="B21" s="107"/>
      <c r="C21" s="110"/>
      <c r="D21" s="109"/>
      <c r="E21" s="140" t="str">
        <f t="shared" si="1"/>
        <v>是</v>
      </c>
    </row>
    <row r="22" ht="36" customHeight="1" spans="1:5">
      <c r="A22" s="139" t="s">
        <v>3018</v>
      </c>
      <c r="B22" s="107"/>
      <c r="C22" s="107"/>
      <c r="D22" s="109"/>
      <c r="E22" s="140" t="str">
        <f t="shared" si="1"/>
        <v>是</v>
      </c>
    </row>
    <row r="23" ht="36" customHeight="1" spans="1:5">
      <c r="A23" s="139" t="s">
        <v>3019</v>
      </c>
      <c r="B23" s="107"/>
      <c r="C23" s="110"/>
      <c r="D23" s="109"/>
      <c r="E23" s="140" t="str">
        <f t="shared" si="1"/>
        <v>是</v>
      </c>
    </row>
    <row r="24" s="119" customFormat="1" ht="36" customHeight="1" spans="1:5">
      <c r="A24" s="137" t="s">
        <v>3024</v>
      </c>
      <c r="B24" s="112">
        <v>6287</v>
      </c>
      <c r="C24" s="114">
        <v>7227</v>
      </c>
      <c r="D24" s="105" t="e">
        <f t="shared" si="0"/>
        <v>#DIV/0!</v>
      </c>
      <c r="E24" s="138" t="str">
        <f t="shared" si="1"/>
        <v>是</v>
      </c>
    </row>
    <row r="25" ht="36" customHeight="1" spans="1:5">
      <c r="A25" s="139" t="s">
        <v>3017</v>
      </c>
      <c r="B25" s="113">
        <v>1883</v>
      </c>
      <c r="C25" s="113">
        <v>1963</v>
      </c>
      <c r="D25" s="109" t="e">
        <f t="shared" si="0"/>
        <v>#DIV/0!</v>
      </c>
      <c r="E25" s="140" t="str">
        <f t="shared" si="1"/>
        <v>是</v>
      </c>
    </row>
    <row r="26" ht="36" customHeight="1" spans="1:5">
      <c r="A26" s="139" t="s">
        <v>3018</v>
      </c>
      <c r="B26" s="86">
        <v>21</v>
      </c>
      <c r="C26" s="86">
        <v>396</v>
      </c>
      <c r="D26" s="109" t="e">
        <f t="shared" si="0"/>
        <v>#DIV/0!</v>
      </c>
      <c r="E26" s="140" t="str">
        <f t="shared" si="1"/>
        <v>是</v>
      </c>
    </row>
    <row r="27" ht="36" customHeight="1" spans="1:5">
      <c r="A27" s="139" t="s">
        <v>3019</v>
      </c>
      <c r="B27" s="115">
        <v>3997</v>
      </c>
      <c r="C27" s="86">
        <v>4456</v>
      </c>
      <c r="D27" s="109" t="e">
        <f t="shared" si="0"/>
        <v>#DIV/0!</v>
      </c>
      <c r="E27" s="140" t="str">
        <f t="shared" si="1"/>
        <v>是</v>
      </c>
    </row>
    <row r="28" ht="36" customHeight="1" spans="1:5">
      <c r="A28" s="137" t="s">
        <v>3025</v>
      </c>
      <c r="B28" s="107"/>
      <c r="C28" s="110"/>
      <c r="D28" s="109"/>
      <c r="E28" s="140" t="str">
        <f t="shared" si="1"/>
        <v>是</v>
      </c>
    </row>
    <row r="29" ht="36" customHeight="1" spans="1:5">
      <c r="A29" s="139" t="s">
        <v>3017</v>
      </c>
      <c r="B29" s="107"/>
      <c r="C29" s="116"/>
      <c r="D29" s="109"/>
      <c r="E29" s="140" t="str">
        <f t="shared" si="1"/>
        <v>是</v>
      </c>
    </row>
    <row r="30" ht="36" customHeight="1" spans="1:5">
      <c r="A30" s="139" t="s">
        <v>3018</v>
      </c>
      <c r="B30" s="107"/>
      <c r="C30" s="116"/>
      <c r="D30" s="109"/>
      <c r="E30" s="140" t="str">
        <f t="shared" si="1"/>
        <v>是</v>
      </c>
    </row>
    <row r="31" ht="36" customHeight="1" spans="1:5">
      <c r="A31" s="139" t="s">
        <v>3019</v>
      </c>
      <c r="B31" s="107"/>
      <c r="C31" s="116"/>
      <c r="D31" s="109"/>
      <c r="E31" s="140" t="str">
        <f t="shared" si="1"/>
        <v>是</v>
      </c>
    </row>
    <row r="32" s="119" customFormat="1" ht="36" customHeight="1" spans="1:5">
      <c r="A32" s="91" t="s">
        <v>3026</v>
      </c>
      <c r="B32" s="112">
        <f t="shared" ref="B32:B33" si="2">XFD4+XFD8+XFD24</f>
        <v>0</v>
      </c>
      <c r="C32" s="112">
        <f t="shared" ref="C32:C33" si="3">XFD4+XFD8+XFD24</f>
        <v>0</v>
      </c>
      <c r="D32" s="105" t="e">
        <f t="shared" si="0"/>
        <v>#DIV/0!</v>
      </c>
      <c r="E32" s="138" t="str">
        <f t="shared" si="1"/>
        <v>是</v>
      </c>
    </row>
    <row r="33" ht="36" customHeight="1" spans="1:5">
      <c r="A33" s="139" t="s">
        <v>3027</v>
      </c>
      <c r="B33" s="107">
        <f t="shared" si="2"/>
        <v>0</v>
      </c>
      <c r="C33" s="107">
        <f t="shared" si="3"/>
        <v>0</v>
      </c>
      <c r="D33" s="109" t="e">
        <f t="shared" si="0"/>
        <v>#DIV/0!</v>
      </c>
      <c r="E33" s="140" t="str">
        <f t="shared" si="1"/>
        <v>是</v>
      </c>
    </row>
    <row r="34" ht="36" customHeight="1" spans="1:5">
      <c r="A34" s="139" t="s">
        <v>3028</v>
      </c>
      <c r="B34" s="107">
        <f t="shared" ref="B34:B35" si="4">XFD6+XFD10+XFD26</f>
        <v>0</v>
      </c>
      <c r="C34" s="107">
        <f t="shared" ref="C34:C35" si="5">XFD6+XFD10+XFD26</f>
        <v>0</v>
      </c>
      <c r="D34" s="109" t="e">
        <f t="shared" si="0"/>
        <v>#DIV/0!</v>
      </c>
      <c r="E34" s="140" t="str">
        <f t="shared" si="1"/>
        <v>是</v>
      </c>
    </row>
    <row r="35" ht="36" customHeight="1" spans="1:5">
      <c r="A35" s="139" t="s">
        <v>3029</v>
      </c>
      <c r="B35" s="107">
        <f t="shared" si="4"/>
        <v>0</v>
      </c>
      <c r="C35" s="107">
        <f t="shared" si="5"/>
        <v>0</v>
      </c>
      <c r="D35" s="109" t="e">
        <f t="shared" si="0"/>
        <v>#DIV/0!</v>
      </c>
      <c r="E35" s="140" t="str">
        <f t="shared" si="1"/>
        <v>是</v>
      </c>
    </row>
    <row r="36" s="119" customFormat="1" ht="36" customHeight="1" spans="1:5">
      <c r="A36" s="93" t="s">
        <v>3030</v>
      </c>
      <c r="B36" s="117">
        <v>7990</v>
      </c>
      <c r="C36" s="112">
        <v>8509</v>
      </c>
      <c r="D36" s="105" t="e">
        <f t="shared" si="0"/>
        <v>#DIV/0!</v>
      </c>
      <c r="E36" s="138" t="str">
        <f t="shared" si="1"/>
        <v>是</v>
      </c>
    </row>
    <row r="37" s="119" customFormat="1" ht="36" customHeight="1" spans="1:5">
      <c r="A37" s="93" t="s">
        <v>3031</v>
      </c>
      <c r="B37" s="117">
        <v>18602</v>
      </c>
      <c r="C37" s="112">
        <v>5034</v>
      </c>
      <c r="D37" s="105" t="e">
        <f t="shared" si="0"/>
        <v>#DIV/0!</v>
      </c>
      <c r="E37" s="138"/>
    </row>
    <row r="38" s="119" customFormat="1" ht="36" customHeight="1" spans="1:5">
      <c r="A38" s="141" t="s">
        <v>3032</v>
      </c>
      <c r="B38" s="112"/>
      <c r="C38" s="114"/>
      <c r="D38" s="105"/>
      <c r="E38" s="138" t="str">
        <f t="shared" ref="E38:E39" si="6">IF(XFD38&lt;&gt;"",IF(SUM(XFD38)&lt;&gt;0,"是","否"),"是")</f>
        <v>是</v>
      </c>
    </row>
    <row r="39" s="119" customFormat="1" ht="36" customHeight="1" spans="1:5">
      <c r="A39" s="91" t="s">
        <v>3033</v>
      </c>
      <c r="B39" s="112">
        <f>XFD32+XFD36+XFD37</f>
        <v>0</v>
      </c>
      <c r="C39" s="112">
        <f>XFD32+XFD36+XFD37</f>
        <v>0</v>
      </c>
      <c r="D39" s="105" t="e">
        <f t="shared" si="0"/>
        <v>#DIV/0!</v>
      </c>
      <c r="E39" s="138" t="str">
        <f t="shared" si="6"/>
        <v>是</v>
      </c>
    </row>
    <row r="40" spans="2:3">
      <c r="B40" s="130"/>
      <c r="C40" s="130"/>
    </row>
    <row r="41" spans="2:3">
      <c r="B41" s="130"/>
      <c r="C41" s="130"/>
    </row>
    <row r="42" spans="2:3">
      <c r="B42" s="130"/>
      <c r="C42" s="130"/>
    </row>
    <row r="43" spans="2:3">
      <c r="B43" s="130"/>
      <c r="C43" s="130"/>
    </row>
  </sheetData>
  <mergeCells count="1">
    <mergeCell ref="A1:D1"/>
  </mergeCells>
  <conditionalFormatting sqref="B4">
    <cfRule type="cellIs" dxfId="1396" priority="1" stopIfTrue="1" operator="lessThan">
      <formula>0</formula>
    </cfRule>
  </conditionalFormatting>
  <conditionalFormatting sqref="E4:E39">
    <cfRule type="cellIs" dxfId="1397" priority="5" stopIfTrue="1" operator="lessThanOrEqual">
      <formula>-1</formula>
    </cfRule>
  </conditionalFormatting>
  <conditionalFormatting sqref="E5:E39">
    <cfRule type="cellIs" dxfId="1398" priority="3" stopIfTrue="1" operator="lessThanOrEqual">
      <formula>-1</formula>
    </cfRule>
  </conditionalFormatting>
  <conditionalFormatting sqref="C17:C19 C25 C29:C31 C23 C6:C7 C9:C11 C13:C15">
    <cfRule type="cellIs" dxfId="1399" priority="4" stopIfTrue="1" operator="lessThanOrEqual">
      <formula>-1</formula>
    </cfRule>
  </conditionalFormatting>
  <pageMargins left="0.471527777777778" right="0.393055555555556" top="0.747916666666667" bottom="0.747916666666667" header="0.313888888888889" footer="0.313888888888889"/>
  <pageSetup paperSize="9" scale="75" orientation="portrait" useFirstPageNumber="1"/>
  <headerFooter>
    <oddFooter>&amp;C&amp;16- &amp;P -</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E27"/>
  <sheetViews>
    <sheetView showGridLines="0" showZeros="0" view="pageBreakPreview" zoomScaleNormal="100" zoomScaleSheetLayoutView="100" workbookViewId="0">
      <pane ySplit="3" topLeftCell="A4" activePane="bottomLeft" state="frozen"/>
      <selection/>
      <selection pane="bottomLeft" activeCell="A1" sqref="A1:D1"/>
    </sheetView>
  </sheetViews>
  <sheetFormatPr defaultColWidth="9" defaultRowHeight="15.6" customHeight="1" outlineLevelCol="4"/>
  <cols>
    <col min="1" max="1" width="45.6296296296296" style="120" customWidth="1"/>
    <col min="2" max="4" width="20.6296296296296" style="120" customWidth="1"/>
    <col min="5" max="5" width="12.75" style="120" hidden="1" customWidth="1"/>
    <col min="6" max="257" width="9" style="120" customWidth="1"/>
  </cols>
  <sheetData>
    <row r="1" ht="45" customHeight="1" spans="1:4">
      <c r="A1" s="121" t="s">
        <v>3034</v>
      </c>
      <c r="B1" s="121"/>
      <c r="C1" s="121"/>
      <c r="D1" s="121"/>
    </row>
    <row r="2" ht="20.1" customHeight="1" spans="1:4">
      <c r="A2" s="122"/>
      <c r="B2" s="123"/>
      <c r="C2" s="124"/>
      <c r="D2" s="125" t="s">
        <v>3035</v>
      </c>
    </row>
    <row r="3" ht="45" customHeight="1" spans="1:5">
      <c r="A3" s="78" t="s">
        <v>2341</v>
      </c>
      <c r="B3" s="79" t="s">
        <v>5</v>
      </c>
      <c r="C3" s="79" t="s">
        <v>6</v>
      </c>
      <c r="D3" s="79" t="s">
        <v>7</v>
      </c>
      <c r="E3" s="126" t="s">
        <v>134</v>
      </c>
    </row>
    <row r="4" s="119" customFormat="1" ht="36" customHeight="1" spans="1:5">
      <c r="A4" s="81" t="s">
        <v>3036</v>
      </c>
      <c r="B4" s="82">
        <v>7990</v>
      </c>
      <c r="C4" s="82">
        <v>8509</v>
      </c>
      <c r="D4" s="83" t="e">
        <f t="shared" ref="D4:D23" si="0">(XFD4-XFD4)/XFD4</f>
        <v>#DIV/0!</v>
      </c>
      <c r="E4" s="127" t="str">
        <f t="shared" ref="E4:E22" si="1">IF(XFD4&lt;&gt;"",IF(SUM(XFD4)&lt;&gt;0,"是","否"),"是")</f>
        <v>是</v>
      </c>
    </row>
    <row r="5" ht="36" customHeight="1" spans="1:5">
      <c r="A5" s="84" t="s">
        <v>3037</v>
      </c>
      <c r="B5" s="85">
        <v>7722</v>
      </c>
      <c r="C5" s="86">
        <v>8219</v>
      </c>
      <c r="D5" s="87" t="e">
        <f t="shared" si="0"/>
        <v>#DIV/0!</v>
      </c>
      <c r="E5" s="128" t="str">
        <f t="shared" si="1"/>
        <v>是</v>
      </c>
    </row>
    <row r="6" s="119" customFormat="1" ht="36" customHeight="1" spans="1:5">
      <c r="A6" s="129" t="s">
        <v>3038</v>
      </c>
      <c r="B6" s="82">
        <v>15942</v>
      </c>
      <c r="C6" s="82">
        <v>17035</v>
      </c>
      <c r="D6" s="83" t="e">
        <f t="shared" si="0"/>
        <v>#DIV/0!</v>
      </c>
      <c r="E6" s="127" t="str">
        <f t="shared" si="1"/>
        <v>是</v>
      </c>
    </row>
    <row r="7" ht="36" customHeight="1" spans="1:5">
      <c r="A7" s="84" t="s">
        <v>3037</v>
      </c>
      <c r="B7" s="86">
        <v>15938</v>
      </c>
      <c r="C7" s="88">
        <v>17032</v>
      </c>
      <c r="D7" s="87" t="e">
        <f t="shared" si="0"/>
        <v>#DIV/0!</v>
      </c>
      <c r="E7" s="128" t="str">
        <f t="shared" si="1"/>
        <v>是</v>
      </c>
    </row>
    <row r="8" s="120" customFormat="1" ht="36" customHeight="1" spans="1:5">
      <c r="A8" s="81" t="s">
        <v>3039</v>
      </c>
      <c r="B8" s="85"/>
      <c r="C8" s="85"/>
      <c r="D8" s="87"/>
      <c r="E8" s="128" t="str">
        <f t="shared" si="1"/>
        <v>是</v>
      </c>
    </row>
    <row r="9" s="120" customFormat="1" ht="36" customHeight="1" spans="1:5">
      <c r="A9" s="84" t="s">
        <v>3037</v>
      </c>
      <c r="B9" s="85"/>
      <c r="C9" s="88"/>
      <c r="D9" s="87"/>
      <c r="E9" s="128" t="str">
        <f t="shared" si="1"/>
        <v>是</v>
      </c>
    </row>
    <row r="10" s="120" customFormat="1" ht="36" customHeight="1" spans="1:5">
      <c r="A10" s="81" t="s">
        <v>3040</v>
      </c>
      <c r="B10" s="85"/>
      <c r="C10" s="85"/>
      <c r="D10" s="87"/>
      <c r="E10" s="128" t="str">
        <f t="shared" si="1"/>
        <v>是</v>
      </c>
    </row>
    <row r="11" s="120" customFormat="1" ht="36" customHeight="1" spans="1:5">
      <c r="A11" s="84" t="s">
        <v>3037</v>
      </c>
      <c r="B11" s="85"/>
      <c r="C11" s="89"/>
      <c r="D11" s="87"/>
      <c r="E11" s="128" t="str">
        <f t="shared" si="1"/>
        <v>是</v>
      </c>
    </row>
    <row r="12" s="120" customFormat="1" ht="36" customHeight="1" spans="1:5">
      <c r="A12" s="81" t="s">
        <v>3041</v>
      </c>
      <c r="B12" s="85"/>
      <c r="C12" s="85"/>
      <c r="D12" s="87"/>
      <c r="E12" s="128" t="str">
        <f t="shared" si="1"/>
        <v>是</v>
      </c>
    </row>
    <row r="13" s="120" customFormat="1" ht="36" customHeight="1" spans="1:5">
      <c r="A13" s="84" t="s">
        <v>3037</v>
      </c>
      <c r="B13" s="85"/>
      <c r="C13" s="89"/>
      <c r="D13" s="87"/>
      <c r="E13" s="128" t="str">
        <f t="shared" si="1"/>
        <v>是</v>
      </c>
    </row>
    <row r="14" s="119" customFormat="1" ht="36" customHeight="1" spans="1:5">
      <c r="A14" s="81" t="s">
        <v>3042</v>
      </c>
      <c r="B14" s="82">
        <v>4657</v>
      </c>
      <c r="C14" s="82">
        <v>4976</v>
      </c>
      <c r="D14" s="83" t="e">
        <f t="shared" si="0"/>
        <v>#DIV/0!</v>
      </c>
      <c r="E14" s="127" t="str">
        <f t="shared" si="1"/>
        <v>是</v>
      </c>
    </row>
    <row r="15" ht="36" customHeight="1" spans="1:5">
      <c r="A15" s="84" t="s">
        <v>3037</v>
      </c>
      <c r="B15" s="86">
        <v>3821</v>
      </c>
      <c r="C15" s="86">
        <v>4056</v>
      </c>
      <c r="D15" s="87" t="e">
        <f t="shared" si="0"/>
        <v>#DIV/0!</v>
      </c>
      <c r="E15" s="128" t="str">
        <f t="shared" si="1"/>
        <v>是</v>
      </c>
    </row>
    <row r="16" ht="36" customHeight="1" spans="1:5">
      <c r="A16" s="81" t="s">
        <v>3043</v>
      </c>
      <c r="B16" s="85"/>
      <c r="C16" s="85"/>
      <c r="D16" s="87"/>
      <c r="E16" s="128" t="str">
        <f t="shared" si="1"/>
        <v>是</v>
      </c>
    </row>
    <row r="17" ht="36" customHeight="1" spans="1:5">
      <c r="A17" s="84" t="s">
        <v>3037</v>
      </c>
      <c r="B17" s="85"/>
      <c r="C17" s="90"/>
      <c r="D17" s="87"/>
      <c r="E17" s="128" t="str">
        <f t="shared" si="1"/>
        <v>是</v>
      </c>
    </row>
    <row r="18" s="119" customFormat="1" ht="36" customHeight="1" spans="1:5">
      <c r="A18" s="91" t="s">
        <v>3044</v>
      </c>
      <c r="B18" s="82">
        <f t="shared" ref="B18:B19" si="2">XFD4+XFD6+XFD14</f>
        <v>0</v>
      </c>
      <c r="C18" s="82">
        <f t="shared" ref="C18:C19" si="3">XFD4+XFD6+XFD14</f>
        <v>0</v>
      </c>
      <c r="D18" s="83" t="e">
        <f t="shared" si="0"/>
        <v>#DIV/0!</v>
      </c>
      <c r="E18" s="127" t="str">
        <f t="shared" si="1"/>
        <v>是</v>
      </c>
    </row>
    <row r="19" ht="36" customHeight="1" spans="1:5">
      <c r="A19" s="84" t="s">
        <v>3045</v>
      </c>
      <c r="B19" s="85">
        <f t="shared" si="2"/>
        <v>0</v>
      </c>
      <c r="C19" s="85">
        <f t="shared" si="3"/>
        <v>0</v>
      </c>
      <c r="D19" s="87" t="e">
        <f t="shared" si="0"/>
        <v>#DIV/0!</v>
      </c>
      <c r="E19" s="128" t="str">
        <f t="shared" si="1"/>
        <v>是</v>
      </c>
    </row>
    <row r="20" s="119" customFormat="1" ht="36" customHeight="1" spans="1:5">
      <c r="A20" s="92" t="s">
        <v>3046</v>
      </c>
      <c r="B20" s="82"/>
      <c r="C20" s="82"/>
      <c r="D20" s="83"/>
      <c r="E20" s="127" t="str">
        <f t="shared" si="1"/>
        <v>是</v>
      </c>
    </row>
    <row r="21" s="119" customFormat="1" ht="36" customHeight="1" spans="1:5">
      <c r="A21" s="92" t="s">
        <v>3047</v>
      </c>
      <c r="B21" s="82">
        <v>5034</v>
      </c>
      <c r="C21" s="82">
        <v>7440</v>
      </c>
      <c r="D21" s="83" t="e">
        <f t="shared" si="0"/>
        <v>#DIV/0!</v>
      </c>
      <c r="E21" s="127"/>
    </row>
    <row r="22" s="119" customFormat="1" ht="36" customHeight="1" spans="1:5">
      <c r="A22" s="93" t="s">
        <v>3048</v>
      </c>
      <c r="B22" s="82">
        <v>20844</v>
      </c>
      <c r="C22" s="82">
        <v>6078</v>
      </c>
      <c r="D22" s="83" t="e">
        <f t="shared" si="0"/>
        <v>#DIV/0!</v>
      </c>
      <c r="E22" s="127" t="str">
        <f t="shared" ref="E22:E23" si="4">IF(XFD22&lt;&gt;"",IF(SUM(XFD22)&lt;&gt;0,"是","否"),"是")</f>
        <v>是</v>
      </c>
    </row>
    <row r="23" s="119" customFormat="1" ht="36" customHeight="1" spans="1:5">
      <c r="A23" s="91" t="s">
        <v>3049</v>
      </c>
      <c r="B23" s="82">
        <f>XFD18+XFD21+XFD22</f>
        <v>0</v>
      </c>
      <c r="C23" s="82">
        <f>XFD18+XFD21+XFD22</f>
        <v>0</v>
      </c>
      <c r="D23" s="83" t="e">
        <f t="shared" si="0"/>
        <v>#DIV/0!</v>
      </c>
      <c r="E23" s="127" t="str">
        <f t="shared" si="4"/>
        <v>是</v>
      </c>
    </row>
    <row r="24" spans="2:3">
      <c r="B24" s="130"/>
      <c r="C24" s="130"/>
    </row>
    <row r="25" spans="2:3">
      <c r="B25" s="130"/>
      <c r="C25" s="130"/>
    </row>
    <row r="26" spans="2:3">
      <c r="B26" s="130"/>
      <c r="C26" s="130"/>
    </row>
    <row r="27" spans="2:3">
      <c r="B27" s="130"/>
      <c r="C27" s="130"/>
    </row>
  </sheetData>
  <mergeCells count="1">
    <mergeCell ref="A1:D1"/>
  </mergeCells>
  <conditionalFormatting sqref="E4:E23">
    <cfRule type="cellIs" dxfId="1400" priority="1" stopIfTrue="1" operator="lessThanOrEqual">
      <formula>-1</formula>
    </cfRule>
  </conditionalFormatting>
  <pageMargins left="0.471527777777778" right="0.393055555555556" top="0.747916666666667" bottom="0.747916666666667" header="0.313888888888889" footer="0.313888888888889"/>
  <pageSetup paperSize="9" scale="75" orientation="portrait" useFirstPageNumber="1"/>
  <headerFooter>
    <oddFooter>&amp;C&amp;16- &amp;P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E43"/>
  <sheetViews>
    <sheetView showGridLines="0" showZeros="0" view="pageBreakPreview" zoomScaleNormal="100" zoomScaleSheetLayoutView="100" workbookViewId="0">
      <pane ySplit="3" topLeftCell="A4" activePane="bottomLeft" state="frozen"/>
      <selection/>
      <selection pane="bottomLeft" activeCell="A1" sqref="A1:D1"/>
    </sheetView>
  </sheetViews>
  <sheetFormatPr defaultColWidth="9" defaultRowHeight="15.6" customHeight="1" outlineLevelCol="4"/>
  <cols>
    <col min="1" max="1" width="46.1296296296296" style="95" customWidth="1"/>
    <col min="2" max="4" width="20.6296296296296" style="95" customWidth="1"/>
    <col min="5" max="5" width="5" style="95" hidden="1" customWidth="1"/>
    <col min="6" max="257" width="9" style="95" customWidth="1"/>
  </cols>
  <sheetData>
    <row r="1" ht="45" customHeight="1" spans="1:4">
      <c r="A1" s="96" t="s">
        <v>3050</v>
      </c>
      <c r="B1" s="96"/>
      <c r="C1" s="96"/>
      <c r="D1" s="96"/>
    </row>
    <row r="2" ht="20.1" customHeight="1" spans="1:4">
      <c r="A2" s="97"/>
      <c r="B2" s="98"/>
      <c r="C2" s="99"/>
      <c r="D2" s="100" t="s">
        <v>2</v>
      </c>
    </row>
    <row r="3" ht="45" customHeight="1" spans="1:5">
      <c r="A3" s="101" t="s">
        <v>3015</v>
      </c>
      <c r="B3" s="79" t="s">
        <v>5</v>
      </c>
      <c r="C3" s="79" t="s">
        <v>6</v>
      </c>
      <c r="D3" s="79" t="s">
        <v>7</v>
      </c>
      <c r="E3" s="80" t="s">
        <v>134</v>
      </c>
    </row>
    <row r="4" ht="36" customHeight="1" spans="1:5">
      <c r="A4" s="102" t="s">
        <v>3016</v>
      </c>
      <c r="B4" s="103">
        <v>5769</v>
      </c>
      <c r="C4" s="104">
        <v>6078</v>
      </c>
      <c r="D4" s="105" t="e">
        <f t="shared" ref="D4:D11" si="0">(XFD4-XFD4)/XFD4</f>
        <v>#DIV/0!</v>
      </c>
      <c r="E4" s="80" t="str">
        <f t="shared" ref="E4:E38" si="1">IF(XFD4&lt;&gt;"",IF(SUM(XFD4)&lt;&gt;0,"是","否"),"是")</f>
        <v>是</v>
      </c>
    </row>
    <row r="5" ht="36" customHeight="1" spans="1:5">
      <c r="A5" s="106" t="s">
        <v>3017</v>
      </c>
      <c r="B5" s="107">
        <v>5294</v>
      </c>
      <c r="C5" s="108">
        <v>5672</v>
      </c>
      <c r="D5" s="109" t="e">
        <f t="shared" si="0"/>
        <v>#DIV/0!</v>
      </c>
      <c r="E5" s="80" t="str">
        <f t="shared" si="1"/>
        <v>是</v>
      </c>
    </row>
    <row r="6" ht="36" customHeight="1" spans="1:5">
      <c r="A6" s="106" t="s">
        <v>3018</v>
      </c>
      <c r="B6" s="107">
        <v>6</v>
      </c>
      <c r="C6" s="86">
        <v>4</v>
      </c>
      <c r="D6" s="109" t="e">
        <f t="shared" si="0"/>
        <v>#DIV/0!</v>
      </c>
      <c r="E6" s="80" t="str">
        <f t="shared" si="1"/>
        <v>是</v>
      </c>
    </row>
    <row r="7" s="95" customFormat="1" ht="36" customHeight="1" spans="1:5">
      <c r="A7" s="106" t="s">
        <v>3019</v>
      </c>
      <c r="B7" s="107"/>
      <c r="C7" s="110"/>
      <c r="D7" s="109"/>
      <c r="E7" s="80" t="str">
        <f t="shared" si="1"/>
        <v>是</v>
      </c>
    </row>
    <row r="8" s="95" customFormat="1" ht="36" customHeight="1" spans="1:5">
      <c r="A8" s="111" t="s">
        <v>3020</v>
      </c>
      <c r="B8" s="112">
        <v>15819</v>
      </c>
      <c r="C8" s="112">
        <v>17190</v>
      </c>
      <c r="D8" s="105" t="e">
        <f t="shared" si="0"/>
        <v>#DIV/0!</v>
      </c>
      <c r="E8" s="80" t="str">
        <f t="shared" si="1"/>
        <v>是</v>
      </c>
    </row>
    <row r="9" s="95" customFormat="1" ht="36" customHeight="1" spans="1:5">
      <c r="A9" s="106" t="s">
        <v>3017</v>
      </c>
      <c r="B9" s="107">
        <v>10560</v>
      </c>
      <c r="C9" s="113">
        <v>10697</v>
      </c>
      <c r="D9" s="109" t="e">
        <f t="shared" si="0"/>
        <v>#DIV/0!</v>
      </c>
      <c r="E9" s="80" t="str">
        <f t="shared" si="1"/>
        <v>是</v>
      </c>
    </row>
    <row r="10" s="95" customFormat="1" ht="36" customHeight="1" spans="1:5">
      <c r="A10" s="106" t="s">
        <v>3018</v>
      </c>
      <c r="B10" s="113">
        <v>4</v>
      </c>
      <c r="C10" s="86">
        <v>4</v>
      </c>
      <c r="D10" s="109" t="e">
        <f t="shared" si="0"/>
        <v>#DIV/0!</v>
      </c>
      <c r="E10" s="80" t="str">
        <f t="shared" si="1"/>
        <v>是</v>
      </c>
    </row>
    <row r="11" s="95" customFormat="1" ht="36" customHeight="1" spans="1:5">
      <c r="A11" s="106" t="s">
        <v>3019</v>
      </c>
      <c r="B11" s="113">
        <v>5169</v>
      </c>
      <c r="C11" s="86">
        <v>6429</v>
      </c>
      <c r="D11" s="109" t="e">
        <f t="shared" si="0"/>
        <v>#DIV/0!</v>
      </c>
      <c r="E11" s="80" t="str">
        <f t="shared" si="1"/>
        <v>是</v>
      </c>
    </row>
    <row r="12" s="95" customFormat="1" ht="36" customHeight="1" spans="1:5">
      <c r="A12" s="102" t="s">
        <v>3021</v>
      </c>
      <c r="B12" s="107"/>
      <c r="C12" s="110"/>
      <c r="D12" s="109"/>
      <c r="E12" s="80" t="str">
        <f t="shared" si="1"/>
        <v>是</v>
      </c>
    </row>
    <row r="13" ht="36" customHeight="1" spans="1:5">
      <c r="A13" s="106" t="s">
        <v>3017</v>
      </c>
      <c r="B13" s="107"/>
      <c r="C13" s="110"/>
      <c r="D13" s="109"/>
      <c r="E13" s="80" t="str">
        <f t="shared" si="1"/>
        <v>是</v>
      </c>
    </row>
    <row r="14" ht="36" customHeight="1" spans="1:5">
      <c r="A14" s="106" t="s">
        <v>3018</v>
      </c>
      <c r="B14" s="107"/>
      <c r="C14" s="110"/>
      <c r="D14" s="109"/>
      <c r="E14" s="80" t="str">
        <f t="shared" si="1"/>
        <v>是</v>
      </c>
    </row>
    <row r="15" ht="36" customHeight="1" spans="1:5">
      <c r="A15" s="106" t="s">
        <v>3019</v>
      </c>
      <c r="B15" s="107">
        <v>0</v>
      </c>
      <c r="C15" s="110"/>
      <c r="D15" s="109"/>
      <c r="E15" s="80" t="str">
        <f t="shared" si="1"/>
        <v>是</v>
      </c>
    </row>
    <row r="16" ht="36" customHeight="1" spans="1:5">
      <c r="A16" s="102" t="s">
        <v>3022</v>
      </c>
      <c r="B16" s="107"/>
      <c r="C16" s="110"/>
      <c r="D16" s="109"/>
      <c r="E16" s="80" t="str">
        <f t="shared" si="1"/>
        <v>是</v>
      </c>
    </row>
    <row r="17" ht="36" customHeight="1" spans="1:5">
      <c r="A17" s="106" t="s">
        <v>3017</v>
      </c>
      <c r="B17" s="107"/>
      <c r="C17" s="110"/>
      <c r="D17" s="109"/>
      <c r="E17" s="80" t="str">
        <f t="shared" si="1"/>
        <v>是</v>
      </c>
    </row>
    <row r="18" ht="36" customHeight="1" spans="1:5">
      <c r="A18" s="106" t="s">
        <v>3018</v>
      </c>
      <c r="B18" s="107"/>
      <c r="C18" s="110"/>
      <c r="D18" s="109"/>
      <c r="E18" s="80" t="str">
        <f t="shared" si="1"/>
        <v>是</v>
      </c>
    </row>
    <row r="19" ht="36" customHeight="1" spans="1:5">
      <c r="A19" s="106" t="s">
        <v>3019</v>
      </c>
      <c r="B19" s="107"/>
      <c r="C19" s="110"/>
      <c r="D19" s="109"/>
      <c r="E19" s="80" t="str">
        <f t="shared" si="1"/>
        <v>是</v>
      </c>
    </row>
    <row r="20" ht="36" customHeight="1" spans="1:5">
      <c r="A20" s="102" t="s">
        <v>3023</v>
      </c>
      <c r="B20" s="107"/>
      <c r="C20" s="110"/>
      <c r="D20" s="109"/>
      <c r="E20" s="80" t="str">
        <f t="shared" si="1"/>
        <v>是</v>
      </c>
    </row>
    <row r="21" ht="36" customHeight="1" spans="1:5">
      <c r="A21" s="106" t="s">
        <v>3017</v>
      </c>
      <c r="B21" s="107"/>
      <c r="C21" s="110"/>
      <c r="D21" s="109"/>
      <c r="E21" s="80" t="str">
        <f t="shared" si="1"/>
        <v>是</v>
      </c>
    </row>
    <row r="22" ht="36" customHeight="1" spans="1:5">
      <c r="A22" s="106" t="s">
        <v>3018</v>
      </c>
      <c r="B22" s="107"/>
      <c r="C22" s="107"/>
      <c r="D22" s="109"/>
      <c r="E22" s="80" t="str">
        <f t="shared" si="1"/>
        <v>是</v>
      </c>
    </row>
    <row r="23" ht="36" customHeight="1" spans="1:5">
      <c r="A23" s="106" t="s">
        <v>3019</v>
      </c>
      <c r="B23" s="107"/>
      <c r="C23" s="110"/>
      <c r="D23" s="109"/>
      <c r="E23" s="80" t="str">
        <f t="shared" si="1"/>
        <v>是</v>
      </c>
    </row>
    <row r="24" ht="36" customHeight="1" spans="1:5">
      <c r="A24" s="102" t="s">
        <v>3024</v>
      </c>
      <c r="B24" s="112">
        <v>6287</v>
      </c>
      <c r="C24" s="114">
        <v>7227</v>
      </c>
      <c r="D24" s="105" t="e">
        <f t="shared" ref="D24:D39" si="2">(XFD24-XFD24)/XFD24</f>
        <v>#DIV/0!</v>
      </c>
      <c r="E24" s="80" t="str">
        <f t="shared" si="1"/>
        <v>是</v>
      </c>
    </row>
    <row r="25" ht="36" customHeight="1" spans="1:5">
      <c r="A25" s="106" t="s">
        <v>3017</v>
      </c>
      <c r="B25" s="113">
        <v>1883</v>
      </c>
      <c r="C25" s="113">
        <v>1963</v>
      </c>
      <c r="D25" s="109" t="e">
        <f t="shared" si="2"/>
        <v>#DIV/0!</v>
      </c>
      <c r="E25" s="80" t="str">
        <f t="shared" si="1"/>
        <v>是</v>
      </c>
    </row>
    <row r="26" ht="36" customHeight="1" spans="1:5">
      <c r="A26" s="106" t="s">
        <v>3018</v>
      </c>
      <c r="B26" s="86">
        <v>21</v>
      </c>
      <c r="C26" s="86">
        <v>396</v>
      </c>
      <c r="D26" s="109" t="e">
        <f t="shared" si="2"/>
        <v>#DIV/0!</v>
      </c>
      <c r="E26" s="80" t="str">
        <f t="shared" si="1"/>
        <v>是</v>
      </c>
    </row>
    <row r="27" ht="36" customHeight="1" spans="1:5">
      <c r="A27" s="106" t="s">
        <v>3019</v>
      </c>
      <c r="B27" s="115">
        <v>3997</v>
      </c>
      <c r="C27" s="86">
        <v>4456</v>
      </c>
      <c r="D27" s="109" t="e">
        <f t="shared" si="2"/>
        <v>#DIV/0!</v>
      </c>
      <c r="E27" s="80" t="str">
        <f t="shared" si="1"/>
        <v>是</v>
      </c>
    </row>
    <row r="28" ht="36" customHeight="1" spans="1:5">
      <c r="A28" s="102" t="s">
        <v>3025</v>
      </c>
      <c r="B28" s="107"/>
      <c r="C28" s="110"/>
      <c r="D28" s="109"/>
      <c r="E28" s="80" t="str">
        <f t="shared" si="1"/>
        <v>是</v>
      </c>
    </row>
    <row r="29" ht="36" customHeight="1" spans="1:5">
      <c r="A29" s="106" t="s">
        <v>3017</v>
      </c>
      <c r="B29" s="107"/>
      <c r="C29" s="116"/>
      <c r="D29" s="109"/>
      <c r="E29" s="80" t="str">
        <f t="shared" si="1"/>
        <v>是</v>
      </c>
    </row>
    <row r="30" ht="36" customHeight="1" spans="1:5">
      <c r="A30" s="106" t="s">
        <v>3018</v>
      </c>
      <c r="B30" s="107"/>
      <c r="C30" s="116"/>
      <c r="D30" s="109"/>
      <c r="E30" s="80" t="str">
        <f t="shared" si="1"/>
        <v>是</v>
      </c>
    </row>
    <row r="31" ht="36" customHeight="1" spans="1:5">
      <c r="A31" s="106" t="s">
        <v>3019</v>
      </c>
      <c r="B31" s="107"/>
      <c r="C31" s="116"/>
      <c r="D31" s="109"/>
      <c r="E31" s="80" t="str">
        <f t="shared" si="1"/>
        <v>是</v>
      </c>
    </row>
    <row r="32" ht="36" customHeight="1" spans="1:5">
      <c r="A32" s="91" t="s">
        <v>3026</v>
      </c>
      <c r="B32" s="112">
        <f t="shared" ref="B32:B35" si="3">XFD65540+XFD65544+XFD65560</f>
        <v>0</v>
      </c>
      <c r="C32" s="112">
        <f t="shared" ref="C32:C35" si="4">XFD65540+XFD65544+XFD65560</f>
        <v>0</v>
      </c>
      <c r="D32" s="105" t="e">
        <f t="shared" si="2"/>
        <v>#DIV/0!</v>
      </c>
      <c r="E32" s="80" t="str">
        <f t="shared" si="1"/>
        <v>是</v>
      </c>
    </row>
    <row r="33" ht="36" customHeight="1" spans="1:5">
      <c r="A33" s="106" t="s">
        <v>3027</v>
      </c>
      <c r="B33" s="107">
        <f t="shared" si="3"/>
        <v>0</v>
      </c>
      <c r="C33" s="107">
        <f t="shared" si="4"/>
        <v>0</v>
      </c>
      <c r="D33" s="109" t="e">
        <f t="shared" si="2"/>
        <v>#DIV/0!</v>
      </c>
      <c r="E33" s="80" t="str">
        <f t="shared" si="1"/>
        <v>是</v>
      </c>
    </row>
    <row r="34" ht="36" customHeight="1" spans="1:5">
      <c r="A34" s="106" t="s">
        <v>3028</v>
      </c>
      <c r="B34" s="107">
        <f t="shared" si="3"/>
        <v>0</v>
      </c>
      <c r="C34" s="107">
        <f t="shared" si="4"/>
        <v>0</v>
      </c>
      <c r="D34" s="109" t="e">
        <f t="shared" si="2"/>
        <v>#DIV/0!</v>
      </c>
      <c r="E34" s="80" t="str">
        <f t="shared" si="1"/>
        <v>是</v>
      </c>
    </row>
    <row r="35" ht="36" customHeight="1" spans="1:5">
      <c r="A35" s="106" t="s">
        <v>3029</v>
      </c>
      <c r="B35" s="107">
        <f t="shared" si="3"/>
        <v>0</v>
      </c>
      <c r="C35" s="107">
        <f t="shared" si="4"/>
        <v>0</v>
      </c>
      <c r="D35" s="109" t="e">
        <f t="shared" si="2"/>
        <v>#DIV/0!</v>
      </c>
      <c r="E35" s="80" t="str">
        <f t="shared" si="1"/>
        <v>是</v>
      </c>
    </row>
    <row r="36" ht="36" customHeight="1" spans="1:5">
      <c r="A36" s="93" t="s">
        <v>3030</v>
      </c>
      <c r="B36" s="117">
        <v>7990</v>
      </c>
      <c r="C36" s="112">
        <v>8509</v>
      </c>
      <c r="D36" s="105" t="e">
        <f t="shared" si="2"/>
        <v>#DIV/0!</v>
      </c>
      <c r="E36" s="80" t="str">
        <f t="shared" si="1"/>
        <v>是</v>
      </c>
    </row>
    <row r="37" ht="36" customHeight="1" spans="1:5">
      <c r="A37" s="93" t="s">
        <v>3031</v>
      </c>
      <c r="B37" s="117">
        <v>18602</v>
      </c>
      <c r="C37" s="112">
        <v>5034</v>
      </c>
      <c r="D37" s="105" t="e">
        <f t="shared" si="2"/>
        <v>#DIV/0!</v>
      </c>
      <c r="E37" s="80"/>
    </row>
    <row r="38" ht="36" customHeight="1" spans="1:5">
      <c r="A38" s="93" t="s">
        <v>3032</v>
      </c>
      <c r="B38" s="112"/>
      <c r="C38" s="114"/>
      <c r="D38" s="105"/>
      <c r="E38" s="80" t="str">
        <f t="shared" ref="E38:E39" si="5">IF(XFD38&lt;&gt;"",IF(SUM(XFD38)&lt;&gt;0,"是","否"),"是")</f>
        <v>是</v>
      </c>
    </row>
    <row r="39" ht="36" customHeight="1" spans="1:5">
      <c r="A39" s="91" t="s">
        <v>3033</v>
      </c>
      <c r="B39" s="112">
        <f>XFD32+XFD36+XFD37</f>
        <v>0</v>
      </c>
      <c r="C39" s="112">
        <f>XFD32+XFD36+XFD37</f>
        <v>0</v>
      </c>
      <c r="D39" s="105" t="e">
        <f t="shared" si="2"/>
        <v>#DIV/0!</v>
      </c>
      <c r="E39" s="80" t="str">
        <f t="shared" si="5"/>
        <v>是</v>
      </c>
    </row>
    <row r="40" spans="2:3">
      <c r="B40" s="118"/>
      <c r="C40" s="118"/>
    </row>
    <row r="41" spans="2:3">
      <c r="B41" s="118"/>
      <c r="C41" s="118"/>
    </row>
    <row r="42" spans="2:3">
      <c r="B42" s="118"/>
      <c r="C42" s="118"/>
    </row>
    <row r="43" spans="2:3">
      <c r="B43" s="118"/>
      <c r="C43" s="118"/>
    </row>
  </sheetData>
  <mergeCells count="1">
    <mergeCell ref="A1:D1"/>
  </mergeCells>
  <conditionalFormatting sqref="B4">
    <cfRule type="cellIs" dxfId="1401" priority="1" stopIfTrue="1" operator="lessThan">
      <formula>0</formula>
    </cfRule>
  </conditionalFormatting>
  <conditionalFormatting sqref="E28:E32">
    <cfRule type="cellIs" dxfId="1402" priority="3" stopIfTrue="1" operator="lessThan">
      <formula>0</formula>
    </cfRule>
  </conditionalFormatting>
  <conditionalFormatting sqref="C17:C19 C25 C29:C31 C23 C6:C7 C9:C11 C13:C15">
    <cfRule type="cellIs" dxfId="1403" priority="2" stopIfTrue="1" operator="lessThanOrEqual">
      <formula>-1</formula>
    </cfRule>
  </conditionalFormatting>
  <pageMargins left="0.471527777777778" right="0.393055555555556" top="0.747916666666667" bottom="0.747916666666667" header="0.313888888888889" footer="0.313888888888889"/>
  <pageSetup paperSize="9" scale="75" orientation="portrait" useFirstPageNumber="1" horizontalDpi="600"/>
  <headerFooter>
    <oddFooter>&amp;C&amp;16- &amp;P -</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E27"/>
  <sheetViews>
    <sheetView showGridLines="0" showZeros="0" view="pageBreakPreview" zoomScaleNormal="100" zoomScaleSheetLayoutView="100" workbookViewId="0">
      <selection activeCell="C9" sqref="C9"/>
    </sheetView>
  </sheetViews>
  <sheetFormatPr defaultColWidth="9" defaultRowHeight="15.6" customHeight="1" outlineLevelCol="4"/>
  <cols>
    <col min="1" max="1" width="50.75" style="71" customWidth="1"/>
    <col min="2" max="3" width="20.6296296296296" style="72" customWidth="1"/>
    <col min="4" max="4" width="20.6296296296296" style="71" customWidth="1"/>
    <col min="5" max="5" width="5.12962962962963" style="71" hidden="1" customWidth="1"/>
    <col min="6" max="7" width="12.6296296296296" style="71" customWidth="1"/>
    <col min="8" max="246" width="9" style="71" customWidth="1"/>
    <col min="247" max="247" width="41.6296296296296" style="71" customWidth="1"/>
    <col min="248" max="249" width="14.5" style="71" customWidth="1"/>
    <col min="250" max="250" width="13.8796296296296" style="71" customWidth="1"/>
    <col min="251" max="253" width="9" style="71" customWidth="1"/>
    <col min="254" max="255" width="10.5" style="71" customWidth="1"/>
    <col min="256" max="256" width="9" style="71" customWidth="1"/>
  </cols>
  <sheetData>
    <row r="1" ht="45" customHeight="1" spans="1:4">
      <c r="A1" s="66" t="s">
        <v>3051</v>
      </c>
      <c r="B1" s="73"/>
      <c r="C1" s="73"/>
      <c r="D1" s="66"/>
    </row>
    <row r="2" ht="20.1" customHeight="1" spans="1:4">
      <c r="A2" s="74"/>
      <c r="B2" s="75"/>
      <c r="C2" s="76"/>
      <c r="D2" s="77" t="s">
        <v>2930</v>
      </c>
    </row>
    <row r="3" ht="45" customHeight="1" spans="1:5">
      <c r="A3" s="78" t="s">
        <v>2341</v>
      </c>
      <c r="B3" s="79" t="s">
        <v>5</v>
      </c>
      <c r="C3" s="79" t="s">
        <v>6</v>
      </c>
      <c r="D3" s="79" t="s">
        <v>7</v>
      </c>
      <c r="E3" s="80" t="s">
        <v>134</v>
      </c>
    </row>
    <row r="4" ht="36" customHeight="1" spans="1:5">
      <c r="A4" s="81" t="s">
        <v>3036</v>
      </c>
      <c r="B4" s="82">
        <v>7990</v>
      </c>
      <c r="C4" s="82">
        <v>8509</v>
      </c>
      <c r="D4" s="83" t="e">
        <f t="shared" ref="D4:D7" si="0">(XFD4-XFD4)/XFD4</f>
        <v>#DIV/0!</v>
      </c>
      <c r="E4" s="80" t="str">
        <f t="shared" ref="E4:E22" si="1">IF(XFD4&lt;&gt;"",IF(SUM(XFD4)&lt;&gt;0,"是","否"),"是")</f>
        <v>是</v>
      </c>
    </row>
    <row r="5" ht="36" customHeight="1" spans="1:5">
      <c r="A5" s="84" t="s">
        <v>3037</v>
      </c>
      <c r="B5" s="85">
        <v>7722</v>
      </c>
      <c r="C5" s="86">
        <v>8219</v>
      </c>
      <c r="D5" s="87" t="e">
        <f t="shared" si="0"/>
        <v>#DIV/0!</v>
      </c>
      <c r="E5" s="80" t="str">
        <f t="shared" si="1"/>
        <v>是</v>
      </c>
    </row>
    <row r="6" ht="36" customHeight="1" spans="1:5">
      <c r="A6" s="81" t="s">
        <v>3038</v>
      </c>
      <c r="B6" s="82">
        <v>15942</v>
      </c>
      <c r="C6" s="82">
        <v>17035</v>
      </c>
      <c r="D6" s="83" t="e">
        <f t="shared" si="0"/>
        <v>#DIV/0!</v>
      </c>
      <c r="E6" s="80" t="str">
        <f t="shared" si="1"/>
        <v>是</v>
      </c>
    </row>
    <row r="7" ht="36" customHeight="1" spans="1:5">
      <c r="A7" s="84" t="s">
        <v>3037</v>
      </c>
      <c r="B7" s="86">
        <v>15938</v>
      </c>
      <c r="C7" s="88">
        <v>17032</v>
      </c>
      <c r="D7" s="87" t="e">
        <f t="shared" si="0"/>
        <v>#DIV/0!</v>
      </c>
      <c r="E7" s="80" t="str">
        <f t="shared" si="1"/>
        <v>是</v>
      </c>
    </row>
    <row r="8" ht="36" customHeight="1" spans="1:5">
      <c r="A8" s="81" t="s">
        <v>3039</v>
      </c>
      <c r="B8" s="85"/>
      <c r="C8" s="85"/>
      <c r="D8" s="87"/>
      <c r="E8" s="80" t="str">
        <f t="shared" si="1"/>
        <v>是</v>
      </c>
    </row>
    <row r="9" ht="36" customHeight="1" spans="1:5">
      <c r="A9" s="84" t="s">
        <v>3037</v>
      </c>
      <c r="B9" s="85"/>
      <c r="C9" s="88"/>
      <c r="D9" s="87"/>
      <c r="E9" s="80" t="str">
        <f t="shared" si="1"/>
        <v>是</v>
      </c>
    </row>
    <row r="10" ht="36" customHeight="1" spans="1:5">
      <c r="A10" s="81" t="s">
        <v>3040</v>
      </c>
      <c r="B10" s="85"/>
      <c r="C10" s="85"/>
      <c r="D10" s="87"/>
      <c r="E10" s="80" t="str">
        <f t="shared" si="1"/>
        <v>是</v>
      </c>
    </row>
    <row r="11" ht="36" customHeight="1" spans="1:5">
      <c r="A11" s="84" t="s">
        <v>3037</v>
      </c>
      <c r="B11" s="85"/>
      <c r="C11" s="89"/>
      <c r="D11" s="87"/>
      <c r="E11" s="80" t="str">
        <f t="shared" si="1"/>
        <v>是</v>
      </c>
    </row>
    <row r="12" ht="36" customHeight="1" spans="1:5">
      <c r="A12" s="81" t="s">
        <v>3041</v>
      </c>
      <c r="B12" s="85"/>
      <c r="C12" s="85"/>
      <c r="D12" s="87"/>
      <c r="E12" s="80" t="str">
        <f t="shared" si="1"/>
        <v>是</v>
      </c>
    </row>
    <row r="13" ht="36" customHeight="1" spans="1:5">
      <c r="A13" s="84" t="s">
        <v>3037</v>
      </c>
      <c r="B13" s="85"/>
      <c r="C13" s="89"/>
      <c r="D13" s="87"/>
      <c r="E13" s="80" t="str">
        <f t="shared" si="1"/>
        <v>是</v>
      </c>
    </row>
    <row r="14" s="71" customFormat="1" ht="36" customHeight="1" spans="1:5">
      <c r="A14" s="81" t="s">
        <v>3042</v>
      </c>
      <c r="B14" s="82">
        <v>4657</v>
      </c>
      <c r="C14" s="82">
        <v>4976</v>
      </c>
      <c r="D14" s="83" t="e">
        <f t="shared" ref="D14:D23" si="2">(XFD14-XFD14)/XFD14</f>
        <v>#DIV/0!</v>
      </c>
      <c r="E14" s="80" t="str">
        <f t="shared" si="1"/>
        <v>是</v>
      </c>
    </row>
    <row r="15" ht="36" customHeight="1" spans="1:5">
      <c r="A15" s="84" t="s">
        <v>3037</v>
      </c>
      <c r="B15" s="86">
        <v>3821</v>
      </c>
      <c r="C15" s="86">
        <v>4056</v>
      </c>
      <c r="D15" s="87" t="e">
        <f t="shared" si="2"/>
        <v>#DIV/0!</v>
      </c>
      <c r="E15" s="80" t="str">
        <f t="shared" si="1"/>
        <v>是</v>
      </c>
    </row>
    <row r="16" ht="36" customHeight="1" spans="1:5">
      <c r="A16" s="81" t="s">
        <v>3043</v>
      </c>
      <c r="B16" s="85"/>
      <c r="C16" s="85"/>
      <c r="D16" s="87"/>
      <c r="E16" s="80" t="str">
        <f t="shared" si="1"/>
        <v>是</v>
      </c>
    </row>
    <row r="17" ht="36" customHeight="1" spans="1:5">
      <c r="A17" s="84" t="s">
        <v>3037</v>
      </c>
      <c r="B17" s="85"/>
      <c r="C17" s="90"/>
      <c r="D17" s="87"/>
      <c r="E17" s="80" t="str">
        <f t="shared" si="1"/>
        <v>是</v>
      </c>
    </row>
    <row r="18" ht="36" customHeight="1" spans="1:5">
      <c r="A18" s="91" t="s">
        <v>3044</v>
      </c>
      <c r="B18" s="82">
        <f t="shared" ref="B18:B19" si="3">XFD4+XFD6+XFD14</f>
        <v>0</v>
      </c>
      <c r="C18" s="82">
        <f t="shared" ref="C18:C19" si="4">XFD4+XFD6+XFD14</f>
        <v>0</v>
      </c>
      <c r="D18" s="83" t="e">
        <f t="shared" si="2"/>
        <v>#DIV/0!</v>
      </c>
      <c r="E18" s="80" t="str">
        <f t="shared" si="1"/>
        <v>是</v>
      </c>
    </row>
    <row r="19" ht="36" customHeight="1" spans="1:5">
      <c r="A19" s="84" t="s">
        <v>3045</v>
      </c>
      <c r="B19" s="85">
        <f t="shared" si="3"/>
        <v>0</v>
      </c>
      <c r="C19" s="85">
        <f t="shared" si="4"/>
        <v>0</v>
      </c>
      <c r="D19" s="87" t="e">
        <f t="shared" si="2"/>
        <v>#DIV/0!</v>
      </c>
      <c r="E19" s="80" t="str">
        <f t="shared" si="1"/>
        <v>是</v>
      </c>
    </row>
    <row r="20" ht="36" customHeight="1" spans="1:5">
      <c r="A20" s="81" t="s">
        <v>3046</v>
      </c>
      <c r="B20" s="82"/>
      <c r="C20" s="82"/>
      <c r="D20" s="83"/>
      <c r="E20" s="80" t="str">
        <f t="shared" si="1"/>
        <v>是</v>
      </c>
    </row>
    <row r="21" ht="36" customHeight="1" spans="1:5">
      <c r="A21" s="92" t="s">
        <v>3047</v>
      </c>
      <c r="B21" s="82">
        <v>5034</v>
      </c>
      <c r="C21" s="82">
        <v>7440</v>
      </c>
      <c r="D21" s="83" t="e">
        <f t="shared" si="2"/>
        <v>#DIV/0!</v>
      </c>
      <c r="E21" s="80"/>
    </row>
    <row r="22" ht="36" customHeight="1" spans="1:5">
      <c r="A22" s="93" t="s">
        <v>3048</v>
      </c>
      <c r="B22" s="82">
        <v>20844</v>
      </c>
      <c r="C22" s="82">
        <v>6078</v>
      </c>
      <c r="D22" s="83" t="e">
        <f t="shared" si="2"/>
        <v>#DIV/0!</v>
      </c>
      <c r="E22" s="80" t="str">
        <f t="shared" ref="E22:E23" si="5">IF(XFD22&lt;&gt;"",IF(SUM(XFD22)&lt;&gt;0,"是","否"),"是")</f>
        <v>是</v>
      </c>
    </row>
    <row r="23" ht="36" customHeight="1" spans="1:5">
      <c r="A23" s="91" t="s">
        <v>3049</v>
      </c>
      <c r="B23" s="82">
        <f>XFD18+XFD21+XFD22</f>
        <v>0</v>
      </c>
      <c r="C23" s="82">
        <f>XFD18+XFD21+XFD22</f>
        <v>0</v>
      </c>
      <c r="D23" s="83" t="e">
        <f t="shared" si="2"/>
        <v>#DIV/0!</v>
      </c>
      <c r="E23" s="80" t="str">
        <f t="shared" si="5"/>
        <v>是</v>
      </c>
    </row>
    <row r="24" spans="2:3">
      <c r="B24" s="94"/>
      <c r="C24" s="94"/>
    </row>
    <row r="25" spans="2:3">
      <c r="B25" s="94"/>
      <c r="C25" s="94"/>
    </row>
    <row r="26" spans="2:3">
      <c r="B26" s="94"/>
      <c r="C26" s="94"/>
    </row>
    <row r="27" spans="2:3">
      <c r="B27" s="94"/>
      <c r="C27" s="94"/>
    </row>
  </sheetData>
  <mergeCells count="1">
    <mergeCell ref="A1:D1"/>
  </mergeCells>
  <conditionalFormatting sqref="E16:F16">
    <cfRule type="cellIs" dxfId="1404" priority="5" stopIfTrue="1" operator="lessThan">
      <formula>0</formula>
    </cfRule>
  </conditionalFormatting>
  <pageMargins left="0.471527777777778" right="0.393055555555556" top="0.747916666666667" bottom="0.747916666666667" header="0.313888888888889" footer="0.313888888888889"/>
  <pageSetup paperSize="9" scale="75" orientation="portrait" useFirstPageNumber="1"/>
  <headerFooter>
    <oddFooter>&amp;C&amp;16- &amp;P -</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G26"/>
  <sheetViews>
    <sheetView workbookViewId="0">
      <selection activeCell="F7" sqref="F7:G7"/>
    </sheetView>
  </sheetViews>
  <sheetFormatPr defaultColWidth="10" defaultRowHeight="14.4" customHeight="1" outlineLevelCol="6"/>
  <cols>
    <col min="1" max="1" width="24.6296296296296" style="21" customWidth="1"/>
    <col min="2" max="7" width="15.6296296296296" style="21" customWidth="1"/>
    <col min="8" max="8" width="9.76851851851852" style="21" customWidth="1"/>
    <col min="9" max="257" width="10" style="21" customWidth="1"/>
  </cols>
  <sheetData>
    <row r="1" s="21" customFormat="1" ht="30" customHeight="1" spans="1:1">
      <c r="A1" s="55"/>
    </row>
    <row r="2" s="21" customFormat="1" ht="28.6" customHeight="1" spans="1:7">
      <c r="A2" s="66" t="s">
        <v>3052</v>
      </c>
      <c r="B2" s="66"/>
      <c r="C2" s="66"/>
      <c r="D2" s="66"/>
      <c r="E2" s="66"/>
      <c r="F2" s="66"/>
      <c r="G2" s="66"/>
    </row>
    <row r="3" s="21" customFormat="1" ht="23" customHeight="1" spans="1:7">
      <c r="A3" s="58"/>
      <c r="B3" s="58"/>
      <c r="F3" s="59" t="s">
        <v>2</v>
      </c>
      <c r="G3" s="59"/>
    </row>
    <row r="4" s="21" customFormat="1" ht="30" customHeight="1" spans="1:7">
      <c r="A4" s="61" t="s">
        <v>3053</v>
      </c>
      <c r="B4" s="61" t="s">
        <v>3054</v>
      </c>
      <c r="C4" s="61"/>
      <c r="D4" s="61"/>
      <c r="E4" s="61" t="s">
        <v>3055</v>
      </c>
      <c r="F4" s="61"/>
      <c r="G4" s="61"/>
    </row>
    <row r="5" s="21" customFormat="1" ht="30" customHeight="1" spans="1:7">
      <c r="A5" s="61"/>
      <c r="B5" s="67"/>
      <c r="C5" s="61" t="s">
        <v>3056</v>
      </c>
      <c r="D5" s="61" t="s">
        <v>3057</v>
      </c>
      <c r="E5" s="67"/>
      <c r="F5" s="61" t="s">
        <v>3056</v>
      </c>
      <c r="G5" s="61" t="s">
        <v>3057</v>
      </c>
    </row>
    <row r="6" s="21" customFormat="1" ht="30" customHeight="1" spans="1:7">
      <c r="A6" s="61" t="s">
        <v>3058</v>
      </c>
      <c r="B6" s="61" t="s">
        <v>3059</v>
      </c>
      <c r="C6" s="61" t="s">
        <v>3060</v>
      </c>
      <c r="D6" s="61" t="s">
        <v>3061</v>
      </c>
      <c r="E6" s="61" t="s">
        <v>3062</v>
      </c>
      <c r="F6" s="61" t="s">
        <v>3063</v>
      </c>
      <c r="G6" s="61" t="s">
        <v>3064</v>
      </c>
    </row>
    <row r="7" s="21" customFormat="1" ht="30" customHeight="1" spans="1:7">
      <c r="A7" s="68" t="s">
        <v>3065</v>
      </c>
      <c r="B7" s="69">
        <f t="shared" ref="B7:B8" si="0">XFD7+XFD7</f>
        <v>0</v>
      </c>
      <c r="C7" s="69">
        <v>124445</v>
      </c>
      <c r="D7" s="69">
        <v>101006</v>
      </c>
      <c r="E7" s="69">
        <f t="shared" ref="E7:E8" si="1">XFD7+XFD7</f>
        <v>0</v>
      </c>
      <c r="F7" s="69">
        <v>117270</v>
      </c>
      <c r="G7" s="69">
        <v>99201</v>
      </c>
    </row>
    <row r="8" s="21" customFormat="1" ht="30" customHeight="1" spans="1:7">
      <c r="A8" s="68" t="s">
        <v>3066</v>
      </c>
      <c r="B8" s="69">
        <f t="shared" si="0"/>
        <v>0</v>
      </c>
      <c r="C8" s="69">
        <v>124445</v>
      </c>
      <c r="D8" s="69">
        <v>101006</v>
      </c>
      <c r="E8" s="69">
        <f t="shared" si="1"/>
        <v>0</v>
      </c>
      <c r="F8" s="69">
        <v>117270</v>
      </c>
      <c r="G8" s="69">
        <v>99201</v>
      </c>
    </row>
    <row r="9" s="21" customFormat="1" ht="44" customHeight="1" spans="1:7">
      <c r="A9" s="68" t="s">
        <v>3067</v>
      </c>
      <c r="B9" s="67"/>
      <c r="C9" s="67"/>
      <c r="D9" s="67"/>
      <c r="E9" s="67"/>
      <c r="F9" s="67"/>
      <c r="G9" s="67"/>
    </row>
    <row r="10" s="21" customFormat="1" ht="30" customHeight="1" spans="1:7">
      <c r="A10" s="70" t="s">
        <v>3068</v>
      </c>
      <c r="B10" s="67"/>
      <c r="C10" s="67"/>
      <c r="D10" s="67"/>
      <c r="E10" s="67"/>
      <c r="F10" s="67"/>
      <c r="G10" s="67"/>
    </row>
    <row r="11" s="21" customFormat="1" ht="30" customHeight="1" spans="1:7">
      <c r="A11" s="70" t="s">
        <v>3069</v>
      </c>
      <c r="B11" s="67"/>
      <c r="C11" s="67"/>
      <c r="D11" s="67"/>
      <c r="E11" s="67"/>
      <c r="F11" s="67"/>
      <c r="G11" s="67"/>
    </row>
    <row r="12" s="21" customFormat="1" ht="30" customHeight="1" spans="1:7">
      <c r="A12" s="70" t="s">
        <v>3070</v>
      </c>
      <c r="B12" s="67"/>
      <c r="C12" s="67"/>
      <c r="D12" s="67"/>
      <c r="E12" s="67"/>
      <c r="F12" s="67"/>
      <c r="G12" s="67"/>
    </row>
    <row r="13" s="21" customFormat="1" ht="30" customHeight="1" spans="1:7">
      <c r="A13" s="70" t="s">
        <v>3071</v>
      </c>
      <c r="B13" s="67"/>
      <c r="C13" s="67"/>
      <c r="D13" s="67"/>
      <c r="E13" s="67"/>
      <c r="F13" s="67"/>
      <c r="G13" s="67"/>
    </row>
    <row r="14" s="21" customFormat="1" ht="30" customHeight="1" spans="1:7">
      <c r="A14" s="70" t="s">
        <v>3072</v>
      </c>
      <c r="B14" s="67"/>
      <c r="C14" s="67"/>
      <c r="D14" s="67"/>
      <c r="E14" s="67"/>
      <c r="F14" s="67"/>
      <c r="G14" s="67"/>
    </row>
    <row r="15" s="21" customFormat="1" ht="30" customHeight="1" spans="1:7">
      <c r="A15" s="70" t="s">
        <v>3073</v>
      </c>
      <c r="B15" s="67"/>
      <c r="C15" s="67"/>
      <c r="D15" s="67"/>
      <c r="E15" s="67"/>
      <c r="F15" s="67"/>
      <c r="G15" s="67"/>
    </row>
    <row r="16" s="21" customFormat="1" ht="30" customHeight="1" spans="1:7">
      <c r="A16" s="70" t="s">
        <v>3074</v>
      </c>
      <c r="B16" s="67"/>
      <c r="C16" s="67"/>
      <c r="D16" s="67"/>
      <c r="E16" s="67"/>
      <c r="F16" s="67"/>
      <c r="G16" s="67"/>
    </row>
    <row r="17" s="21" customFormat="1" ht="30" customHeight="1" spans="1:7">
      <c r="A17" s="70" t="s">
        <v>3075</v>
      </c>
      <c r="B17" s="67"/>
      <c r="C17" s="67"/>
      <c r="D17" s="67"/>
      <c r="E17" s="67"/>
      <c r="F17" s="67"/>
      <c r="G17" s="67"/>
    </row>
    <row r="18" s="21" customFormat="1" ht="30" customHeight="1" spans="1:7">
      <c r="A18" s="70" t="s">
        <v>3076</v>
      </c>
      <c r="B18" s="67"/>
      <c r="C18" s="67"/>
      <c r="D18" s="67"/>
      <c r="E18" s="67"/>
      <c r="F18" s="67"/>
      <c r="G18" s="67"/>
    </row>
    <row r="19" s="23" customFormat="1" ht="25" customHeight="1" spans="1:7">
      <c r="A19" s="54" t="s">
        <v>3077</v>
      </c>
      <c r="B19" s="54"/>
      <c r="C19" s="54"/>
      <c r="D19" s="54"/>
      <c r="E19" s="54"/>
      <c r="F19" s="54"/>
      <c r="G19" s="54"/>
    </row>
    <row r="20" s="23" customFormat="1" ht="25" customHeight="1" spans="1:7">
      <c r="A20" s="54" t="s">
        <v>3078</v>
      </c>
      <c r="B20" s="54"/>
      <c r="C20" s="54"/>
      <c r="D20" s="54"/>
      <c r="E20" s="54"/>
      <c r="F20" s="54"/>
      <c r="G20" s="54"/>
    </row>
    <row r="21" s="21" customFormat="1" ht="18" customHeight="1" spans="1:7">
      <c r="A21" s="55"/>
      <c r="B21" s="55"/>
      <c r="C21" s="55"/>
      <c r="D21" s="55"/>
      <c r="E21" s="55"/>
      <c r="F21" s="55"/>
      <c r="G21" s="55"/>
    </row>
    <row r="22" s="21" customFormat="1" ht="18" customHeight="1" spans="1:7">
      <c r="A22" s="55"/>
      <c r="B22" s="55"/>
      <c r="C22" s="55"/>
      <c r="D22" s="55"/>
      <c r="E22" s="55"/>
      <c r="F22" s="55"/>
      <c r="G22" s="55"/>
    </row>
    <row r="23" s="21" customFormat="1" ht="18" customHeight="1" spans="1:7">
      <c r="A23" s="55"/>
      <c r="B23" s="55"/>
      <c r="C23" s="55"/>
      <c r="D23" s="55"/>
      <c r="E23" s="55"/>
      <c r="F23" s="55"/>
      <c r="G23" s="55"/>
    </row>
    <row r="24" s="21" customFormat="1" ht="18" customHeight="1" spans="1:7">
      <c r="A24" s="55"/>
      <c r="B24" s="55"/>
      <c r="C24" s="55"/>
      <c r="D24" s="55"/>
      <c r="E24" s="55"/>
      <c r="F24" s="55"/>
      <c r="G24" s="55"/>
    </row>
    <row r="25" s="21" customFormat="1" ht="14" customHeight="1" spans="1:7">
      <c r="A25" s="55"/>
      <c r="B25" s="55"/>
      <c r="C25" s="55"/>
      <c r="D25" s="55"/>
      <c r="E25" s="55"/>
      <c r="F25" s="55"/>
      <c r="G25" s="55"/>
    </row>
    <row r="26" s="21" customFormat="1" ht="33" customHeight="1" spans="1:7">
      <c r="A26" s="58"/>
      <c r="B26" s="58"/>
      <c r="C26" s="58"/>
      <c r="D26" s="58"/>
      <c r="E26" s="58"/>
      <c r="F26" s="58"/>
      <c r="G26" s="58"/>
    </row>
  </sheetData>
  <mergeCells count="7">
    <mergeCell ref="A2:G2"/>
    <mergeCell ref="F3:G3"/>
    <mergeCell ref="B4:D4"/>
    <mergeCell ref="E4:G4"/>
    <mergeCell ref="A19:G19"/>
    <mergeCell ref="A20:G20"/>
    <mergeCell ref="A4:A5"/>
  </mergeCells>
  <pageMargins left="0.707638888888889" right="0.707638888888889" top="0.629166666666667" bottom="0.751388888888889" header="0.30625" footer="0.30625"/>
  <pageSetup paperSize="9" scale="90" fitToHeight="200" orientation="landscape" useFirstPageNumber="1" horizontalDpi="600" verticalDpi="600"/>
  <headerFooter>
    <oddFooter>&amp;C&amp;16- &amp;P -</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G16"/>
  <sheetViews>
    <sheetView workbookViewId="0">
      <selection activeCell="B14" sqref="B14"/>
    </sheetView>
  </sheetViews>
  <sheetFormatPr defaultColWidth="10" defaultRowHeight="14.4" customHeight="1" outlineLevelCol="6"/>
  <cols>
    <col min="1" max="1" width="62.25" style="21" customWidth="1"/>
    <col min="2" max="3" width="28.6296296296296" style="21" customWidth="1"/>
    <col min="4" max="4" width="9.76851851851852" style="21" customWidth="1"/>
    <col min="5" max="257" width="10" style="21" customWidth="1"/>
  </cols>
  <sheetData>
    <row r="1" s="21" customFormat="1" ht="23" customHeight="1"/>
    <row r="2" s="21" customFormat="1" ht="14.3" customHeight="1" spans="1:1">
      <c r="A2" s="55"/>
    </row>
    <row r="3" s="21" customFormat="1" ht="28.6" customHeight="1" spans="1:3">
      <c r="A3" s="45" t="s">
        <v>3079</v>
      </c>
      <c r="B3" s="45"/>
      <c r="C3" s="45"/>
    </row>
    <row r="4" s="21" customFormat="1" ht="27" customHeight="1" spans="1:3">
      <c r="A4" s="58"/>
      <c r="B4" s="58"/>
      <c r="C4" s="59" t="s">
        <v>2</v>
      </c>
    </row>
    <row r="5" s="60" customFormat="1" ht="24" customHeight="1" spans="1:3">
      <c r="A5" s="61" t="s">
        <v>3080</v>
      </c>
      <c r="B5" s="61" t="s">
        <v>3010</v>
      </c>
      <c r="C5" s="61" t="s">
        <v>3081</v>
      </c>
    </row>
    <row r="6" s="60" customFormat="1" ht="32" customHeight="1" spans="1:3">
      <c r="A6" s="62" t="s">
        <v>3082</v>
      </c>
      <c r="B6" s="52">
        <v>75270</v>
      </c>
      <c r="C6" s="52">
        <v>75270</v>
      </c>
    </row>
    <row r="7" s="60" customFormat="1" ht="32" customHeight="1" spans="1:3">
      <c r="A7" s="62" t="s">
        <v>3083</v>
      </c>
      <c r="B7" s="52">
        <v>124445</v>
      </c>
      <c r="C7" s="52">
        <v>124445</v>
      </c>
    </row>
    <row r="8" s="60" customFormat="1" ht="32" customHeight="1" spans="1:3">
      <c r="A8" s="62" t="s">
        <v>3084</v>
      </c>
      <c r="B8" s="52">
        <v>50800</v>
      </c>
      <c r="C8" s="52">
        <v>50800</v>
      </c>
    </row>
    <row r="9" s="60" customFormat="1" ht="30" customHeight="1" spans="1:3">
      <c r="A9" s="63" t="s">
        <v>3085</v>
      </c>
      <c r="B9" s="52"/>
      <c r="C9" s="52"/>
    </row>
    <row r="10" s="60" customFormat="1" ht="32" customHeight="1" spans="1:3">
      <c r="A10" s="63" t="s">
        <v>3086</v>
      </c>
      <c r="B10" s="52">
        <v>50800</v>
      </c>
      <c r="C10" s="52">
        <v>50800</v>
      </c>
    </row>
    <row r="11" s="60" customFormat="1" ht="32" customHeight="1" spans="1:3">
      <c r="A11" s="62" t="s">
        <v>3087</v>
      </c>
      <c r="B11" s="52">
        <v>8800</v>
      </c>
      <c r="C11" s="52">
        <v>8800</v>
      </c>
    </row>
    <row r="12" s="60" customFormat="1" ht="32" customHeight="1" spans="1:3">
      <c r="A12" s="62" t="s">
        <v>3088</v>
      </c>
      <c r="B12" s="52">
        <v>117270</v>
      </c>
      <c r="C12" s="52">
        <v>117270</v>
      </c>
    </row>
    <row r="13" s="60" customFormat="1" ht="32" customHeight="1" spans="1:3">
      <c r="A13" s="62" t="s">
        <v>3089</v>
      </c>
      <c r="B13" s="52"/>
      <c r="C13" s="52"/>
    </row>
    <row r="14" s="60" customFormat="1" ht="32" customHeight="1" spans="1:3">
      <c r="A14" s="62" t="s">
        <v>3090</v>
      </c>
      <c r="B14" s="52">
        <v>124445</v>
      </c>
      <c r="C14" s="52">
        <v>124445</v>
      </c>
    </row>
    <row r="15" s="11" customFormat="1" ht="69" customHeight="1" spans="1:7">
      <c r="A15" s="64" t="s">
        <v>3091</v>
      </c>
      <c r="B15" s="64"/>
      <c r="C15" s="64"/>
      <c r="D15" s="65"/>
      <c r="E15" s="65"/>
      <c r="F15" s="65"/>
      <c r="G15" s="65"/>
    </row>
    <row r="16" s="21" customFormat="1" ht="13.8" spans="1:3">
      <c r="A16" s="58"/>
      <c r="B16" s="58"/>
      <c r="C16" s="58"/>
    </row>
  </sheetData>
  <mergeCells count="2">
    <mergeCell ref="A3:C3"/>
    <mergeCell ref="A15:C15"/>
  </mergeCells>
  <pageMargins left="0.707638888888889" right="0.707638888888889" top="0.751388888888889" bottom="0.751388888888889" header="0.30625" footer="0.30625"/>
  <pageSetup paperSize="9" scale="90" fitToHeight="200" orientation="landscape" useFirstPageNumber="1" horizontalDpi="600" verticalDpi="600"/>
  <headerFooter>
    <oddFooter>&amp;C&amp;16- &amp;P -</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G16"/>
  <sheetViews>
    <sheetView workbookViewId="0">
      <selection activeCell="B9" sqref="B9"/>
    </sheetView>
  </sheetViews>
  <sheetFormatPr defaultColWidth="10" defaultRowHeight="14.4" customHeight="1" outlineLevelCol="6"/>
  <cols>
    <col min="1" max="1" width="60" style="21" customWidth="1"/>
    <col min="2" max="3" width="25.6296296296296" style="21" customWidth="1"/>
    <col min="4" max="4" width="9.76851851851852" style="21" customWidth="1"/>
    <col min="5" max="257" width="10" style="21" customWidth="1"/>
  </cols>
  <sheetData>
    <row r="1" s="21" customFormat="1" ht="23" customHeight="1"/>
    <row r="2" s="21" customFormat="1" ht="14.3" customHeight="1" spans="1:1">
      <c r="A2" s="55"/>
    </row>
    <row r="3" s="21" customFormat="1" ht="28.6" customHeight="1" spans="1:3">
      <c r="A3" s="45" t="s">
        <v>3092</v>
      </c>
      <c r="B3" s="45"/>
      <c r="C3" s="45"/>
    </row>
    <row r="4" s="21" customFormat="1" ht="27" customHeight="1" spans="1:3">
      <c r="A4" s="58"/>
      <c r="B4" s="58"/>
      <c r="C4" s="59" t="s">
        <v>2</v>
      </c>
    </row>
    <row r="5" s="21" customFormat="1" ht="24" customHeight="1" spans="1:3">
      <c r="A5" s="28" t="s">
        <v>3080</v>
      </c>
      <c r="B5" s="28" t="s">
        <v>3010</v>
      </c>
      <c r="C5" s="28" t="s">
        <v>3081</v>
      </c>
    </row>
    <row r="6" s="21" customFormat="1" ht="32" customHeight="1" spans="1:3">
      <c r="A6" s="30" t="s">
        <v>3082</v>
      </c>
      <c r="B6" s="52">
        <v>75270</v>
      </c>
      <c r="C6" s="52">
        <v>75270</v>
      </c>
    </row>
    <row r="7" s="21" customFormat="1" ht="32" customHeight="1" spans="1:3">
      <c r="A7" s="30" t="s">
        <v>3083</v>
      </c>
      <c r="B7" s="52">
        <v>124445</v>
      </c>
      <c r="C7" s="52">
        <v>124445</v>
      </c>
    </row>
    <row r="8" s="21" customFormat="1" ht="32" customHeight="1" spans="1:3">
      <c r="A8" s="30" t="s">
        <v>3084</v>
      </c>
      <c r="B8" s="52">
        <v>50800</v>
      </c>
      <c r="C8" s="52">
        <v>50800</v>
      </c>
    </row>
    <row r="9" s="21" customFormat="1" ht="32" customHeight="1" spans="1:3">
      <c r="A9" s="30" t="s">
        <v>3093</v>
      </c>
      <c r="B9" s="52"/>
      <c r="C9" s="52"/>
    </row>
    <row r="10" s="21" customFormat="1" ht="32" customHeight="1" spans="1:3">
      <c r="A10" s="30" t="s">
        <v>3094</v>
      </c>
      <c r="B10" s="52">
        <v>50800</v>
      </c>
      <c r="C10" s="52">
        <v>50800</v>
      </c>
    </row>
    <row r="11" s="21" customFormat="1" ht="32" customHeight="1" spans="1:3">
      <c r="A11" s="30" t="s">
        <v>3087</v>
      </c>
      <c r="B11" s="52">
        <v>8800</v>
      </c>
      <c r="C11" s="52">
        <v>8800</v>
      </c>
    </row>
    <row r="12" s="21" customFormat="1" ht="32" customHeight="1" spans="1:3">
      <c r="A12" s="30" t="s">
        <v>3088</v>
      </c>
      <c r="B12" s="52">
        <v>117270</v>
      </c>
      <c r="C12" s="52">
        <v>117270</v>
      </c>
    </row>
    <row r="13" s="21" customFormat="1" ht="32" customHeight="1" spans="1:3">
      <c r="A13" s="30" t="s">
        <v>3089</v>
      </c>
      <c r="B13" s="52"/>
      <c r="C13" s="52"/>
    </row>
    <row r="14" s="21" customFormat="1" ht="32" customHeight="1" spans="1:3">
      <c r="A14" s="30" t="s">
        <v>3090</v>
      </c>
      <c r="B14" s="52">
        <v>124445</v>
      </c>
      <c r="C14" s="52">
        <v>124445</v>
      </c>
    </row>
    <row r="15" s="23" customFormat="1" ht="69" customHeight="1" spans="1:7">
      <c r="A15" s="32" t="s">
        <v>3095</v>
      </c>
      <c r="B15" s="32"/>
      <c r="C15" s="32"/>
      <c r="D15" s="54"/>
      <c r="E15" s="54"/>
      <c r="F15" s="54"/>
      <c r="G15" s="54"/>
    </row>
    <row r="16" s="21" customFormat="1" ht="13.8" spans="1:3">
      <c r="A16" s="58"/>
      <c r="B16" s="58"/>
      <c r="C16" s="58"/>
    </row>
  </sheetData>
  <mergeCells count="2">
    <mergeCell ref="A3:C3"/>
    <mergeCell ref="A15:C15"/>
  </mergeCells>
  <pageMargins left="0.707638888888889" right="0.707638888888889" top="0.354166666666667" bottom="0.471527777777778" header="0.30625" footer="0.30625"/>
  <pageSetup paperSize="9" scale="90" fitToHeight="200" orientation="landscape" useFirstPageNumber="1" horizontalDpi="600" verticalDpi="600"/>
  <headerFooter>
    <oddFooter>&amp;C&amp;16- &amp;P -</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C14"/>
  <sheetViews>
    <sheetView workbookViewId="0">
      <selection activeCell="C12" sqref="C12"/>
    </sheetView>
  </sheetViews>
  <sheetFormatPr defaultColWidth="10" defaultRowHeight="14.4" customHeight="1" outlineLevelCol="2"/>
  <cols>
    <col min="1" max="1" width="60.5" style="21" customWidth="1"/>
    <col min="2" max="3" width="25.6296296296296" style="21" customWidth="1"/>
    <col min="4" max="4" width="9.76851851851852" style="21" customWidth="1"/>
    <col min="5" max="257" width="10" style="21" customWidth="1"/>
  </cols>
  <sheetData>
    <row r="1" s="21" customFormat="1" ht="24" customHeight="1"/>
    <row r="2" s="21" customFormat="1" ht="14.3" customHeight="1" spans="1:1">
      <c r="A2" s="55"/>
    </row>
    <row r="3" s="21" customFormat="1" ht="28.6" customHeight="1" spans="1:3">
      <c r="A3" s="45" t="s">
        <v>3096</v>
      </c>
      <c r="B3" s="45"/>
      <c r="C3" s="45"/>
    </row>
    <row r="4" s="21" customFormat="1" ht="25" customHeight="1" spans="1:3">
      <c r="A4" s="58"/>
      <c r="B4" s="58"/>
      <c r="C4" s="59" t="s">
        <v>2</v>
      </c>
    </row>
    <row r="5" s="21" customFormat="1" ht="32" customHeight="1" spans="1:3">
      <c r="A5" s="28" t="s">
        <v>3080</v>
      </c>
      <c r="B5" s="28" t="s">
        <v>3010</v>
      </c>
      <c r="C5" s="28" t="s">
        <v>3081</v>
      </c>
    </row>
    <row r="6" s="21" customFormat="1" ht="32" customHeight="1" spans="1:3">
      <c r="A6" s="30" t="s">
        <v>3097</v>
      </c>
      <c r="B6" s="52">
        <v>96551</v>
      </c>
      <c r="C6" s="52">
        <v>96551</v>
      </c>
    </row>
    <row r="7" s="21" customFormat="1" ht="32" customHeight="1" spans="1:3">
      <c r="A7" s="30" t="s">
        <v>3098</v>
      </c>
      <c r="B7" s="52">
        <v>101006</v>
      </c>
      <c r="C7" s="52">
        <v>101006</v>
      </c>
    </row>
    <row r="8" s="21" customFormat="1" ht="32" customHeight="1" spans="1:3">
      <c r="A8" s="30" t="s">
        <v>3099</v>
      </c>
      <c r="B8" s="52">
        <v>12900</v>
      </c>
      <c r="C8" s="52">
        <v>12900</v>
      </c>
    </row>
    <row r="9" s="21" customFormat="1" ht="32" customHeight="1" spans="1:3">
      <c r="A9" s="30" t="s">
        <v>3100</v>
      </c>
      <c r="B9" s="52">
        <v>10250</v>
      </c>
      <c r="C9" s="52">
        <v>10250</v>
      </c>
    </row>
    <row r="10" s="21" customFormat="1" ht="32" customHeight="1" spans="1:3">
      <c r="A10" s="30" t="s">
        <v>3101</v>
      </c>
      <c r="B10" s="52">
        <v>99201</v>
      </c>
      <c r="C10" s="52">
        <v>99201</v>
      </c>
    </row>
    <row r="11" s="21" customFormat="1" ht="32" customHeight="1" spans="1:3">
      <c r="A11" s="30" t="s">
        <v>3102</v>
      </c>
      <c r="B11" s="52"/>
      <c r="C11" s="52"/>
    </row>
    <row r="12" s="21" customFormat="1" ht="32" customHeight="1" spans="1:3">
      <c r="A12" s="30" t="s">
        <v>3103</v>
      </c>
      <c r="B12" s="52">
        <v>101006</v>
      </c>
      <c r="C12" s="52">
        <v>101006</v>
      </c>
    </row>
    <row r="13" s="23" customFormat="1" ht="72" customHeight="1" spans="1:3">
      <c r="A13" s="32" t="s">
        <v>3104</v>
      </c>
      <c r="B13" s="32"/>
      <c r="C13" s="32"/>
    </row>
    <row r="14" s="21" customFormat="1" ht="31" customHeight="1" spans="1:3">
      <c r="A14" s="57"/>
      <c r="B14" s="57"/>
      <c r="C14" s="57"/>
    </row>
  </sheetData>
  <mergeCells count="3">
    <mergeCell ref="A3:C3"/>
    <mergeCell ref="A13:C13"/>
    <mergeCell ref="A14:C14"/>
  </mergeCells>
  <pageMargins left="0.707638888888889" right="0.707638888888889" top="0.751388888888889" bottom="0.751388888888889" header="0.30625" footer="0.30625"/>
  <pageSetup paperSize="9" scale="90" fitToHeight="200" orientation="landscape" useFirstPageNumber="1" horizontalDpi="600" verticalDpi="600"/>
  <headerFooter>
    <oddFooter>&amp;C&amp;16- &amp;P -</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C14"/>
  <sheetViews>
    <sheetView workbookViewId="0">
      <selection activeCell="B12" sqref="B12"/>
    </sheetView>
  </sheetViews>
  <sheetFormatPr defaultColWidth="10" defaultRowHeight="14.4" customHeight="1" outlineLevelCol="2"/>
  <cols>
    <col min="1" max="1" width="59.3796296296296" style="21" customWidth="1"/>
    <col min="2" max="3" width="25.6296296296296" style="21" customWidth="1"/>
    <col min="4" max="4" width="9.76851851851852" style="21" customWidth="1"/>
    <col min="5" max="257" width="10" style="21" customWidth="1"/>
  </cols>
  <sheetData>
    <row r="1" s="21" customFormat="1" ht="24" customHeight="1"/>
    <row r="2" s="21" customFormat="1" ht="14.3" customHeight="1" spans="1:1">
      <c r="A2" s="55"/>
    </row>
    <row r="3" s="21" customFormat="1" ht="28.6" customHeight="1" spans="1:3">
      <c r="A3" s="45" t="s">
        <v>3105</v>
      </c>
      <c r="B3" s="45"/>
      <c r="C3" s="45"/>
    </row>
    <row r="4" s="22" customFormat="1" ht="25" customHeight="1" spans="1:3">
      <c r="A4" s="56"/>
      <c r="B4" s="56"/>
      <c r="C4" s="35" t="s">
        <v>2</v>
      </c>
    </row>
    <row r="5" s="22" customFormat="1" ht="32" customHeight="1" spans="1:3">
      <c r="A5" s="28" t="s">
        <v>3080</v>
      </c>
      <c r="B5" s="28" t="s">
        <v>3010</v>
      </c>
      <c r="C5" s="28" t="s">
        <v>3081</v>
      </c>
    </row>
    <row r="6" s="22" customFormat="1" ht="32" customHeight="1" spans="1:3">
      <c r="A6" s="30" t="s">
        <v>3097</v>
      </c>
      <c r="B6" s="52">
        <v>96551</v>
      </c>
      <c r="C6" s="52">
        <v>96551</v>
      </c>
    </row>
    <row r="7" s="22" customFormat="1" ht="32" customHeight="1" spans="1:3">
      <c r="A7" s="30" t="s">
        <v>3098</v>
      </c>
      <c r="B7" s="52">
        <v>101006</v>
      </c>
      <c r="C7" s="52">
        <v>101006</v>
      </c>
    </row>
    <row r="8" s="22" customFormat="1" ht="32" customHeight="1" spans="1:3">
      <c r="A8" s="30" t="s">
        <v>3099</v>
      </c>
      <c r="B8" s="52">
        <v>12900</v>
      </c>
      <c r="C8" s="52">
        <v>12900</v>
      </c>
    </row>
    <row r="9" s="22" customFormat="1" ht="32" customHeight="1" spans="1:3">
      <c r="A9" s="30" t="s">
        <v>3100</v>
      </c>
      <c r="B9" s="52">
        <v>10250</v>
      </c>
      <c r="C9" s="52">
        <v>10250</v>
      </c>
    </row>
    <row r="10" s="22" customFormat="1" ht="32" customHeight="1" spans="1:3">
      <c r="A10" s="30" t="s">
        <v>3101</v>
      </c>
      <c r="B10" s="52">
        <v>99201</v>
      </c>
      <c r="C10" s="52">
        <v>99201</v>
      </c>
    </row>
    <row r="11" s="22" customFormat="1" ht="32" customHeight="1" spans="1:3">
      <c r="A11" s="30" t="s">
        <v>3102</v>
      </c>
      <c r="B11" s="52"/>
      <c r="C11" s="52"/>
    </row>
    <row r="12" s="22" customFormat="1" ht="32" customHeight="1" spans="1:3">
      <c r="A12" s="30" t="s">
        <v>3103</v>
      </c>
      <c r="B12" s="52">
        <v>101006</v>
      </c>
      <c r="C12" s="52">
        <v>101006</v>
      </c>
    </row>
    <row r="13" s="23" customFormat="1" ht="65" customHeight="1" spans="1:3">
      <c r="A13" s="32" t="s">
        <v>3106</v>
      </c>
      <c r="B13" s="32"/>
      <c r="C13" s="32"/>
    </row>
    <row r="14" s="21" customFormat="1" ht="31" customHeight="1" spans="1:3">
      <c r="A14" s="57"/>
      <c r="B14" s="57"/>
      <c r="C14" s="57"/>
    </row>
  </sheetData>
  <mergeCells count="3">
    <mergeCell ref="A3:C3"/>
    <mergeCell ref="A13:C13"/>
    <mergeCell ref="A14:C14"/>
  </mergeCells>
  <pageMargins left="0.707638888888889" right="0.707638888888889" top="0.751388888888889" bottom="0.751388888888889" header="0.30625" footer="0.30625"/>
  <pageSetup paperSize="9" scale="90" fitToHeight="200" orientation="landscape" useFirstPageNumber="1" horizontalDpi="600" verticalDpi="600"/>
  <headerFooter>
    <oddFooter>&amp;C&amp;16- &amp;P -</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28"/>
  <sheetViews>
    <sheetView workbookViewId="0">
      <selection activeCell="C25" sqref="C25"/>
    </sheetView>
  </sheetViews>
  <sheetFormatPr defaultColWidth="10" defaultRowHeight="14.4" customHeight="1" outlineLevelCol="3"/>
  <cols>
    <col min="1" max="1" width="36" style="21" customWidth="1"/>
    <col min="2" max="3" width="15.6296296296296" style="21" customWidth="1"/>
    <col min="4" max="4" width="29.8888888888889" style="21" customWidth="1"/>
    <col min="5" max="5" width="9.76851851851852" style="21" customWidth="1"/>
    <col min="6" max="257" width="10" style="21" customWidth="1"/>
  </cols>
  <sheetData>
    <row r="1" s="21" customFormat="1" ht="22" customHeight="1"/>
    <row r="2" s="21" customFormat="1" ht="14.3" customHeight="1" spans="1:1">
      <c r="A2" s="44"/>
    </row>
    <row r="3" s="21" customFormat="1" ht="63" customHeight="1" spans="1:4">
      <c r="A3" s="45" t="s">
        <v>3107</v>
      </c>
      <c r="B3" s="45"/>
      <c r="C3" s="45"/>
      <c r="D3" s="45"/>
    </row>
    <row r="4" s="22" customFormat="1" ht="30" customHeight="1" spans="4:4">
      <c r="D4" s="35" t="s">
        <v>2</v>
      </c>
    </row>
    <row r="5" s="22" customFormat="1" ht="25" customHeight="1" spans="1:4">
      <c r="A5" s="28" t="s">
        <v>3080</v>
      </c>
      <c r="B5" s="28" t="s">
        <v>3108</v>
      </c>
      <c r="C5" s="28" t="s">
        <v>3109</v>
      </c>
      <c r="D5" s="28" t="s">
        <v>3110</v>
      </c>
    </row>
    <row r="6" s="43" customFormat="1" ht="25" customHeight="1" spans="1:4">
      <c r="A6" s="46" t="s">
        <v>3111</v>
      </c>
      <c r="B6" s="28" t="s">
        <v>3112</v>
      </c>
      <c r="C6" s="47">
        <f>XFD7+XFD9</f>
        <v>0</v>
      </c>
      <c r="D6" s="47">
        <f>XFD7+XFD9</f>
        <v>0</v>
      </c>
    </row>
    <row r="7" s="22" customFormat="1" ht="25" customHeight="1" spans="1:4">
      <c r="A7" s="48" t="s">
        <v>3113</v>
      </c>
      <c r="B7" s="31" t="s">
        <v>3060</v>
      </c>
      <c r="C7" s="49">
        <v>50800</v>
      </c>
      <c r="D7" s="49">
        <v>50800</v>
      </c>
    </row>
    <row r="8" s="22" customFormat="1" ht="25" customHeight="1" spans="1:4">
      <c r="A8" s="48" t="s">
        <v>3114</v>
      </c>
      <c r="B8" s="31" t="s">
        <v>3061</v>
      </c>
      <c r="C8" s="50">
        <v>46800</v>
      </c>
      <c r="D8" s="50">
        <v>46800</v>
      </c>
    </row>
    <row r="9" s="22" customFormat="1" ht="25" customHeight="1" spans="1:4">
      <c r="A9" s="48" t="s">
        <v>3115</v>
      </c>
      <c r="B9" s="31" t="s">
        <v>3116</v>
      </c>
      <c r="C9" s="51">
        <v>12900</v>
      </c>
      <c r="D9" s="51">
        <v>12900</v>
      </c>
    </row>
    <row r="10" s="22" customFormat="1" ht="25" customHeight="1" spans="1:4">
      <c r="A10" s="48" t="s">
        <v>3114</v>
      </c>
      <c r="B10" s="31" t="s">
        <v>3063</v>
      </c>
      <c r="C10" s="49">
        <v>8700</v>
      </c>
      <c r="D10" s="49">
        <v>8700</v>
      </c>
    </row>
    <row r="11" s="43" customFormat="1" ht="25" customHeight="1" spans="1:4">
      <c r="A11" s="46" t="s">
        <v>3117</v>
      </c>
      <c r="B11" s="28" t="s">
        <v>3118</v>
      </c>
      <c r="C11" s="47">
        <f>XFD12+XFD13</f>
        <v>0</v>
      </c>
      <c r="D11" s="47">
        <f>XFD12+XFD13</f>
        <v>0</v>
      </c>
    </row>
    <row r="12" s="22" customFormat="1" ht="25" customHeight="1" spans="1:4">
      <c r="A12" s="48" t="s">
        <v>3113</v>
      </c>
      <c r="B12" s="31" t="s">
        <v>3119</v>
      </c>
      <c r="C12" s="52">
        <v>8800</v>
      </c>
      <c r="D12" s="52">
        <v>8800</v>
      </c>
    </row>
    <row r="13" s="22" customFormat="1" ht="25" customHeight="1" spans="1:4">
      <c r="A13" s="48" t="s">
        <v>3115</v>
      </c>
      <c r="B13" s="31" t="s">
        <v>3120</v>
      </c>
      <c r="C13" s="51">
        <v>10250</v>
      </c>
      <c r="D13" s="51">
        <v>10250</v>
      </c>
    </row>
    <row r="14" s="43" customFormat="1" ht="25" customHeight="1" spans="1:4">
      <c r="A14" s="46" t="s">
        <v>3121</v>
      </c>
      <c r="B14" s="28" t="s">
        <v>3122</v>
      </c>
      <c r="C14" s="47">
        <f>XFD15+XFD16</f>
        <v>0</v>
      </c>
      <c r="D14" s="47">
        <f>XFD15+XFD16</f>
        <v>0</v>
      </c>
    </row>
    <row r="15" s="22" customFormat="1" ht="25" customHeight="1" spans="1:4">
      <c r="A15" s="48" t="s">
        <v>3113</v>
      </c>
      <c r="B15" s="31" t="s">
        <v>3123</v>
      </c>
      <c r="C15" s="53">
        <v>2493</v>
      </c>
      <c r="D15" s="53">
        <v>2493</v>
      </c>
    </row>
    <row r="16" s="22" customFormat="1" ht="25" customHeight="1" spans="1:4">
      <c r="A16" s="48" t="s">
        <v>3115</v>
      </c>
      <c r="B16" s="31" t="s">
        <v>3124</v>
      </c>
      <c r="C16" s="49">
        <v>2672</v>
      </c>
      <c r="D16" s="49">
        <v>2672</v>
      </c>
    </row>
    <row r="17" s="43" customFormat="1" ht="25" customHeight="1" spans="1:4">
      <c r="A17" s="46" t="s">
        <v>3125</v>
      </c>
      <c r="B17" s="28" t="s">
        <v>3126</v>
      </c>
      <c r="C17" s="47">
        <f>XFD18+XFD21</f>
        <v>0</v>
      </c>
      <c r="D17" s="47">
        <f>XFD18+XFD21</f>
        <v>0</v>
      </c>
    </row>
    <row r="18" s="22" customFormat="1" ht="25" customHeight="1" spans="1:4">
      <c r="A18" s="48" t="s">
        <v>3113</v>
      </c>
      <c r="B18" s="31" t="s">
        <v>3127</v>
      </c>
      <c r="C18" s="49">
        <v>4640</v>
      </c>
      <c r="D18" s="49">
        <v>4640</v>
      </c>
    </row>
    <row r="19" s="22" customFormat="1" ht="25" customHeight="1" spans="1:4">
      <c r="A19" s="48" t="s">
        <v>3128</v>
      </c>
      <c r="B19" s="31"/>
      <c r="C19" s="49">
        <v>4170</v>
      </c>
      <c r="D19" s="49">
        <v>4170</v>
      </c>
    </row>
    <row r="20" s="22" customFormat="1" ht="25" customHeight="1" spans="1:4">
      <c r="A20" s="48" t="s">
        <v>3129</v>
      </c>
      <c r="B20" s="31" t="s">
        <v>3130</v>
      </c>
      <c r="C20" s="49">
        <v>470</v>
      </c>
      <c r="D20" s="49">
        <v>470</v>
      </c>
    </row>
    <row r="21" s="22" customFormat="1" ht="25" customHeight="1" spans="1:4">
      <c r="A21" s="48" t="s">
        <v>3115</v>
      </c>
      <c r="B21" s="31" t="s">
        <v>3131</v>
      </c>
      <c r="C21" s="49">
        <v>12000</v>
      </c>
      <c r="D21" s="49">
        <v>12000</v>
      </c>
    </row>
    <row r="22" s="22" customFormat="1" ht="25" customHeight="1" spans="1:4">
      <c r="A22" s="48" t="s">
        <v>3128</v>
      </c>
      <c r="B22" s="31"/>
      <c r="C22" s="49">
        <v>10800</v>
      </c>
      <c r="D22" s="49">
        <v>10800</v>
      </c>
    </row>
    <row r="23" s="22" customFormat="1" ht="25" customHeight="1" spans="1:4">
      <c r="A23" s="48" t="s">
        <v>3132</v>
      </c>
      <c r="B23" s="31" t="s">
        <v>3133</v>
      </c>
      <c r="C23" s="49">
        <v>1200</v>
      </c>
      <c r="D23" s="49">
        <v>1200</v>
      </c>
    </row>
    <row r="24" s="43" customFormat="1" ht="25" customHeight="1" spans="1:4">
      <c r="A24" s="46" t="s">
        <v>3134</v>
      </c>
      <c r="B24" s="28" t="s">
        <v>3135</v>
      </c>
      <c r="C24" s="47">
        <f>XFD25+XFD26</f>
        <v>0</v>
      </c>
      <c r="D24" s="47">
        <f>XFD25+XFD26</f>
        <v>0</v>
      </c>
    </row>
    <row r="25" s="22" customFormat="1" ht="25" customHeight="1" spans="1:4">
      <c r="A25" s="48" t="s">
        <v>3113</v>
      </c>
      <c r="B25" s="31" t="s">
        <v>3136</v>
      </c>
      <c r="C25" s="49">
        <v>3829</v>
      </c>
      <c r="D25" s="49">
        <v>3829</v>
      </c>
    </row>
    <row r="26" s="22" customFormat="1" ht="25" customHeight="1" spans="1:4">
      <c r="A26" s="48" t="s">
        <v>3115</v>
      </c>
      <c r="B26" s="31" t="s">
        <v>3137</v>
      </c>
      <c r="C26" s="49">
        <v>3252</v>
      </c>
      <c r="D26" s="49">
        <v>3252</v>
      </c>
    </row>
    <row r="27" s="23" customFormat="1" ht="70" customHeight="1" spans="1:4">
      <c r="A27" s="54" t="s">
        <v>3138</v>
      </c>
      <c r="B27" s="54"/>
      <c r="C27" s="54"/>
      <c r="D27" s="54"/>
    </row>
    <row r="28" s="21" customFormat="1" ht="25" customHeight="1" spans="1:4">
      <c r="A28" s="55"/>
      <c r="B28" s="55"/>
      <c r="C28" s="55"/>
      <c r="D28" s="55"/>
    </row>
  </sheetData>
  <mergeCells count="3">
    <mergeCell ref="A3:D3"/>
    <mergeCell ref="A27:D27"/>
    <mergeCell ref="A28:D28"/>
  </mergeCells>
  <dataValidations count="1">
    <dataValidation type="decimal" operator="greaterThanOrEqual" allowBlank="1" showInputMessage="1" showErrorMessage="1" errorTitle="提示" error="对不起，此处只能输入数字。" sqref="C15 D15">
      <formula1>-99999999999999900000</formula1>
    </dataValidation>
  </dataValidations>
  <pageMargins left="0.707638888888889" right="0.707638888888889" top="0.393055555555556" bottom="0.751388888888889" header="0.30625" footer="0.30625"/>
  <pageSetup paperSize="9" scale="90" fitToHeight="200" orientation="portrait" useFirstPageNumber="1" horizontalDpi="600" verticalDpi="600"/>
  <headerFooter>
    <oddFooter>&amp;C&amp;16- &amp;P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E43"/>
  <sheetViews>
    <sheetView showGridLines="0" showZeros="0" view="pageBreakPreview" zoomScaleNormal="100" zoomScaleSheetLayoutView="100" workbookViewId="0">
      <pane ySplit="3" topLeftCell="A4" activePane="bottomLeft" state="frozen"/>
      <selection/>
      <selection pane="bottomLeft" activeCell="A1" sqref="A1"/>
    </sheetView>
  </sheetViews>
  <sheetFormatPr defaultColWidth="9" defaultRowHeight="15.6" customHeight="1" outlineLevelCol="4"/>
  <cols>
    <col min="1" max="1" width="0.222222222222222" style="142" customWidth="1"/>
    <col min="2" max="2" width="50.75" style="142" customWidth="1"/>
    <col min="3" max="5" width="20.6296296296296" style="142" customWidth="1"/>
    <col min="6" max="257" width="9" customWidth="1"/>
  </cols>
  <sheetData>
    <row r="1" s="380" customFormat="1" ht="45" customHeight="1" spans="1:5">
      <c r="A1" s="381"/>
      <c r="B1" s="381" t="s">
        <v>128</v>
      </c>
      <c r="C1" s="381"/>
      <c r="D1" s="381"/>
      <c r="E1" s="381"/>
    </row>
    <row r="2" ht="18.95" customHeight="1" spans="2:5">
      <c r="B2" s="410"/>
      <c r="C2" s="300"/>
      <c r="D2" s="300"/>
      <c r="E2" s="301" t="s">
        <v>2</v>
      </c>
    </row>
    <row r="3" s="407" customFormat="1" ht="45" customHeight="1" spans="1:5">
      <c r="A3" s="411" t="s">
        <v>3</v>
      </c>
      <c r="B3" s="303" t="s">
        <v>4</v>
      </c>
      <c r="C3" s="79" t="s">
        <v>129</v>
      </c>
      <c r="D3" s="79" t="s">
        <v>6</v>
      </c>
      <c r="E3" s="79" t="s">
        <v>130</v>
      </c>
    </row>
    <row r="4" ht="32.1" customHeight="1" spans="1:5">
      <c r="A4" s="313" t="s">
        <v>8</v>
      </c>
      <c r="B4" s="412" t="s">
        <v>9</v>
      </c>
      <c r="C4" s="413">
        <f>SUM(XFD5:XFD19)</f>
        <v>0</v>
      </c>
      <c r="D4" s="413">
        <f>SUM(XFD5:XFD19)</f>
        <v>0</v>
      </c>
      <c r="E4" s="414" t="e">
        <f t="shared" ref="E4:E23" si="0">(XFD4-XFD4)/XFD4</f>
        <v>#DIV/0!</v>
      </c>
    </row>
    <row r="5" ht="32.1" customHeight="1" spans="1:5">
      <c r="A5" s="317" t="s">
        <v>10</v>
      </c>
      <c r="B5" s="415" t="s">
        <v>11</v>
      </c>
      <c r="C5" s="344">
        <f>'[3]01'!XFD6</f>
        <v>0</v>
      </c>
      <c r="D5" s="330">
        <v>4209</v>
      </c>
      <c r="E5" s="416" t="e">
        <f t="shared" si="0"/>
        <v>#DIV/0!</v>
      </c>
    </row>
    <row r="6" ht="32.1" customHeight="1" spans="1:5">
      <c r="A6" s="317" t="s">
        <v>12</v>
      </c>
      <c r="B6" s="415" t="s">
        <v>13</v>
      </c>
      <c r="C6" s="344">
        <f>'[3]01'!XFD7</f>
        <v>0</v>
      </c>
      <c r="D6" s="330">
        <v>597</v>
      </c>
      <c r="E6" s="416" t="e">
        <f t="shared" si="0"/>
        <v>#DIV/0!</v>
      </c>
    </row>
    <row r="7" ht="32.1" customHeight="1" spans="1:5">
      <c r="A7" s="317" t="s">
        <v>14</v>
      </c>
      <c r="B7" s="415" t="s">
        <v>15</v>
      </c>
      <c r="C7" s="344">
        <f>'[3]01'!XFD8</f>
        <v>0</v>
      </c>
      <c r="D7" s="330">
        <v>67</v>
      </c>
      <c r="E7" s="416" t="e">
        <f t="shared" si="0"/>
        <v>#DIV/0!</v>
      </c>
    </row>
    <row r="8" ht="32.1" customHeight="1" spans="1:5">
      <c r="A8" s="417" t="s">
        <v>16</v>
      </c>
      <c r="B8" s="418" t="s">
        <v>17</v>
      </c>
      <c r="C8" s="344">
        <f>'[3]01'!XFD9</f>
        <v>0</v>
      </c>
      <c r="D8" s="330">
        <v>35</v>
      </c>
      <c r="E8" s="416" t="e">
        <f t="shared" si="0"/>
        <v>#DIV/0!</v>
      </c>
    </row>
    <row r="9" ht="32.1" customHeight="1" spans="1:5">
      <c r="A9" s="317" t="s">
        <v>18</v>
      </c>
      <c r="B9" s="415" t="s">
        <v>19</v>
      </c>
      <c r="C9" s="344">
        <f>'[3]01'!XFD10</f>
        <v>0</v>
      </c>
      <c r="D9" s="330">
        <v>385</v>
      </c>
      <c r="E9" s="416" t="e">
        <f t="shared" si="0"/>
        <v>#DIV/0!</v>
      </c>
    </row>
    <row r="10" ht="32.1" customHeight="1" spans="1:5">
      <c r="A10" s="417" t="s">
        <v>20</v>
      </c>
      <c r="B10" s="418" t="s">
        <v>21</v>
      </c>
      <c r="C10" s="344">
        <f>'[3]01'!XFD11</f>
        <v>0</v>
      </c>
      <c r="D10" s="330">
        <v>161</v>
      </c>
      <c r="E10" s="416" t="e">
        <f t="shared" si="0"/>
        <v>#DIV/0!</v>
      </c>
    </row>
    <row r="11" ht="32.1" customHeight="1" spans="1:5">
      <c r="A11" s="417" t="s">
        <v>22</v>
      </c>
      <c r="B11" s="418" t="s">
        <v>23</v>
      </c>
      <c r="C11" s="344">
        <f>'[3]01'!XFD12</f>
        <v>0</v>
      </c>
      <c r="D11" s="330">
        <v>112</v>
      </c>
      <c r="E11" s="416" t="e">
        <f t="shared" si="0"/>
        <v>#DIV/0!</v>
      </c>
    </row>
    <row r="12" ht="32.1" customHeight="1" spans="1:5">
      <c r="A12" s="417" t="s">
        <v>24</v>
      </c>
      <c r="B12" s="418" t="s">
        <v>25</v>
      </c>
      <c r="C12" s="344">
        <f>'[3]01'!XFD13</f>
        <v>0</v>
      </c>
      <c r="D12" s="330">
        <v>105</v>
      </c>
      <c r="E12" s="416" t="e">
        <f t="shared" si="0"/>
        <v>#DIV/0!</v>
      </c>
    </row>
    <row r="13" ht="32.1" customHeight="1" spans="1:5">
      <c r="A13" s="417" t="s">
        <v>26</v>
      </c>
      <c r="B13" s="418" t="s">
        <v>27</v>
      </c>
      <c r="C13" s="344">
        <f>'[3]01'!XFD14</f>
        <v>0</v>
      </c>
      <c r="D13" s="330">
        <v>2100</v>
      </c>
      <c r="E13" s="416" t="e">
        <f t="shared" si="0"/>
        <v>#DIV/0!</v>
      </c>
    </row>
    <row r="14" ht="32.1" customHeight="1" spans="1:5">
      <c r="A14" s="417" t="s">
        <v>28</v>
      </c>
      <c r="B14" s="418" t="s">
        <v>29</v>
      </c>
      <c r="C14" s="344">
        <f>'[3]01'!XFD15</f>
        <v>0</v>
      </c>
      <c r="D14" s="330">
        <v>315</v>
      </c>
      <c r="E14" s="416" t="e">
        <f t="shared" si="0"/>
        <v>#DIV/0!</v>
      </c>
    </row>
    <row r="15" ht="32.1" customHeight="1" spans="1:5">
      <c r="A15" s="317" t="s">
        <v>30</v>
      </c>
      <c r="B15" s="415" t="s">
        <v>31</v>
      </c>
      <c r="C15" s="344">
        <f>'[3]01'!XFD16</f>
        <v>0</v>
      </c>
      <c r="D15" s="330">
        <v>88</v>
      </c>
      <c r="E15" s="416" t="e">
        <f t="shared" si="0"/>
        <v>#DIV/0!</v>
      </c>
    </row>
    <row r="16" ht="32.1" customHeight="1" spans="1:5">
      <c r="A16" s="417" t="s">
        <v>32</v>
      </c>
      <c r="B16" s="418" t="s">
        <v>33</v>
      </c>
      <c r="C16" s="344">
        <f>'[3]01'!XFD17</f>
        <v>0</v>
      </c>
      <c r="D16" s="330">
        <v>840</v>
      </c>
      <c r="E16" s="416" t="e">
        <f t="shared" si="0"/>
        <v>#DIV/0!</v>
      </c>
    </row>
    <row r="17" ht="32.1" customHeight="1" spans="1:5">
      <c r="A17" s="417" t="s">
        <v>34</v>
      </c>
      <c r="B17" s="418" t="s">
        <v>35</v>
      </c>
      <c r="C17" s="344">
        <f>'[3]01'!XFD18</f>
        <v>0</v>
      </c>
      <c r="D17" s="330">
        <v>3290</v>
      </c>
      <c r="E17" s="416" t="e">
        <f t="shared" si="0"/>
        <v>#DIV/0!</v>
      </c>
    </row>
    <row r="18" ht="32.1" customHeight="1" spans="1:5">
      <c r="A18" s="417" t="s">
        <v>36</v>
      </c>
      <c r="B18" s="418" t="s">
        <v>37</v>
      </c>
      <c r="C18" s="344">
        <f>'[3]01'!XFD19</f>
        <v>0</v>
      </c>
      <c r="D18" s="330">
        <v>42</v>
      </c>
      <c r="E18" s="416" t="e">
        <f t="shared" si="0"/>
        <v>#DIV/0!</v>
      </c>
    </row>
    <row r="19" ht="32.1" customHeight="1" spans="1:5">
      <c r="A19" s="417" t="s">
        <v>131</v>
      </c>
      <c r="B19" s="418" t="s">
        <v>39</v>
      </c>
      <c r="C19" s="419"/>
      <c r="D19" s="420"/>
      <c r="E19" s="416"/>
    </row>
    <row r="20" ht="32.1" customHeight="1" spans="1:5">
      <c r="A20" s="313" t="s">
        <v>40</v>
      </c>
      <c r="B20" s="412" t="s">
        <v>41</v>
      </c>
      <c r="C20" s="413">
        <f>SUM(XFD21:XFD28)</f>
        <v>0</v>
      </c>
      <c r="D20" s="413">
        <f>SUM(XFD21:XFD28)</f>
        <v>0</v>
      </c>
      <c r="E20" s="414" t="e">
        <f t="shared" si="0"/>
        <v>#DIV/0!</v>
      </c>
    </row>
    <row r="21" ht="32.1" customHeight="1" spans="1:5">
      <c r="A21" s="421" t="s">
        <v>42</v>
      </c>
      <c r="B21" s="415" t="s">
        <v>43</v>
      </c>
      <c r="C21" s="344">
        <f>'[3]01'!XFD22</f>
        <v>0</v>
      </c>
      <c r="D21" s="330">
        <v>2751</v>
      </c>
      <c r="E21" s="416" t="e">
        <f t="shared" si="0"/>
        <v>#DIV/0!</v>
      </c>
    </row>
    <row r="22" ht="32.1" customHeight="1" spans="1:5">
      <c r="A22" s="317" t="s">
        <v>44</v>
      </c>
      <c r="B22" s="422" t="s">
        <v>45</v>
      </c>
      <c r="C22" s="344">
        <f>'[3]01'!XFD23</f>
        <v>0</v>
      </c>
      <c r="D22" s="330">
        <v>1240</v>
      </c>
      <c r="E22" s="416" t="e">
        <f t="shared" si="0"/>
        <v>#DIV/0!</v>
      </c>
    </row>
    <row r="23" ht="32.1" customHeight="1" spans="1:5">
      <c r="A23" s="317" t="s">
        <v>46</v>
      </c>
      <c r="B23" s="415" t="s">
        <v>47</v>
      </c>
      <c r="C23" s="344">
        <f>'[3]01'!XFD24</f>
        <v>0</v>
      </c>
      <c r="D23" s="330">
        <v>953</v>
      </c>
      <c r="E23" s="416" t="e">
        <f t="shared" si="0"/>
        <v>#DIV/0!</v>
      </c>
    </row>
    <row r="24" ht="32.1" customHeight="1" spans="1:5">
      <c r="A24" s="317" t="s">
        <v>48</v>
      </c>
      <c r="B24" s="415" t="s">
        <v>49</v>
      </c>
      <c r="C24" s="344">
        <f>'[3]01'!XFD25</f>
        <v>0</v>
      </c>
      <c r="D24" s="330"/>
      <c r="E24" s="416"/>
    </row>
    <row r="25" ht="32.1" customHeight="1" spans="1:5">
      <c r="A25" s="317" t="s">
        <v>50</v>
      </c>
      <c r="B25" s="415" t="s">
        <v>51</v>
      </c>
      <c r="C25" s="344">
        <f>'[3]01'!XFD26</f>
        <v>0</v>
      </c>
      <c r="D25" s="330">
        <v>7243</v>
      </c>
      <c r="E25" s="416" t="e">
        <f t="shared" ref="E25:E39" si="1">(XFD25-XFD25)/XFD25</f>
        <v>#DIV/0!</v>
      </c>
    </row>
    <row r="26" ht="32.1" customHeight="1" spans="1:5">
      <c r="A26" s="417" t="s">
        <v>52</v>
      </c>
      <c r="B26" s="418" t="s">
        <v>53</v>
      </c>
      <c r="C26" s="344">
        <f>'[3]01'!XFD27</f>
        <v>0</v>
      </c>
      <c r="D26" s="330">
        <v>0</v>
      </c>
      <c r="E26" s="416"/>
    </row>
    <row r="27" ht="32.1" customHeight="1" spans="1:5">
      <c r="A27" s="317" t="s">
        <v>54</v>
      </c>
      <c r="B27" s="415" t="s">
        <v>55</v>
      </c>
      <c r="C27" s="344">
        <f>'[3]01'!XFD28</f>
        <v>0</v>
      </c>
      <c r="D27" s="330"/>
      <c r="E27" s="416"/>
    </row>
    <row r="28" ht="32.1" customHeight="1" spans="1:5">
      <c r="A28" s="317" t="s">
        <v>56</v>
      </c>
      <c r="B28" s="415" t="s">
        <v>57</v>
      </c>
      <c r="C28" s="344">
        <f>'[3]01'!XFD29</f>
        <v>0</v>
      </c>
      <c r="D28" s="330">
        <v>100</v>
      </c>
      <c r="E28" s="416" t="e">
        <f t="shared" si="1"/>
        <v>#DIV/0!</v>
      </c>
    </row>
    <row r="29" ht="32.1" customHeight="1" spans="1:5">
      <c r="A29" s="317"/>
      <c r="B29" s="415"/>
      <c r="C29" s="423"/>
      <c r="D29" s="330"/>
      <c r="E29" s="416"/>
    </row>
    <row r="30" s="300" customFormat="1" ht="32.1" customHeight="1" spans="1:5">
      <c r="A30" s="424"/>
      <c r="B30" s="425" t="s">
        <v>132</v>
      </c>
      <c r="C30" s="413">
        <f>XFD4+XFD20</f>
        <v>0</v>
      </c>
      <c r="D30" s="413">
        <f>XFD4+XFD20</f>
        <v>0</v>
      </c>
      <c r="E30" s="414" t="e">
        <f t="shared" si="1"/>
        <v>#DIV/0!</v>
      </c>
    </row>
    <row r="31" ht="32.1" customHeight="1" spans="1:5">
      <c r="A31" s="313">
        <v>105</v>
      </c>
      <c r="B31" s="169" t="s">
        <v>59</v>
      </c>
      <c r="C31" s="426">
        <v>8800</v>
      </c>
      <c r="D31" s="413">
        <v>4170</v>
      </c>
      <c r="E31" s="414" t="e">
        <f t="shared" si="1"/>
        <v>#DIV/0!</v>
      </c>
    </row>
    <row r="32" ht="32.1" customHeight="1" spans="1:5">
      <c r="A32" s="340">
        <v>110</v>
      </c>
      <c r="B32" s="427" t="s">
        <v>60</v>
      </c>
      <c r="C32" s="428">
        <f>XFD33+XFD34+XFD35+XFD36+XFD38</f>
        <v>0</v>
      </c>
      <c r="D32" s="428">
        <f>XFD33+XFD34+XFD35+XFD36+XFD37+XFD38</f>
        <v>0</v>
      </c>
      <c r="E32" s="414" t="e">
        <f t="shared" si="1"/>
        <v>#DIV/0!</v>
      </c>
    </row>
    <row r="33" ht="32.1" customHeight="1" spans="1:5">
      <c r="A33" s="342">
        <v>11001</v>
      </c>
      <c r="B33" s="285" t="s">
        <v>61</v>
      </c>
      <c r="C33" s="423">
        <v>3280</v>
      </c>
      <c r="D33" s="423">
        <v>3280</v>
      </c>
      <c r="E33" s="416" t="e">
        <f t="shared" si="1"/>
        <v>#DIV/0!</v>
      </c>
    </row>
    <row r="34" ht="32.1" customHeight="1" spans="1:5">
      <c r="A34" s="342"/>
      <c r="B34" s="285" t="s">
        <v>62</v>
      </c>
      <c r="C34" s="423">
        <v>141339</v>
      </c>
      <c r="D34" s="423">
        <v>130291</v>
      </c>
      <c r="E34" s="416" t="e">
        <f t="shared" si="1"/>
        <v>#DIV/0!</v>
      </c>
    </row>
    <row r="35" ht="32.1" customHeight="1" spans="1:5">
      <c r="A35" s="342">
        <v>11008</v>
      </c>
      <c r="B35" s="285" t="s">
        <v>63</v>
      </c>
      <c r="C35" s="423"/>
      <c r="D35" s="423">
        <v>16100</v>
      </c>
      <c r="E35" s="416"/>
    </row>
    <row r="36" ht="32.1" customHeight="1" spans="1:5">
      <c r="A36" s="342">
        <v>11009</v>
      </c>
      <c r="B36" s="285" t="s">
        <v>64</v>
      </c>
      <c r="C36" s="423">
        <v>30051</v>
      </c>
      <c r="D36" s="423">
        <v>19089</v>
      </c>
      <c r="E36" s="416" t="e">
        <f t="shared" si="1"/>
        <v>#DIV/0!</v>
      </c>
    </row>
    <row r="37" s="408" customFormat="1" ht="32.1" customHeight="1" spans="1:5">
      <c r="A37" s="429">
        <v>11013</v>
      </c>
      <c r="B37" s="430" t="s">
        <v>65</v>
      </c>
      <c r="C37" s="423"/>
      <c r="D37" s="423"/>
      <c r="E37" s="416"/>
    </row>
    <row r="38" s="409" customFormat="1" ht="32.1" customHeight="1" spans="1:5">
      <c r="A38" s="342">
        <v>11015</v>
      </c>
      <c r="B38" s="288" t="s">
        <v>66</v>
      </c>
      <c r="C38" s="423">
        <v>210</v>
      </c>
      <c r="D38" s="423">
        <v>77</v>
      </c>
      <c r="E38" s="416" t="e">
        <f t="shared" si="1"/>
        <v>#DIV/0!</v>
      </c>
    </row>
    <row r="39" ht="32.1" customHeight="1" spans="1:5">
      <c r="A39" s="431"/>
      <c r="B39" s="432" t="s">
        <v>67</v>
      </c>
      <c r="C39" s="413">
        <f>XFD30+XFD31+XFD32</f>
        <v>0</v>
      </c>
      <c r="D39" s="413">
        <f>XFD30+XFD31+XFD32</f>
        <v>0</v>
      </c>
      <c r="E39" s="414" t="e">
        <f t="shared" si="1"/>
        <v>#DIV/0!</v>
      </c>
    </row>
    <row r="40" spans="4:4">
      <c r="D40" s="365"/>
    </row>
    <row r="41" spans="4:4">
      <c r="D41" s="365"/>
    </row>
    <row r="42" spans="4:4">
      <c r="D42" s="365"/>
    </row>
    <row r="43" spans="4:4">
      <c r="D43" s="365"/>
    </row>
  </sheetData>
  <mergeCells count="1">
    <mergeCell ref="B1:E1"/>
  </mergeCells>
  <conditionalFormatting sqref="E2">
    <cfRule type="cellIs" dxfId="30" priority="51" stopIfTrue="1" operator="lessThanOrEqual">
      <formula>-1</formula>
    </cfRule>
  </conditionalFormatting>
  <conditionalFormatting sqref="C4:D4">
    <cfRule type="expression" dxfId="31" priority="17" stopIfTrue="1">
      <formula>"len($A:$A)=3"</formula>
    </cfRule>
  </conditionalFormatting>
  <conditionalFormatting sqref="A31:B31">
    <cfRule type="expression" dxfId="32" priority="57" stopIfTrue="1">
      <formula>"len($A:$A)=3"</formula>
    </cfRule>
  </conditionalFormatting>
  <conditionalFormatting sqref="C31">
    <cfRule type="expression" dxfId="33" priority="3" stopIfTrue="1">
      <formula>"len($A:$A)=3"</formula>
    </cfRule>
    <cfRule type="expression" dxfId="34" priority="2" stopIfTrue="1">
      <formula>"len($A:$A)=3"</formula>
    </cfRule>
  </conditionalFormatting>
  <conditionalFormatting sqref="A32:B32">
    <cfRule type="expression" dxfId="35" priority="30" stopIfTrue="1">
      <formula>"len($A:$A)=3"</formula>
    </cfRule>
  </conditionalFormatting>
  <conditionalFormatting sqref="C39:D39">
    <cfRule type="expression" dxfId="36" priority="18" stopIfTrue="1">
      <formula>"len($A:$A)=3"</formula>
    </cfRule>
    <cfRule type="expression" dxfId="37" priority="16" stopIfTrue="1">
      <formula>"len($A:$A)=3"</formula>
    </cfRule>
  </conditionalFormatting>
  <conditionalFormatting sqref="B4:B6">
    <cfRule type="expression" dxfId="38" priority="50" stopIfTrue="1">
      <formula>"len($A:$A)=3"</formula>
    </cfRule>
  </conditionalFormatting>
  <conditionalFormatting sqref="B7:B8">
    <cfRule type="expression" dxfId="39" priority="49" stopIfTrue="1">
      <formula>"len($A:$A)=3"</formula>
    </cfRule>
  </conditionalFormatting>
  <conditionalFormatting sqref="B37:B38">
    <cfRule type="expression" dxfId="40" priority="26" stopIfTrue="1">
      <formula>"len($A:$A)=3"</formula>
    </cfRule>
    <cfRule type="expression" dxfId="41" priority="25" stopIfTrue="1">
      <formula>"len($A:$A)=3"</formula>
    </cfRule>
  </conditionalFormatting>
  <conditionalFormatting sqref="C5:C18">
    <cfRule type="expression" dxfId="42" priority="9" stopIfTrue="1">
      <formula>"len($A:$A)=3"</formula>
    </cfRule>
    <cfRule type="expression" dxfId="43" priority="8" stopIfTrue="1">
      <formula>"len($A:$A)=3"</formula>
    </cfRule>
  </conditionalFormatting>
  <conditionalFormatting sqref="C21:C28">
    <cfRule type="expression" dxfId="44" priority="7" stopIfTrue="1">
      <formula>"len($A:$A)=3"</formula>
    </cfRule>
    <cfRule type="expression" dxfId="45" priority="6" stopIfTrue="1">
      <formula>"len($A:$A)=3"</formula>
    </cfRule>
  </conditionalFormatting>
  <conditionalFormatting sqref="C33:C38">
    <cfRule type="expression" dxfId="46" priority="1" stopIfTrue="1">
      <formula>"len($A:$A)=3"</formula>
    </cfRule>
  </conditionalFormatting>
  <conditionalFormatting sqref="D5:D6">
    <cfRule type="expression" dxfId="47" priority="13" stopIfTrue="1">
      <formula>"len($A:$A)=3"</formula>
    </cfRule>
  </conditionalFormatting>
  <conditionalFormatting sqref="D7:D8">
    <cfRule type="expression" dxfId="48" priority="12" stopIfTrue="1">
      <formula>"len($A:$A)=3"</formula>
    </cfRule>
  </conditionalFormatting>
  <conditionalFormatting sqref="A4:B28">
    <cfRule type="expression" dxfId="49" priority="47" stopIfTrue="1">
      <formula>"len($A:$A)=3"</formula>
    </cfRule>
  </conditionalFormatting>
  <conditionalFormatting sqref="C4:D4 C19:C20 C29 D20">
    <cfRule type="expression" dxfId="50" priority="14" stopIfTrue="1">
      <formula>"len($A:$A)=3"</formula>
    </cfRule>
  </conditionalFormatting>
  <conditionalFormatting sqref="D5:D19 D21:D29">
    <cfRule type="expression" dxfId="51" priority="11" stopIfTrue="1">
      <formula>"len($A:$A)=3"</formula>
    </cfRule>
  </conditionalFormatting>
  <conditionalFormatting sqref="A29:B29 D40:D43 B39 B40:C57">
    <cfRule type="expression" dxfId="52" priority="58" stopIfTrue="1">
      <formula>"len($A:$A)=3"</formula>
    </cfRule>
  </conditionalFormatting>
  <conditionalFormatting sqref="B29 B31">
    <cfRule type="expression" dxfId="53" priority="70" stopIfTrue="1">
      <formula>"len($A:$A)=3"</formula>
    </cfRule>
  </conditionalFormatting>
  <conditionalFormatting sqref="B32:B34 B38">
    <cfRule type="expression" dxfId="54" priority="31" stopIfTrue="1">
      <formula>"len($A:$A)=3"</formula>
    </cfRule>
  </conditionalFormatting>
  <conditionalFormatting sqref="C32:D32 D33:D38">
    <cfRule type="expression" dxfId="55" priority="10" stopIfTrue="1">
      <formula>"len($A:$A)=3"</formula>
    </cfRule>
  </conditionalFormatting>
  <conditionalFormatting sqref="A33:B34">
    <cfRule type="expression" dxfId="56" priority="29" stopIfTrue="1">
      <formula>"len($A:$A)=3"</formula>
    </cfRule>
  </conditionalFormatting>
  <conditionalFormatting sqref="A35:B43">
    <cfRule type="expression" dxfId="57" priority="27" stopIfTrue="1">
      <formula>"len($A:$A)=3"</formula>
    </cfRule>
  </conditionalFormatting>
  <conditionalFormatting sqref="A37:B38">
    <cfRule type="expression" dxfId="58" priority="24" stopIfTrue="1">
      <formula>"len($A:$A)=3"</formula>
    </cfRule>
  </conditionalFormatting>
  <dataValidations count="1">
    <dataValidation type="decimal" operator="greaterThanOrEqual" allowBlank="1" showInputMessage="1" showErrorMessage="1" errorTitle="提示" error="对不起，此处只能输入数字。" sqref="C19">
      <formula1>-99999999999999900000</formula1>
    </dataValidation>
  </dataValidations>
  <pageMargins left="0.471527777777778" right="0.393055555555556" top="0.747916666666667" bottom="0.747916666666667" header="0.313888888888889" footer="0.313888888888889"/>
  <pageSetup paperSize="9" scale="75" orientation="portrait" useFirstPageNumber="1"/>
  <headerFooter>
    <oddFooter>&amp;C&amp;16- &amp;P -</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F20"/>
  <sheetViews>
    <sheetView workbookViewId="0">
      <selection activeCell="A2" sqref="A2:F2"/>
    </sheetView>
  </sheetViews>
  <sheetFormatPr defaultColWidth="8.87962962962963" defaultRowHeight="14.4" customHeight="1" outlineLevelCol="5"/>
  <cols>
    <col min="1" max="1" width="8.87962962962963" style="21" customWidth="1"/>
    <col min="2" max="2" width="49.3796296296296" style="21" customWidth="1"/>
    <col min="3" max="6" width="20.6296296296296" style="21" customWidth="1"/>
    <col min="7" max="257" width="8.87962962962963" style="21" customWidth="1"/>
  </cols>
  <sheetData>
    <row r="1" s="21" customFormat="1" spans="1:1">
      <c r="A1" s="33"/>
    </row>
    <row r="2" s="21" customFormat="1" ht="45" customHeight="1" spans="1:6">
      <c r="A2" s="24" t="s">
        <v>3139</v>
      </c>
      <c r="B2" s="24"/>
      <c r="C2" s="24"/>
      <c r="D2" s="24"/>
      <c r="E2" s="24"/>
      <c r="F2" s="24"/>
    </row>
    <row r="3" s="22" customFormat="1" ht="18" customHeight="1" spans="2:6">
      <c r="B3" s="34" t="s">
        <v>2</v>
      </c>
      <c r="C3" s="35"/>
      <c r="D3" s="35"/>
      <c r="E3" s="35"/>
      <c r="F3" s="35"/>
    </row>
    <row r="4" s="22" customFormat="1" ht="30" customHeight="1" spans="1:6">
      <c r="A4" s="27" t="s">
        <v>4</v>
      </c>
      <c r="B4" s="27"/>
      <c r="C4" s="28" t="s">
        <v>3058</v>
      </c>
      <c r="D4" s="28" t="s">
        <v>3109</v>
      </c>
      <c r="E4" s="28" t="s">
        <v>3110</v>
      </c>
      <c r="F4" s="28" t="s">
        <v>3140</v>
      </c>
    </row>
    <row r="5" s="22" customFormat="1" ht="30" customHeight="1" spans="1:6">
      <c r="A5" s="36" t="s">
        <v>3141</v>
      </c>
      <c r="B5" s="36"/>
      <c r="C5" s="31" t="s">
        <v>3059</v>
      </c>
      <c r="D5" s="37">
        <v>225451</v>
      </c>
      <c r="E5" s="37">
        <v>225451</v>
      </c>
      <c r="F5" s="38">
        <v>0</v>
      </c>
    </row>
    <row r="6" s="22" customFormat="1" ht="30" customHeight="1" spans="1:6">
      <c r="A6" s="39" t="s">
        <v>3142</v>
      </c>
      <c r="B6" s="39"/>
      <c r="C6" s="31" t="s">
        <v>3060</v>
      </c>
      <c r="D6" s="37">
        <v>124445</v>
      </c>
      <c r="E6" s="37">
        <v>124445</v>
      </c>
      <c r="F6" s="38">
        <v>0</v>
      </c>
    </row>
    <row r="7" s="22" customFormat="1" ht="30" customHeight="1" spans="1:6">
      <c r="A7" s="39" t="s">
        <v>3143</v>
      </c>
      <c r="B7" s="39"/>
      <c r="C7" s="31" t="s">
        <v>3061</v>
      </c>
      <c r="D7" s="37">
        <v>101006</v>
      </c>
      <c r="E7" s="37">
        <v>101006</v>
      </c>
      <c r="F7" s="38">
        <v>0</v>
      </c>
    </row>
    <row r="8" s="22" customFormat="1" ht="30" customHeight="1" spans="1:6">
      <c r="A8" s="40" t="s">
        <v>3144</v>
      </c>
      <c r="B8" s="40"/>
      <c r="C8" s="31" t="s">
        <v>3062</v>
      </c>
      <c r="D8" s="38">
        <v>0</v>
      </c>
      <c r="E8" s="38">
        <v>0</v>
      </c>
      <c r="F8" s="38">
        <v>0</v>
      </c>
    </row>
    <row r="9" s="22" customFormat="1" ht="30" customHeight="1" spans="1:6">
      <c r="A9" s="39" t="s">
        <v>3142</v>
      </c>
      <c r="B9" s="39"/>
      <c r="C9" s="31" t="s">
        <v>3063</v>
      </c>
      <c r="D9" s="38">
        <v>0</v>
      </c>
      <c r="E9" s="38">
        <v>0</v>
      </c>
      <c r="F9" s="38">
        <v>0</v>
      </c>
    </row>
    <row r="10" s="22" customFormat="1" ht="30" customHeight="1" spans="1:6">
      <c r="A10" s="39" t="s">
        <v>3143</v>
      </c>
      <c r="B10" s="39"/>
      <c r="C10" s="31" t="s">
        <v>3064</v>
      </c>
      <c r="D10" s="38">
        <v>0</v>
      </c>
      <c r="E10" s="38">
        <v>0</v>
      </c>
      <c r="F10" s="38">
        <v>0</v>
      </c>
    </row>
    <row r="11" s="23" customFormat="1" ht="41" customHeight="1" spans="1:6">
      <c r="A11" s="32" t="s">
        <v>3145</v>
      </c>
      <c r="B11" s="32"/>
      <c r="C11" s="32"/>
      <c r="D11" s="32"/>
      <c r="E11" s="32"/>
      <c r="F11" s="32"/>
    </row>
    <row r="14" s="21" customFormat="1" ht="19.2" spans="1:1">
      <c r="A14" s="41"/>
    </row>
    <row r="15" s="21" customFormat="1" ht="19" customHeight="1" spans="1:1">
      <c r="A15" s="42"/>
    </row>
    <row r="16" s="21" customFormat="1" ht="29" customHeight="1"/>
    <row r="17" s="21" customFormat="1" ht="29" customHeight="1"/>
    <row r="18" s="21" customFormat="1" ht="29" customHeight="1"/>
    <row r="19" s="21" customFormat="1" ht="29" customHeight="1"/>
    <row r="20" s="21" customFormat="1" ht="30" customHeight="1" spans="1:1">
      <c r="A20" s="42"/>
    </row>
  </sheetData>
  <mergeCells count="9">
    <mergeCell ref="A2:F2"/>
    <mergeCell ref="B3:F3"/>
    <mergeCell ref="A4:B4"/>
    <mergeCell ref="A6:B6"/>
    <mergeCell ref="A7:B7"/>
    <mergeCell ref="A8:B8"/>
    <mergeCell ref="A9:B9"/>
    <mergeCell ref="A10:B10"/>
    <mergeCell ref="A11:F11"/>
  </mergeCells>
  <pageMargins left="0.707638888888889" right="0.707638888888889" top="1.10138888888889" bottom="0.751388888888889" header="0.30625" footer="0.30625"/>
  <pageSetup paperSize="9" scale="95" fitToHeight="200" orientation="landscape" useFirstPageNumber="1" horizontalDpi="600" verticalDpi="600"/>
  <headerFooter>
    <oddFooter>&amp;C&amp;16- &amp;P -</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F8"/>
  <sheetViews>
    <sheetView workbookViewId="0">
      <selection activeCell="F5" sqref="F5"/>
    </sheetView>
  </sheetViews>
  <sheetFormatPr defaultColWidth="8.87962962962963" defaultRowHeight="14.4" customHeight="1" outlineLevelRow="7" outlineLevelCol="5"/>
  <cols>
    <col min="1" max="1" width="8.87962962962963" style="21" customWidth="1"/>
    <col min="2" max="6" width="24.212962962963" style="21" customWidth="1"/>
    <col min="7" max="257" width="8.87962962962963" style="21" customWidth="1"/>
  </cols>
  <sheetData>
    <row r="1" s="21" customFormat="1" ht="24" customHeight="1"/>
    <row r="2" s="21" customFormat="1" ht="25.8" spans="1:6">
      <c r="A2" s="24" t="s">
        <v>3146</v>
      </c>
      <c r="B2" s="25"/>
      <c r="C2" s="25"/>
      <c r="D2" s="25"/>
      <c r="E2" s="25"/>
      <c r="F2" s="25"/>
    </row>
    <row r="3" s="21" customFormat="1" ht="23" customHeight="1" spans="1:6">
      <c r="A3" s="26" t="s">
        <v>2</v>
      </c>
      <c r="B3" s="26"/>
      <c r="C3" s="26"/>
      <c r="D3" s="26"/>
      <c r="E3" s="26"/>
      <c r="F3" s="26"/>
    </row>
    <row r="4" s="22" customFormat="1" ht="30" customHeight="1" spans="1:6">
      <c r="A4" s="27" t="s">
        <v>3147</v>
      </c>
      <c r="B4" s="28" t="s">
        <v>3013</v>
      </c>
      <c r="C4" s="28" t="s">
        <v>3148</v>
      </c>
      <c r="D4" s="28" t="s">
        <v>3149</v>
      </c>
      <c r="E4" s="28" t="s">
        <v>3150</v>
      </c>
      <c r="F4" s="28" t="s">
        <v>3151</v>
      </c>
    </row>
    <row r="5" s="22" customFormat="1" ht="45" customHeight="1" spans="1:6">
      <c r="A5" s="29">
        <v>1</v>
      </c>
      <c r="B5" s="30" t="s">
        <v>3152</v>
      </c>
      <c r="C5" s="30" t="s">
        <v>3153</v>
      </c>
      <c r="D5" s="30" t="s">
        <v>3154</v>
      </c>
      <c r="E5" s="30" t="s">
        <v>3155</v>
      </c>
      <c r="F5" s="31">
        <v>600</v>
      </c>
    </row>
    <row r="6" s="22" customFormat="1" ht="45" customHeight="1" spans="1:6">
      <c r="A6" s="29"/>
      <c r="B6" s="30"/>
      <c r="C6" s="30"/>
      <c r="D6" s="30"/>
      <c r="E6" s="30"/>
      <c r="F6" s="31"/>
    </row>
    <row r="7" s="22" customFormat="1" ht="45" customHeight="1" spans="1:6">
      <c r="A7" s="29"/>
      <c r="B7" s="30"/>
      <c r="C7" s="30"/>
      <c r="D7" s="30"/>
      <c r="E7" s="30"/>
      <c r="F7" s="31"/>
    </row>
    <row r="8" s="23" customFormat="1" ht="33" customHeight="1" spans="1:6">
      <c r="A8" s="32" t="s">
        <v>3156</v>
      </c>
      <c r="B8" s="32"/>
      <c r="C8" s="32"/>
      <c r="D8" s="32"/>
      <c r="E8" s="32"/>
      <c r="F8" s="32"/>
    </row>
  </sheetData>
  <mergeCells count="3">
    <mergeCell ref="A2:F2"/>
    <mergeCell ref="A3:F3"/>
    <mergeCell ref="A8:F8"/>
  </mergeCells>
  <pageMargins left="0.707638888888889" right="0.707638888888889" top="0.751388888888889" bottom="0.751388888888889" header="0.30625" footer="0.30625"/>
  <pageSetup paperSize="9" scale="90" fitToHeight="200" orientation="landscape" useFirstPageNumber="1" horizontalDpi="600" verticalDpi="600"/>
  <headerFooter>
    <oddFooter>&amp;C&amp;16- &amp;P -</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2:J50"/>
  <sheetViews>
    <sheetView tabSelected="1" topLeftCell="A17" workbookViewId="0">
      <selection activeCell="J22" sqref="J22"/>
    </sheetView>
  </sheetViews>
  <sheetFormatPr defaultColWidth="8" defaultRowHeight="12" customHeight="1"/>
  <cols>
    <col min="1" max="1" width="25.3796296296296" style="9" customWidth="1"/>
    <col min="2" max="2" width="23.7777777777778" style="9" customWidth="1"/>
    <col min="3" max="3" width="18.2222222222222" style="9" customWidth="1"/>
    <col min="4" max="4" width="19.7777777777778" style="9" customWidth="1"/>
    <col min="5" max="5" width="17.7777777777778" style="9" customWidth="1"/>
    <col min="6" max="6" width="12.3333333333333" style="9" customWidth="1"/>
    <col min="7" max="7" width="11.6666666666667" style="9" customWidth="1"/>
    <col min="8" max="9" width="13.3333333333333" style="9" customWidth="1"/>
    <col min="10" max="10" width="35.5555555555556" style="9" customWidth="1"/>
    <col min="11" max="257" width="8" style="9" customWidth="1"/>
  </cols>
  <sheetData>
    <row r="2" s="9" customFormat="1" ht="39" customHeight="1" spans="1:10">
      <c r="A2" s="12" t="s">
        <v>3157</v>
      </c>
      <c r="B2" s="12"/>
      <c r="C2" s="12"/>
      <c r="D2" s="12"/>
      <c r="E2" s="12"/>
      <c r="F2" s="12"/>
      <c r="G2" s="12"/>
      <c r="H2" s="12"/>
      <c r="I2" s="12"/>
      <c r="J2" s="12"/>
    </row>
    <row r="3" s="9" customFormat="1" ht="23" customHeight="1" spans="1:1">
      <c r="A3" s="13"/>
    </row>
    <row r="4" s="10" customFormat="1" ht="44.25" customHeight="1" spans="1:10">
      <c r="A4" s="14" t="s">
        <v>3158</v>
      </c>
      <c r="B4" s="14" t="s">
        <v>3159</v>
      </c>
      <c r="C4" s="14" t="s">
        <v>3160</v>
      </c>
      <c r="D4" s="14" t="s">
        <v>3161</v>
      </c>
      <c r="E4" s="14" t="s">
        <v>3162</v>
      </c>
      <c r="F4" s="14" t="s">
        <v>3163</v>
      </c>
      <c r="G4" s="14" t="s">
        <v>3164</v>
      </c>
      <c r="H4" s="14" t="s">
        <v>3165</v>
      </c>
      <c r="I4" s="14" t="s">
        <v>3166</v>
      </c>
      <c r="J4" s="14" t="s">
        <v>3167</v>
      </c>
    </row>
    <row r="5" s="9" customFormat="1" ht="17.4" spans="1:10">
      <c r="A5" s="15">
        <v>1</v>
      </c>
      <c r="B5" s="15">
        <v>2</v>
      </c>
      <c r="C5" s="15">
        <v>3</v>
      </c>
      <c r="D5" s="15">
        <v>4</v>
      </c>
      <c r="E5" s="15">
        <v>5</v>
      </c>
      <c r="F5" s="15">
        <v>6</v>
      </c>
      <c r="G5" s="15">
        <v>7</v>
      </c>
      <c r="H5" s="15">
        <v>8</v>
      </c>
      <c r="I5" s="15">
        <v>9</v>
      </c>
      <c r="J5" s="15">
        <v>10</v>
      </c>
    </row>
    <row r="6" s="9" customFormat="1" ht="35" customHeight="1" spans="1:10">
      <c r="A6" s="16" t="s">
        <v>3168</v>
      </c>
      <c r="B6" s="16" t="s">
        <v>3169</v>
      </c>
      <c r="C6" s="17" t="s">
        <v>3170</v>
      </c>
      <c r="D6" s="17" t="s">
        <v>3171</v>
      </c>
      <c r="E6" s="18" t="s">
        <v>3172</v>
      </c>
      <c r="F6" s="17" t="s">
        <v>3173</v>
      </c>
      <c r="G6" s="18" t="s">
        <v>3174</v>
      </c>
      <c r="H6" s="17" t="s">
        <v>3175</v>
      </c>
      <c r="I6" s="17" t="s">
        <v>3176</v>
      </c>
      <c r="J6" s="18" t="s">
        <v>3177</v>
      </c>
    </row>
    <row r="7" s="9" customFormat="1" ht="35" customHeight="1" spans="1:10">
      <c r="A7" s="19"/>
      <c r="B7" s="19"/>
      <c r="C7" s="17" t="s">
        <v>3170</v>
      </c>
      <c r="D7" s="17" t="s">
        <v>3178</v>
      </c>
      <c r="E7" s="18" t="s">
        <v>3179</v>
      </c>
      <c r="F7" s="17" t="s">
        <v>3180</v>
      </c>
      <c r="G7" s="18" t="s">
        <v>3181</v>
      </c>
      <c r="H7" s="17" t="s">
        <v>3182</v>
      </c>
      <c r="I7" s="17" t="s">
        <v>3176</v>
      </c>
      <c r="J7" s="18" t="s">
        <v>3183</v>
      </c>
    </row>
    <row r="8" s="9" customFormat="1" ht="35" customHeight="1" spans="1:10">
      <c r="A8" s="19"/>
      <c r="B8" s="19"/>
      <c r="C8" s="17" t="s">
        <v>3170</v>
      </c>
      <c r="D8" s="17" t="s">
        <v>3184</v>
      </c>
      <c r="E8" s="18" t="s">
        <v>3185</v>
      </c>
      <c r="F8" s="17" t="s">
        <v>3180</v>
      </c>
      <c r="G8" s="18" t="s">
        <v>3181</v>
      </c>
      <c r="H8" s="17" t="s">
        <v>3182</v>
      </c>
      <c r="I8" s="17" t="s">
        <v>3176</v>
      </c>
      <c r="J8" s="18" t="s">
        <v>3186</v>
      </c>
    </row>
    <row r="9" s="11" customFormat="1" ht="35" customHeight="1" spans="1:10">
      <c r="A9" s="19"/>
      <c r="B9" s="19"/>
      <c r="C9" s="17" t="s">
        <v>3170</v>
      </c>
      <c r="D9" s="17" t="s">
        <v>3184</v>
      </c>
      <c r="E9" s="18" t="s">
        <v>3187</v>
      </c>
      <c r="F9" s="17" t="s">
        <v>3180</v>
      </c>
      <c r="G9" s="18" t="s">
        <v>3181</v>
      </c>
      <c r="H9" s="17" t="s">
        <v>3182</v>
      </c>
      <c r="I9" s="17" t="s">
        <v>3176</v>
      </c>
      <c r="J9" s="18" t="s">
        <v>3188</v>
      </c>
    </row>
    <row r="10" s="9" customFormat="1" ht="35" customHeight="1" spans="1:10">
      <c r="A10" s="19"/>
      <c r="B10" s="19"/>
      <c r="C10" s="17" t="s">
        <v>3189</v>
      </c>
      <c r="D10" s="17" t="s">
        <v>3190</v>
      </c>
      <c r="E10" s="18" t="s">
        <v>3191</v>
      </c>
      <c r="F10" s="17" t="s">
        <v>3180</v>
      </c>
      <c r="G10" s="18" t="s">
        <v>3192</v>
      </c>
      <c r="H10" s="17" t="s">
        <v>3182</v>
      </c>
      <c r="I10" s="17" t="s">
        <v>3176</v>
      </c>
      <c r="J10" s="18" t="s">
        <v>3193</v>
      </c>
    </row>
    <row r="11" s="9" customFormat="1" ht="35" customHeight="1" spans="1:10">
      <c r="A11" s="19"/>
      <c r="B11" s="19"/>
      <c r="C11" s="17" t="s">
        <v>3189</v>
      </c>
      <c r="D11" s="17" t="s">
        <v>3194</v>
      </c>
      <c r="E11" s="18" t="s">
        <v>3195</v>
      </c>
      <c r="F11" s="17" t="s">
        <v>3180</v>
      </c>
      <c r="G11" s="18" t="s">
        <v>3196</v>
      </c>
      <c r="H11" s="17" t="s">
        <v>3197</v>
      </c>
      <c r="I11" s="17" t="s">
        <v>3176</v>
      </c>
      <c r="J11" s="18" t="s">
        <v>3198</v>
      </c>
    </row>
    <row r="12" s="9" customFormat="1" ht="35" customHeight="1" spans="1:10">
      <c r="A12" s="20"/>
      <c r="B12" s="20"/>
      <c r="C12" s="17" t="s">
        <v>3199</v>
      </c>
      <c r="D12" s="17" t="s">
        <v>3200</v>
      </c>
      <c r="E12" s="18" t="s">
        <v>3201</v>
      </c>
      <c r="F12" s="17" t="s">
        <v>3173</v>
      </c>
      <c r="G12" s="18" t="s">
        <v>3202</v>
      </c>
      <c r="H12" s="17" t="s">
        <v>3182</v>
      </c>
      <c r="I12" s="17" t="s">
        <v>3176</v>
      </c>
      <c r="J12" s="18" t="s">
        <v>3203</v>
      </c>
    </row>
    <row r="13" spans="1:10">
      <c r="A13" s="16" t="s">
        <v>3204</v>
      </c>
      <c r="B13" s="16" t="s">
        <v>3205</v>
      </c>
      <c r="C13" s="17" t="s">
        <v>3206</v>
      </c>
      <c r="D13" s="17" t="s">
        <v>3171</v>
      </c>
      <c r="E13" s="18" t="s">
        <v>3207</v>
      </c>
      <c r="F13" s="17" t="s">
        <v>3208</v>
      </c>
      <c r="G13" s="18" t="s">
        <v>3209</v>
      </c>
      <c r="H13" s="17" t="s">
        <v>3210</v>
      </c>
      <c r="I13" s="17" t="s">
        <v>3176</v>
      </c>
      <c r="J13" s="18" t="s">
        <v>3211</v>
      </c>
    </row>
    <row r="14" ht="26" customHeight="1" spans="1:10">
      <c r="A14" s="19"/>
      <c r="B14" s="19"/>
      <c r="C14" s="17" t="s">
        <v>3206</v>
      </c>
      <c r="D14" s="17" t="s">
        <v>3171</v>
      </c>
      <c r="E14" s="18" t="s">
        <v>3212</v>
      </c>
      <c r="F14" s="17" t="s">
        <v>3180</v>
      </c>
      <c r="G14" s="18" t="s">
        <v>3213</v>
      </c>
      <c r="H14" s="17" t="s">
        <v>3214</v>
      </c>
      <c r="I14" s="17" t="s">
        <v>3215</v>
      </c>
      <c r="J14" s="18" t="s">
        <v>3216</v>
      </c>
    </row>
    <row r="15" ht="18" customHeight="1" spans="1:10">
      <c r="A15" s="19"/>
      <c r="B15" s="19"/>
      <c r="C15" s="17" t="s">
        <v>3206</v>
      </c>
      <c r="D15" s="17" t="s">
        <v>3178</v>
      </c>
      <c r="E15" s="18" t="s">
        <v>3217</v>
      </c>
      <c r="F15" s="17" t="s">
        <v>3180</v>
      </c>
      <c r="G15" s="18" t="s">
        <v>3218</v>
      </c>
      <c r="H15" s="17" t="s">
        <v>3182</v>
      </c>
      <c r="I15" s="17" t="s">
        <v>3215</v>
      </c>
      <c r="J15" s="18" t="s">
        <v>3219</v>
      </c>
    </row>
    <row r="16" ht="47" customHeight="1" spans="1:10">
      <c r="A16" s="19"/>
      <c r="B16" s="19"/>
      <c r="C16" s="17" t="s">
        <v>3206</v>
      </c>
      <c r="D16" s="17" t="s">
        <v>3184</v>
      </c>
      <c r="E16" s="18" t="s">
        <v>3220</v>
      </c>
      <c r="F16" s="17" t="s">
        <v>3180</v>
      </c>
      <c r="G16" s="18" t="s">
        <v>3221</v>
      </c>
      <c r="H16" s="17" t="s">
        <v>3197</v>
      </c>
      <c r="I16" s="17" t="s">
        <v>3215</v>
      </c>
      <c r="J16" s="18" t="s">
        <v>3222</v>
      </c>
    </row>
    <row r="17" ht="32.4" spans="1:10">
      <c r="A17" s="19"/>
      <c r="B17" s="19"/>
      <c r="C17" s="17" t="s">
        <v>3223</v>
      </c>
      <c r="D17" s="17" t="s">
        <v>3190</v>
      </c>
      <c r="E17" s="18" t="s">
        <v>3224</v>
      </c>
      <c r="F17" s="17" t="s">
        <v>3180</v>
      </c>
      <c r="G17" s="18" t="s">
        <v>3218</v>
      </c>
      <c r="H17" s="17" t="s">
        <v>3182</v>
      </c>
      <c r="I17" s="17" t="s">
        <v>3215</v>
      </c>
      <c r="J17" s="18" t="s">
        <v>3225</v>
      </c>
    </row>
    <row r="18" ht="34" customHeight="1" spans="1:10">
      <c r="A18" s="19"/>
      <c r="B18" s="19"/>
      <c r="C18" s="17" t="s">
        <v>3223</v>
      </c>
      <c r="D18" s="17" t="s">
        <v>3194</v>
      </c>
      <c r="E18" s="18" t="s">
        <v>3226</v>
      </c>
      <c r="F18" s="17" t="s">
        <v>3180</v>
      </c>
      <c r="G18" s="18" t="s">
        <v>3220</v>
      </c>
      <c r="H18" s="17" t="s">
        <v>3227</v>
      </c>
      <c r="I18" s="17" t="s">
        <v>3215</v>
      </c>
      <c r="J18" s="18" t="s">
        <v>3228</v>
      </c>
    </row>
    <row r="19" spans="1:10">
      <c r="A19" s="20"/>
      <c r="B19" s="20"/>
      <c r="C19" s="17" t="s">
        <v>3229</v>
      </c>
      <c r="D19" s="17" t="s">
        <v>3200</v>
      </c>
      <c r="E19" s="18" t="s">
        <v>3230</v>
      </c>
      <c r="F19" s="17" t="s">
        <v>3180</v>
      </c>
      <c r="G19" s="18" t="s">
        <v>3231</v>
      </c>
      <c r="H19" s="17" t="s">
        <v>3182</v>
      </c>
      <c r="I19" s="17" t="s">
        <v>3215</v>
      </c>
      <c r="J19" s="18" t="s">
        <v>3232</v>
      </c>
    </row>
    <row r="20" ht="25" customHeight="1" spans="1:10">
      <c r="A20" s="16" t="s">
        <v>3233</v>
      </c>
      <c r="B20" s="16" t="s">
        <v>3234</v>
      </c>
      <c r="C20" s="17" t="s">
        <v>3206</v>
      </c>
      <c r="D20" s="17" t="s">
        <v>3171</v>
      </c>
      <c r="E20" s="18" t="s">
        <v>3235</v>
      </c>
      <c r="F20" s="17" t="s">
        <v>3180</v>
      </c>
      <c r="G20" s="18" t="s">
        <v>3236</v>
      </c>
      <c r="H20" s="17" t="s">
        <v>3237</v>
      </c>
      <c r="I20" s="17" t="s">
        <v>3176</v>
      </c>
      <c r="J20" s="18" t="s">
        <v>3238</v>
      </c>
    </row>
    <row r="21" ht="23" customHeight="1" spans="1:10">
      <c r="A21" s="19"/>
      <c r="B21" s="19"/>
      <c r="C21" s="17" t="s">
        <v>3206</v>
      </c>
      <c r="D21" s="17" t="s">
        <v>3178</v>
      </c>
      <c r="E21" s="18" t="s">
        <v>3239</v>
      </c>
      <c r="F21" s="17" t="s">
        <v>3180</v>
      </c>
      <c r="G21" s="18" t="s">
        <v>3240</v>
      </c>
      <c r="H21" s="17" t="s">
        <v>3227</v>
      </c>
      <c r="I21" s="17" t="s">
        <v>3215</v>
      </c>
      <c r="J21" s="18" t="s">
        <v>3241</v>
      </c>
    </row>
    <row r="22" ht="22" customHeight="1" spans="1:10">
      <c r="A22" s="19"/>
      <c r="B22" s="19"/>
      <c r="C22" s="17" t="s">
        <v>3206</v>
      </c>
      <c r="D22" s="17" t="s">
        <v>3184</v>
      </c>
      <c r="E22" s="18" t="s">
        <v>3242</v>
      </c>
      <c r="F22" s="17" t="s">
        <v>3180</v>
      </c>
      <c r="G22" s="18" t="s">
        <v>3243</v>
      </c>
      <c r="H22" s="17" t="s">
        <v>3197</v>
      </c>
      <c r="I22" s="17" t="s">
        <v>3176</v>
      </c>
      <c r="J22" s="18" t="s">
        <v>3244</v>
      </c>
    </row>
    <row r="23" ht="36" customHeight="1" spans="1:10">
      <c r="A23" s="19"/>
      <c r="B23" s="19"/>
      <c r="C23" s="17" t="s">
        <v>3223</v>
      </c>
      <c r="D23" s="17" t="s">
        <v>3190</v>
      </c>
      <c r="E23" s="18" t="s">
        <v>3245</v>
      </c>
      <c r="F23" s="17" t="s">
        <v>3180</v>
      </c>
      <c r="G23" s="18" t="s">
        <v>3246</v>
      </c>
      <c r="H23" s="17" t="s">
        <v>3227</v>
      </c>
      <c r="I23" s="17" t="s">
        <v>3215</v>
      </c>
      <c r="J23" s="18" t="s">
        <v>3238</v>
      </c>
    </row>
    <row r="24" ht="30" customHeight="1" spans="1:10">
      <c r="A24" s="19"/>
      <c r="B24" s="19"/>
      <c r="C24" s="17" t="s">
        <v>3223</v>
      </c>
      <c r="D24" s="17" t="s">
        <v>3247</v>
      </c>
      <c r="E24" s="18" t="s">
        <v>3248</v>
      </c>
      <c r="F24" s="17" t="s">
        <v>3180</v>
      </c>
      <c r="G24" s="18" t="s">
        <v>3249</v>
      </c>
      <c r="H24" s="17" t="s">
        <v>3227</v>
      </c>
      <c r="I24" s="17" t="s">
        <v>3215</v>
      </c>
      <c r="J24" s="18" t="s">
        <v>3238</v>
      </c>
    </row>
    <row r="25" ht="36" customHeight="1" spans="1:10">
      <c r="A25" s="19"/>
      <c r="B25" s="19"/>
      <c r="C25" s="17" t="s">
        <v>3223</v>
      </c>
      <c r="D25" s="17" t="s">
        <v>3194</v>
      </c>
      <c r="E25" s="18" t="s">
        <v>3250</v>
      </c>
      <c r="F25" s="17" t="s">
        <v>3180</v>
      </c>
      <c r="G25" s="18" t="s">
        <v>3251</v>
      </c>
      <c r="H25" s="17" t="s">
        <v>3227</v>
      </c>
      <c r="I25" s="17" t="s">
        <v>3215</v>
      </c>
      <c r="J25" s="18" t="s">
        <v>3238</v>
      </c>
    </row>
    <row r="26" ht="26" customHeight="1" spans="1:10">
      <c r="A26" s="20"/>
      <c r="B26" s="20"/>
      <c r="C26" s="17" t="s">
        <v>3229</v>
      </c>
      <c r="D26" s="17" t="s">
        <v>3200</v>
      </c>
      <c r="E26" s="18" t="s">
        <v>3252</v>
      </c>
      <c r="F26" s="17" t="s">
        <v>3173</v>
      </c>
      <c r="G26" s="18" t="s">
        <v>3202</v>
      </c>
      <c r="H26" s="17" t="s">
        <v>3182</v>
      </c>
      <c r="I26" s="17" t="s">
        <v>3176</v>
      </c>
      <c r="J26" s="18" t="s">
        <v>3253</v>
      </c>
    </row>
    <row r="27" spans="1:10">
      <c r="A27" s="16" t="s">
        <v>3254</v>
      </c>
      <c r="B27" s="16" t="s">
        <v>3255</v>
      </c>
      <c r="C27" s="17" t="s">
        <v>3206</v>
      </c>
      <c r="D27" s="17" t="s">
        <v>3171</v>
      </c>
      <c r="E27" s="18" t="s">
        <v>3256</v>
      </c>
      <c r="F27" s="17" t="s">
        <v>3180</v>
      </c>
      <c r="G27" s="18" t="s">
        <v>3257</v>
      </c>
      <c r="H27" s="17" t="s">
        <v>3258</v>
      </c>
      <c r="I27" s="17" t="s">
        <v>3176</v>
      </c>
      <c r="J27" s="18" t="s">
        <v>3259</v>
      </c>
    </row>
    <row r="28" spans="1:10">
      <c r="A28" s="19"/>
      <c r="B28" s="19"/>
      <c r="C28" s="17" t="s">
        <v>3206</v>
      </c>
      <c r="D28" s="17" t="s">
        <v>3178</v>
      </c>
      <c r="E28" s="18" t="s">
        <v>3260</v>
      </c>
      <c r="F28" s="17" t="s">
        <v>3180</v>
      </c>
      <c r="G28" s="18" t="s">
        <v>3181</v>
      </c>
      <c r="H28" s="17" t="s">
        <v>3182</v>
      </c>
      <c r="I28" s="17" t="s">
        <v>3176</v>
      </c>
      <c r="J28" s="18" t="s">
        <v>3259</v>
      </c>
    </row>
    <row r="29" spans="1:10">
      <c r="A29" s="19"/>
      <c r="B29" s="19"/>
      <c r="C29" s="17" t="s">
        <v>3206</v>
      </c>
      <c r="D29" s="17" t="s">
        <v>3184</v>
      </c>
      <c r="E29" s="18" t="s">
        <v>3261</v>
      </c>
      <c r="F29" s="17" t="s">
        <v>3262</v>
      </c>
      <c r="G29" s="18" t="s">
        <v>3243</v>
      </c>
      <c r="H29" s="17" t="s">
        <v>3197</v>
      </c>
      <c r="I29" s="17" t="s">
        <v>3176</v>
      </c>
      <c r="J29" s="18" t="s">
        <v>3259</v>
      </c>
    </row>
    <row r="30" ht="29" customHeight="1" spans="1:10">
      <c r="A30" s="19"/>
      <c r="B30" s="19"/>
      <c r="C30" s="17" t="s">
        <v>3206</v>
      </c>
      <c r="D30" s="17" t="s">
        <v>3263</v>
      </c>
      <c r="E30" s="18" t="s">
        <v>3264</v>
      </c>
      <c r="F30" s="17" t="s">
        <v>3180</v>
      </c>
      <c r="G30" s="18" t="s">
        <v>3265</v>
      </c>
      <c r="H30" s="17" t="s">
        <v>3266</v>
      </c>
      <c r="I30" s="17" t="s">
        <v>3176</v>
      </c>
      <c r="J30" s="18" t="s">
        <v>3259</v>
      </c>
    </row>
    <row r="31" ht="18" customHeight="1" spans="1:10">
      <c r="A31" s="19"/>
      <c r="B31" s="19"/>
      <c r="C31" s="17" t="s">
        <v>3223</v>
      </c>
      <c r="D31" s="17" t="s">
        <v>3190</v>
      </c>
      <c r="E31" s="18" t="s">
        <v>3267</v>
      </c>
      <c r="F31" s="17" t="s">
        <v>3180</v>
      </c>
      <c r="G31" s="18" t="s">
        <v>3268</v>
      </c>
      <c r="H31" s="17" t="s">
        <v>3227</v>
      </c>
      <c r="I31" s="17" t="s">
        <v>3215</v>
      </c>
      <c r="J31" s="18" t="s">
        <v>3259</v>
      </c>
    </row>
    <row r="32" ht="18" customHeight="1" spans="1:10">
      <c r="A32" s="20"/>
      <c r="B32" s="20"/>
      <c r="C32" s="17" t="s">
        <v>3229</v>
      </c>
      <c r="D32" s="17" t="s">
        <v>3200</v>
      </c>
      <c r="E32" s="18" t="s">
        <v>3252</v>
      </c>
      <c r="F32" s="17" t="s">
        <v>3173</v>
      </c>
      <c r="G32" s="18" t="s">
        <v>3202</v>
      </c>
      <c r="H32" s="17" t="s">
        <v>3182</v>
      </c>
      <c r="I32" s="17" t="s">
        <v>3176</v>
      </c>
      <c r="J32" s="18" t="s">
        <v>3259</v>
      </c>
    </row>
    <row r="33" ht="59" customHeight="1" spans="1:10">
      <c r="A33" s="16" t="s">
        <v>3269</v>
      </c>
      <c r="B33" s="16" t="s">
        <v>3270</v>
      </c>
      <c r="C33" s="17" t="s">
        <v>3170</v>
      </c>
      <c r="D33" s="17" t="s">
        <v>3171</v>
      </c>
      <c r="E33" s="18" t="s">
        <v>3271</v>
      </c>
      <c r="F33" s="17" t="s">
        <v>3180</v>
      </c>
      <c r="G33" s="18" t="s">
        <v>3272</v>
      </c>
      <c r="H33" s="17" t="s">
        <v>3273</v>
      </c>
      <c r="I33" s="17" t="s">
        <v>3176</v>
      </c>
      <c r="J33" s="18" t="s">
        <v>3274</v>
      </c>
    </row>
    <row r="34" ht="43.2" spans="1:10">
      <c r="A34" s="19"/>
      <c r="B34" s="19"/>
      <c r="C34" s="17" t="s">
        <v>3170</v>
      </c>
      <c r="D34" s="17" t="s">
        <v>3178</v>
      </c>
      <c r="E34" s="18" t="s">
        <v>3275</v>
      </c>
      <c r="F34" s="17" t="s">
        <v>3180</v>
      </c>
      <c r="G34" s="18" t="s">
        <v>3181</v>
      </c>
      <c r="H34" s="17" t="s">
        <v>3182</v>
      </c>
      <c r="I34" s="17" t="s">
        <v>3176</v>
      </c>
      <c r="J34" s="18" t="s">
        <v>3274</v>
      </c>
    </row>
    <row r="35" ht="58" customHeight="1" spans="1:10">
      <c r="A35" s="19"/>
      <c r="B35" s="19"/>
      <c r="C35" s="17" t="s">
        <v>3170</v>
      </c>
      <c r="D35" s="17" t="s">
        <v>3184</v>
      </c>
      <c r="E35" s="18" t="s">
        <v>3242</v>
      </c>
      <c r="F35" s="17" t="s">
        <v>3180</v>
      </c>
      <c r="G35" s="18" t="s">
        <v>3243</v>
      </c>
      <c r="H35" s="17" t="s">
        <v>3197</v>
      </c>
      <c r="I35" s="17" t="s">
        <v>3176</v>
      </c>
      <c r="J35" s="18" t="s">
        <v>3274</v>
      </c>
    </row>
    <row r="36" ht="43.2" spans="1:10">
      <c r="A36" s="19"/>
      <c r="B36" s="19"/>
      <c r="C36" s="17" t="s">
        <v>3189</v>
      </c>
      <c r="D36" s="17" t="s">
        <v>3190</v>
      </c>
      <c r="E36" s="18" t="s">
        <v>3276</v>
      </c>
      <c r="F36" s="17" t="s">
        <v>3180</v>
      </c>
      <c r="G36" s="18" t="s">
        <v>3249</v>
      </c>
      <c r="H36" s="17" t="s">
        <v>3227</v>
      </c>
      <c r="I36" s="17" t="s">
        <v>3215</v>
      </c>
      <c r="J36" s="18" t="s">
        <v>3274</v>
      </c>
    </row>
    <row r="37" ht="55" customHeight="1" spans="1:10">
      <c r="A37" s="19"/>
      <c r="B37" s="19"/>
      <c r="C37" s="17" t="s">
        <v>3189</v>
      </c>
      <c r="D37" s="17" t="s">
        <v>3194</v>
      </c>
      <c r="E37" s="18" t="s">
        <v>3277</v>
      </c>
      <c r="F37" s="17" t="s">
        <v>3180</v>
      </c>
      <c r="G37" s="18" t="s">
        <v>3278</v>
      </c>
      <c r="H37" s="17" t="s">
        <v>3227</v>
      </c>
      <c r="I37" s="17" t="s">
        <v>3215</v>
      </c>
      <c r="J37" s="18" t="s">
        <v>3274</v>
      </c>
    </row>
    <row r="38" ht="43.2" spans="1:10">
      <c r="A38" s="20"/>
      <c r="B38" s="20"/>
      <c r="C38" s="17" t="s">
        <v>3199</v>
      </c>
      <c r="D38" s="17" t="s">
        <v>3200</v>
      </c>
      <c r="E38" s="18" t="s">
        <v>3252</v>
      </c>
      <c r="F38" s="17" t="s">
        <v>3173</v>
      </c>
      <c r="G38" s="18" t="s">
        <v>3192</v>
      </c>
      <c r="H38" s="17" t="s">
        <v>3182</v>
      </c>
      <c r="I38" s="17" t="s">
        <v>3176</v>
      </c>
      <c r="J38" s="18" t="s">
        <v>3274</v>
      </c>
    </row>
    <row r="39" ht="21.6" spans="1:10">
      <c r="A39" s="16" t="s">
        <v>3279</v>
      </c>
      <c r="B39" s="16" t="s">
        <v>3280</v>
      </c>
      <c r="C39" s="17" t="s">
        <v>3170</v>
      </c>
      <c r="D39" s="17" t="s">
        <v>3171</v>
      </c>
      <c r="E39" s="18" t="s">
        <v>3281</v>
      </c>
      <c r="F39" s="17" t="s">
        <v>3173</v>
      </c>
      <c r="G39" s="18" t="s">
        <v>3282</v>
      </c>
      <c r="H39" s="17" t="s">
        <v>3283</v>
      </c>
      <c r="I39" s="17" t="s">
        <v>3215</v>
      </c>
      <c r="J39" s="18" t="s">
        <v>3284</v>
      </c>
    </row>
    <row r="40" ht="21.6" spans="1:10">
      <c r="A40" s="19"/>
      <c r="B40" s="19"/>
      <c r="C40" s="17" t="s">
        <v>3170</v>
      </c>
      <c r="D40" s="17" t="s">
        <v>3171</v>
      </c>
      <c r="E40" s="18" t="s">
        <v>3285</v>
      </c>
      <c r="F40" s="17" t="s">
        <v>3173</v>
      </c>
      <c r="G40" s="18" t="s">
        <v>3213</v>
      </c>
      <c r="H40" s="17" t="s">
        <v>3286</v>
      </c>
      <c r="I40" s="17" t="s">
        <v>3215</v>
      </c>
      <c r="J40" s="18" t="s">
        <v>3284</v>
      </c>
    </row>
    <row r="41" ht="21.6" spans="1:10">
      <c r="A41" s="19"/>
      <c r="B41" s="19"/>
      <c r="C41" s="17" t="s">
        <v>3170</v>
      </c>
      <c r="D41" s="17" t="s">
        <v>3171</v>
      </c>
      <c r="E41" s="18" t="s">
        <v>3287</v>
      </c>
      <c r="F41" s="17" t="s">
        <v>3173</v>
      </c>
      <c r="G41" s="18" t="s">
        <v>3288</v>
      </c>
      <c r="H41" s="17" t="s">
        <v>3283</v>
      </c>
      <c r="I41" s="17" t="s">
        <v>3215</v>
      </c>
      <c r="J41" s="18" t="s">
        <v>3284</v>
      </c>
    </row>
    <row r="42" ht="21.6" spans="1:10">
      <c r="A42" s="19"/>
      <c r="B42" s="19"/>
      <c r="C42" s="17" t="s">
        <v>3170</v>
      </c>
      <c r="D42" s="17" t="s">
        <v>3171</v>
      </c>
      <c r="E42" s="18" t="s">
        <v>3289</v>
      </c>
      <c r="F42" s="17" t="s">
        <v>3173</v>
      </c>
      <c r="G42" s="18" t="s">
        <v>3290</v>
      </c>
      <c r="H42" s="17" t="s">
        <v>3291</v>
      </c>
      <c r="I42" s="17" t="s">
        <v>3215</v>
      </c>
      <c r="J42" s="18" t="s">
        <v>3284</v>
      </c>
    </row>
    <row r="43" ht="21.6" spans="1:10">
      <c r="A43" s="19"/>
      <c r="B43" s="19"/>
      <c r="C43" s="17" t="s">
        <v>3170</v>
      </c>
      <c r="D43" s="17" t="s">
        <v>3178</v>
      </c>
      <c r="E43" s="18" t="s">
        <v>3292</v>
      </c>
      <c r="F43" s="17" t="s">
        <v>3173</v>
      </c>
      <c r="G43" s="18" t="s">
        <v>3293</v>
      </c>
      <c r="H43" s="17" t="s">
        <v>3294</v>
      </c>
      <c r="I43" s="17" t="s">
        <v>3215</v>
      </c>
      <c r="J43" s="18" t="s">
        <v>3284</v>
      </c>
    </row>
    <row r="44" ht="21.6" spans="1:10">
      <c r="A44" s="19"/>
      <c r="B44" s="19"/>
      <c r="C44" s="17" t="s">
        <v>3170</v>
      </c>
      <c r="D44" s="17" t="s">
        <v>3178</v>
      </c>
      <c r="E44" s="18" t="s">
        <v>3295</v>
      </c>
      <c r="F44" s="17" t="s">
        <v>3173</v>
      </c>
      <c r="G44" s="18" t="s">
        <v>3202</v>
      </c>
      <c r="H44" s="17" t="s">
        <v>3182</v>
      </c>
      <c r="I44" s="17" t="s">
        <v>3215</v>
      </c>
      <c r="J44" s="18" t="s">
        <v>3284</v>
      </c>
    </row>
    <row r="45" ht="21.6" spans="1:10">
      <c r="A45" s="19"/>
      <c r="B45" s="19"/>
      <c r="C45" s="17" t="s">
        <v>3170</v>
      </c>
      <c r="D45" s="17" t="s">
        <v>3178</v>
      </c>
      <c r="E45" s="18" t="s">
        <v>3296</v>
      </c>
      <c r="F45" s="17" t="s">
        <v>3173</v>
      </c>
      <c r="G45" s="18" t="s">
        <v>3297</v>
      </c>
      <c r="H45" s="17" t="s">
        <v>3182</v>
      </c>
      <c r="I45" s="17" t="s">
        <v>3215</v>
      </c>
      <c r="J45" s="18" t="s">
        <v>3284</v>
      </c>
    </row>
    <row r="46" ht="21.6" spans="1:10">
      <c r="A46" s="19"/>
      <c r="B46" s="19"/>
      <c r="C46" s="17" t="s">
        <v>3170</v>
      </c>
      <c r="D46" s="17" t="s">
        <v>3184</v>
      </c>
      <c r="E46" s="18" t="s">
        <v>3298</v>
      </c>
      <c r="F46" s="17" t="s">
        <v>3180</v>
      </c>
      <c r="G46" s="18" t="s">
        <v>3299</v>
      </c>
      <c r="H46" s="17" t="s">
        <v>3197</v>
      </c>
      <c r="I46" s="17" t="s">
        <v>3215</v>
      </c>
      <c r="J46" s="18" t="s">
        <v>3284</v>
      </c>
    </row>
    <row r="47" ht="21.6" spans="1:10">
      <c r="A47" s="19"/>
      <c r="B47" s="19"/>
      <c r="C47" s="17" t="s">
        <v>3189</v>
      </c>
      <c r="D47" s="17" t="s">
        <v>3300</v>
      </c>
      <c r="E47" s="18" t="s">
        <v>3301</v>
      </c>
      <c r="F47" s="17" t="s">
        <v>3173</v>
      </c>
      <c r="G47" s="18" t="s">
        <v>3302</v>
      </c>
      <c r="H47" s="17" t="s">
        <v>3303</v>
      </c>
      <c r="I47" s="17" t="s">
        <v>3215</v>
      </c>
      <c r="J47" s="18" t="s">
        <v>3284</v>
      </c>
    </row>
    <row r="48" ht="21.6" spans="1:10">
      <c r="A48" s="19"/>
      <c r="B48" s="19"/>
      <c r="C48" s="17" t="s">
        <v>3189</v>
      </c>
      <c r="D48" s="17" t="s">
        <v>3247</v>
      </c>
      <c r="E48" s="18" t="s">
        <v>3304</v>
      </c>
      <c r="F48" s="17" t="s">
        <v>3173</v>
      </c>
      <c r="G48" s="18" t="s">
        <v>3305</v>
      </c>
      <c r="H48" s="17" t="s">
        <v>3227</v>
      </c>
      <c r="I48" s="17" t="s">
        <v>3215</v>
      </c>
      <c r="J48" s="18" t="s">
        <v>3284</v>
      </c>
    </row>
    <row r="49" ht="43.2" spans="1:10">
      <c r="A49" s="19"/>
      <c r="B49" s="19"/>
      <c r="C49" s="17" t="s">
        <v>3189</v>
      </c>
      <c r="D49" s="17" t="s">
        <v>3194</v>
      </c>
      <c r="E49" s="18" t="s">
        <v>3306</v>
      </c>
      <c r="F49" s="17" t="s">
        <v>3180</v>
      </c>
      <c r="G49" s="18" t="s">
        <v>3220</v>
      </c>
      <c r="H49" s="17" t="s">
        <v>3227</v>
      </c>
      <c r="I49" s="17" t="s">
        <v>3215</v>
      </c>
      <c r="J49" s="18" t="s">
        <v>3284</v>
      </c>
    </row>
    <row r="50" ht="21.6" spans="1:10">
      <c r="A50" s="20"/>
      <c r="B50" s="20"/>
      <c r="C50" s="17" t="s">
        <v>3199</v>
      </c>
      <c r="D50" s="17" t="s">
        <v>3200</v>
      </c>
      <c r="E50" s="18" t="s">
        <v>3307</v>
      </c>
      <c r="F50" s="17" t="s">
        <v>3173</v>
      </c>
      <c r="G50" s="18" t="s">
        <v>3192</v>
      </c>
      <c r="H50" s="17" t="s">
        <v>3182</v>
      </c>
      <c r="I50" s="17" t="s">
        <v>3215</v>
      </c>
      <c r="J50" s="18" t="s">
        <v>3284</v>
      </c>
    </row>
  </sheetData>
  <mergeCells count="13">
    <mergeCell ref="A2:J2"/>
    <mergeCell ref="A6:A12"/>
    <mergeCell ref="A13:A19"/>
    <mergeCell ref="A20:A26"/>
    <mergeCell ref="A27:A32"/>
    <mergeCell ref="A33:A38"/>
    <mergeCell ref="A39:A50"/>
    <mergeCell ref="B6:B12"/>
    <mergeCell ref="B13:B19"/>
    <mergeCell ref="B20:B26"/>
    <mergeCell ref="B27:B32"/>
    <mergeCell ref="B33:B38"/>
    <mergeCell ref="B39:B50"/>
  </mergeCells>
  <pageMargins left="0.751388888888889" right="0.751388888888889" top="1" bottom="1" header="0.507638888888889" footer="0.507638888888889"/>
  <pageSetup paperSize="9" scale="70" orientation="landscape" useFirstPageNumber="1" horizontalDpi="600"/>
  <headerFooter>
    <oddFooter>&amp;C&amp;16- &amp;P -</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11"/>
  <sheetViews>
    <sheetView workbookViewId="0">
      <selection activeCell="B6" sqref="B6"/>
    </sheetView>
  </sheetViews>
  <sheetFormatPr defaultColWidth="9" defaultRowHeight="14.4" customHeight="1" outlineLevelCol="1"/>
  <cols>
    <col min="1" max="1" width="29.4444444444444" style="2" customWidth="1"/>
    <col min="2" max="2" width="114.444444444444" style="2" customWidth="1"/>
    <col min="3" max="257" width="9" style="2" customWidth="1"/>
  </cols>
  <sheetData>
    <row r="1" ht="32" customHeight="1" spans="1:2">
      <c r="A1" s="3" t="s">
        <v>3308</v>
      </c>
      <c r="B1" s="3"/>
    </row>
    <row r="3" s="1" customFormat="1" ht="40" customHeight="1" spans="1:2">
      <c r="A3" s="4" t="s">
        <v>3309</v>
      </c>
      <c r="B3" s="5" t="s">
        <v>3310</v>
      </c>
    </row>
    <row r="4" ht="89" customHeight="1" spans="1:2">
      <c r="A4" s="6" t="s">
        <v>2368</v>
      </c>
      <c r="B4" s="7" t="s">
        <v>3311</v>
      </c>
    </row>
    <row r="5" ht="112" customHeight="1" spans="1:2">
      <c r="A5" s="6" t="s">
        <v>3312</v>
      </c>
      <c r="B5" s="7" t="s">
        <v>3313</v>
      </c>
    </row>
    <row r="6" ht="117" customHeight="1" spans="1:2">
      <c r="A6" s="6" t="s">
        <v>3314</v>
      </c>
      <c r="B6" s="7" t="s">
        <v>3315</v>
      </c>
    </row>
    <row r="7" ht="116" customHeight="1" spans="1:2">
      <c r="A7" s="6" t="s">
        <v>3316</v>
      </c>
      <c r="B7" s="8" t="s">
        <v>3317</v>
      </c>
    </row>
    <row r="8" ht="175" customHeight="1" spans="1:2">
      <c r="A8" s="6" t="s">
        <v>3318</v>
      </c>
      <c r="B8" s="8" t="s">
        <v>3319</v>
      </c>
    </row>
    <row r="9" ht="133" customHeight="1" spans="1:2">
      <c r="A9" s="6" t="s">
        <v>3320</v>
      </c>
      <c r="B9" s="7" t="s">
        <v>3321</v>
      </c>
    </row>
    <row r="10" ht="151" customHeight="1" spans="1:2">
      <c r="A10" s="6" t="s">
        <v>3322</v>
      </c>
      <c r="B10" s="8" t="s">
        <v>3323</v>
      </c>
    </row>
    <row r="11" ht="108" customHeight="1" spans="1:2">
      <c r="A11" s="6" t="s">
        <v>3324</v>
      </c>
      <c r="B11" s="8" t="s">
        <v>3325</v>
      </c>
    </row>
  </sheetData>
  <mergeCells count="1">
    <mergeCell ref="A1:B1"/>
  </mergeCells>
  <conditionalFormatting sqref="A6">
    <cfRule type="expression" dxfId="1405" priority="1" stopIfTrue="1">
      <formula>"len($A:$A)=3"</formula>
    </cfRule>
  </conditionalFormatting>
  <conditionalFormatting sqref="A4:A5 A7">
    <cfRule type="expression" dxfId="1406" priority="2" stopIfTrue="1">
      <formula>"len($A:$A)=3"</formula>
    </cfRule>
  </conditionalFormatting>
  <pageMargins left="0.751388888888889" right="0.751388888888889" top="1" bottom="1" header="0.507638888888889" footer="0.507638888888889"/>
  <pageSetup paperSize="9" scale="90" orientation="portrait" useFirstPageNumber="1" horizontalDpi="600"/>
  <headerFooter>
    <oddFooter>&amp;C&amp;16-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G1310"/>
  <sheetViews>
    <sheetView showGridLines="0" showZeros="0" view="pageBreakPreview" zoomScaleNormal="100" zoomScaleSheetLayoutView="100" workbookViewId="0">
      <pane xSplit="1" ySplit="3" topLeftCell="B4" activePane="bottomRight" state="frozen"/>
      <selection/>
      <selection pane="topRight"/>
      <selection pane="bottomLeft"/>
      <selection pane="bottomRight" activeCell="A1" sqref="A1"/>
    </sheetView>
  </sheetViews>
  <sheetFormatPr defaultColWidth="9" defaultRowHeight="15.6" customHeight="1" outlineLevelCol="6"/>
  <cols>
    <col min="1" max="1" width="19.1296296296296" style="142" hidden="1" customWidth="1"/>
    <col min="2" max="2" width="50.6296296296296" style="142" customWidth="1"/>
    <col min="3" max="4" width="20.6296296296296" style="142" customWidth="1"/>
    <col min="5" max="5" width="20.6296296296296" style="299" customWidth="1"/>
    <col min="6" max="6" width="4" style="142" hidden="1" customWidth="1"/>
    <col min="7" max="7" width="9" style="142" hidden="1" customWidth="1"/>
    <col min="8" max="257" width="9" style="142" customWidth="1"/>
  </cols>
  <sheetData>
    <row r="1" s="380" customFormat="1" ht="45" customHeight="1" spans="1:5">
      <c r="A1" s="381"/>
      <c r="B1" s="381" t="s">
        <v>133</v>
      </c>
      <c r="C1" s="381"/>
      <c r="D1" s="381"/>
      <c r="E1" s="381"/>
    </row>
    <row r="2" s="173" customFormat="1" ht="20.1" customHeight="1" spans="1:5">
      <c r="A2" s="382"/>
      <c r="B2" s="300"/>
      <c r="C2" s="383"/>
      <c r="D2" s="384"/>
      <c r="E2" s="384" t="s">
        <v>2</v>
      </c>
    </row>
    <row r="3" s="143" customFormat="1" ht="45" customHeight="1" spans="1:7">
      <c r="A3" s="385" t="s">
        <v>3</v>
      </c>
      <c r="B3" s="386" t="s">
        <v>4</v>
      </c>
      <c r="C3" s="385" t="s">
        <v>129</v>
      </c>
      <c r="D3" s="385" t="s">
        <v>6</v>
      </c>
      <c r="E3" s="385" t="s">
        <v>130</v>
      </c>
      <c r="F3" s="387" t="s">
        <v>134</v>
      </c>
      <c r="G3" s="143" t="s">
        <v>135</v>
      </c>
    </row>
    <row r="4" ht="36" customHeight="1" spans="1:7">
      <c r="A4" s="388" t="s">
        <v>69</v>
      </c>
      <c r="B4" s="389" t="s">
        <v>70</v>
      </c>
      <c r="C4" s="312">
        <f>SUM(XFD5,XFD17,XFD26,XFD37,XFD48,XFD59,XFD70,XFD78,XFD87,XFD100,XFD109,XFD120,XFD132,XFD139,XFD147,XFD153,XFD160,XFD167,XFD174,XFD181,XFD188,XFD196,XFD202,XFD208,XFD215,XFD230,XFD237,XFD243)</f>
        <v>0</v>
      </c>
      <c r="D4" s="312">
        <f>SUM(XFD5,XFD17,XFD26,XFD37,XFD48,XFD59,XFD70,XFD78,XFD87,XFD100,XFD109,XFD120,XFD132,XFD139,XFD147,XFD153,XFD160,XFD167,XFD174,XFD181,XFD188,XFD196,XFD202,XFD208,XFD215,XFD230,XFD237,XFD243)</f>
        <v>0</v>
      </c>
      <c r="E4" s="390" t="e">
        <f t="shared" ref="E4:E13" si="0">(XFD4-XFD4)/XFD4</f>
        <v>#DIV/0!</v>
      </c>
      <c r="F4" s="251" t="str">
        <f t="shared" ref="F4:F67" si="1">IF(LEN(XFD4)=3,"是",IF(XFD4&lt;&gt;"",IF(SUM(XFD4)&lt;&gt;0,"是","否"),"是"))</f>
        <v>是</v>
      </c>
      <c r="G4" s="142" t="str">
        <f t="shared" ref="G4:G67" si="2">IF(LEN(XFD4)=3,"类",IF(LEN(XFD4)=5,"款","项"))</f>
        <v>项</v>
      </c>
    </row>
    <row r="5" ht="36" customHeight="1" spans="1:7">
      <c r="A5" s="388" t="s">
        <v>136</v>
      </c>
      <c r="B5" s="391" t="s">
        <v>137</v>
      </c>
      <c r="C5" s="312">
        <f>SUM(XFD6:XFD16)</f>
        <v>0</v>
      </c>
      <c r="D5" s="312">
        <f>SUM(XFD6:XFD16)</f>
        <v>0</v>
      </c>
      <c r="E5" s="390" t="e">
        <f t="shared" si="0"/>
        <v>#DIV/0!</v>
      </c>
      <c r="F5" s="251" t="str">
        <f t="shared" si="1"/>
        <v>是</v>
      </c>
      <c r="G5" s="142" t="str">
        <f t="shared" si="2"/>
        <v>项</v>
      </c>
    </row>
    <row r="6" ht="36" customHeight="1" spans="1:7">
      <c r="A6" s="392" t="s">
        <v>138</v>
      </c>
      <c r="B6" s="393" t="s">
        <v>139</v>
      </c>
      <c r="C6" s="330">
        <v>405</v>
      </c>
      <c r="D6" s="394">
        <v>358</v>
      </c>
      <c r="E6" s="390" t="e">
        <f t="shared" si="0"/>
        <v>#DIV/0!</v>
      </c>
      <c r="F6" s="251" t="str">
        <f t="shared" si="1"/>
        <v>是</v>
      </c>
      <c r="G6" s="142" t="str">
        <f t="shared" si="2"/>
        <v>项</v>
      </c>
    </row>
    <row r="7" ht="36" customHeight="1" spans="1:7">
      <c r="A7" s="392" t="s">
        <v>140</v>
      </c>
      <c r="B7" s="393" t="s">
        <v>141</v>
      </c>
      <c r="C7" s="330">
        <v>76</v>
      </c>
      <c r="D7" s="394">
        <v>96</v>
      </c>
      <c r="E7" s="390" t="e">
        <f t="shared" si="0"/>
        <v>#DIV/0!</v>
      </c>
      <c r="F7" s="251" t="str">
        <f t="shared" si="1"/>
        <v>是</v>
      </c>
      <c r="G7" s="142" t="str">
        <f t="shared" si="2"/>
        <v>项</v>
      </c>
    </row>
    <row r="8" ht="36" customHeight="1" spans="1:7">
      <c r="A8" s="392" t="s">
        <v>142</v>
      </c>
      <c r="B8" s="393" t="s">
        <v>143</v>
      </c>
      <c r="C8" s="330">
        <v>0</v>
      </c>
      <c r="D8" s="277"/>
      <c r="E8" s="390"/>
      <c r="F8" s="251" t="str">
        <f t="shared" si="1"/>
        <v>是</v>
      </c>
      <c r="G8" s="142" t="str">
        <f t="shared" si="2"/>
        <v>项</v>
      </c>
    </row>
    <row r="9" ht="36" customHeight="1" spans="1:7">
      <c r="A9" s="392" t="s">
        <v>144</v>
      </c>
      <c r="B9" s="393" t="s">
        <v>145</v>
      </c>
      <c r="C9" s="330">
        <v>39</v>
      </c>
      <c r="D9" s="394">
        <v>39</v>
      </c>
      <c r="E9" s="390" t="e">
        <f t="shared" si="0"/>
        <v>#DIV/0!</v>
      </c>
      <c r="F9" s="251" t="str">
        <f t="shared" si="1"/>
        <v>是</v>
      </c>
      <c r="G9" s="142" t="str">
        <f t="shared" si="2"/>
        <v>项</v>
      </c>
    </row>
    <row r="10" ht="36" customHeight="1" spans="1:7">
      <c r="A10" s="392" t="s">
        <v>146</v>
      </c>
      <c r="B10" s="393" t="s">
        <v>147</v>
      </c>
      <c r="C10" s="330">
        <v>0</v>
      </c>
      <c r="D10" s="277"/>
      <c r="E10" s="390"/>
      <c r="F10" s="251" t="str">
        <f t="shared" si="1"/>
        <v>是</v>
      </c>
      <c r="G10" s="142" t="str">
        <f t="shared" si="2"/>
        <v>项</v>
      </c>
    </row>
    <row r="11" ht="36" customHeight="1" spans="1:7">
      <c r="A11" s="392" t="s">
        <v>148</v>
      </c>
      <c r="B11" s="393" t="s">
        <v>149</v>
      </c>
      <c r="C11" s="330">
        <v>0</v>
      </c>
      <c r="D11" s="277"/>
      <c r="E11" s="390"/>
      <c r="F11" s="251" t="str">
        <f t="shared" si="1"/>
        <v>是</v>
      </c>
      <c r="G11" s="142" t="str">
        <f t="shared" si="2"/>
        <v>项</v>
      </c>
    </row>
    <row r="12" ht="36" customHeight="1" spans="1:7">
      <c r="A12" s="392" t="s">
        <v>150</v>
      </c>
      <c r="B12" s="393" t="s">
        <v>151</v>
      </c>
      <c r="C12" s="330">
        <v>28</v>
      </c>
      <c r="D12" s="394">
        <v>28</v>
      </c>
      <c r="E12" s="390" t="e">
        <f t="shared" si="0"/>
        <v>#DIV/0!</v>
      </c>
      <c r="F12" s="251" t="str">
        <f t="shared" si="1"/>
        <v>是</v>
      </c>
      <c r="G12" s="142" t="str">
        <f t="shared" si="2"/>
        <v>项</v>
      </c>
    </row>
    <row r="13" ht="36" customHeight="1" spans="1:7">
      <c r="A13" s="392" t="s">
        <v>152</v>
      </c>
      <c r="B13" s="393" t="s">
        <v>153</v>
      </c>
      <c r="C13" s="330">
        <v>251</v>
      </c>
      <c r="D13" s="394">
        <v>269</v>
      </c>
      <c r="E13" s="390" t="e">
        <f t="shared" si="0"/>
        <v>#DIV/0!</v>
      </c>
      <c r="F13" s="251" t="str">
        <f t="shared" si="1"/>
        <v>是</v>
      </c>
      <c r="G13" s="142" t="str">
        <f t="shared" si="2"/>
        <v>项</v>
      </c>
    </row>
    <row r="14" ht="36" customHeight="1" spans="1:7">
      <c r="A14" s="392" t="s">
        <v>154</v>
      </c>
      <c r="B14" s="393" t="s">
        <v>155</v>
      </c>
      <c r="C14" s="330">
        <v>0</v>
      </c>
      <c r="D14" s="277"/>
      <c r="E14" s="390"/>
      <c r="F14" s="251" t="str">
        <f t="shared" si="1"/>
        <v>是</v>
      </c>
      <c r="G14" s="142" t="str">
        <f t="shared" si="2"/>
        <v>项</v>
      </c>
    </row>
    <row r="15" ht="36" customHeight="1" spans="1:7">
      <c r="A15" s="392" t="s">
        <v>156</v>
      </c>
      <c r="B15" s="393" t="s">
        <v>157</v>
      </c>
      <c r="C15" s="330">
        <v>0</v>
      </c>
      <c r="D15" s="394">
        <v>107</v>
      </c>
      <c r="E15" s="390"/>
      <c r="F15" s="251" t="str">
        <f t="shared" si="1"/>
        <v>是</v>
      </c>
      <c r="G15" s="142" t="str">
        <f t="shared" si="2"/>
        <v>项</v>
      </c>
    </row>
    <row r="16" ht="36" customHeight="1" spans="1:7">
      <c r="A16" s="392" t="s">
        <v>158</v>
      </c>
      <c r="B16" s="393" t="s">
        <v>159</v>
      </c>
      <c r="C16" s="330">
        <v>0</v>
      </c>
      <c r="D16" s="277"/>
      <c r="E16" s="390"/>
      <c r="F16" s="251" t="str">
        <f t="shared" si="1"/>
        <v>是</v>
      </c>
      <c r="G16" s="142" t="str">
        <f t="shared" si="2"/>
        <v>项</v>
      </c>
    </row>
    <row r="17" ht="36" customHeight="1" spans="1:7">
      <c r="A17" s="388" t="s">
        <v>160</v>
      </c>
      <c r="B17" s="391" t="s">
        <v>161</v>
      </c>
      <c r="C17" s="312">
        <f>((SUM(XFD18:XFD25))+0)+0</f>
        <v>0</v>
      </c>
      <c r="D17" s="312">
        <f>((SUM(XFD18:XFD25))+0)+0</f>
        <v>0</v>
      </c>
      <c r="E17" s="390" t="e">
        <f t="shared" ref="E17:E80" si="3">(XFD17-XFD17)/XFD17</f>
        <v>#DIV/0!</v>
      </c>
      <c r="F17" s="251" t="str">
        <f t="shared" si="1"/>
        <v>是</v>
      </c>
      <c r="G17" s="142" t="str">
        <f t="shared" si="2"/>
        <v>项</v>
      </c>
    </row>
    <row r="18" ht="36" customHeight="1" spans="1:7">
      <c r="A18" s="392" t="s">
        <v>162</v>
      </c>
      <c r="B18" s="393" t="s">
        <v>139</v>
      </c>
      <c r="C18" s="330">
        <v>470</v>
      </c>
      <c r="D18" s="394">
        <v>359</v>
      </c>
      <c r="E18" s="390" t="e">
        <f t="shared" si="3"/>
        <v>#DIV/0!</v>
      </c>
      <c r="F18" s="251" t="str">
        <f t="shared" si="1"/>
        <v>是</v>
      </c>
      <c r="G18" s="142" t="str">
        <f t="shared" si="2"/>
        <v>项</v>
      </c>
    </row>
    <row r="19" ht="36" customHeight="1" spans="1:7">
      <c r="A19" s="392" t="s">
        <v>163</v>
      </c>
      <c r="B19" s="393" t="s">
        <v>141</v>
      </c>
      <c r="C19" s="330">
        <v>47</v>
      </c>
      <c r="D19" s="394">
        <v>37</v>
      </c>
      <c r="E19" s="390" t="e">
        <f t="shared" si="3"/>
        <v>#DIV/0!</v>
      </c>
      <c r="F19" s="251" t="str">
        <f t="shared" si="1"/>
        <v>是</v>
      </c>
      <c r="G19" s="142" t="str">
        <f t="shared" si="2"/>
        <v>项</v>
      </c>
    </row>
    <row r="20" ht="36" customHeight="1" spans="1:7">
      <c r="A20" s="392" t="s">
        <v>164</v>
      </c>
      <c r="B20" s="393" t="s">
        <v>143</v>
      </c>
      <c r="C20" s="330">
        <v>0</v>
      </c>
      <c r="D20" s="277"/>
      <c r="E20" s="390"/>
      <c r="F20" s="251" t="str">
        <f t="shared" si="1"/>
        <v>是</v>
      </c>
      <c r="G20" s="142" t="str">
        <f t="shared" si="2"/>
        <v>项</v>
      </c>
    </row>
    <row r="21" ht="36" customHeight="1" spans="1:7">
      <c r="A21" s="392" t="s">
        <v>165</v>
      </c>
      <c r="B21" s="393" t="s">
        <v>166</v>
      </c>
      <c r="C21" s="330">
        <v>0</v>
      </c>
      <c r="D21" s="277"/>
      <c r="E21" s="390"/>
      <c r="F21" s="251" t="str">
        <f t="shared" si="1"/>
        <v>是</v>
      </c>
      <c r="G21" s="142" t="str">
        <f t="shared" si="2"/>
        <v>项</v>
      </c>
    </row>
    <row r="22" ht="36" customHeight="1" spans="1:7">
      <c r="A22" s="392" t="s">
        <v>167</v>
      </c>
      <c r="B22" s="393" t="s">
        <v>168</v>
      </c>
      <c r="C22" s="330">
        <v>173</v>
      </c>
      <c r="D22" s="394">
        <v>173</v>
      </c>
      <c r="E22" s="390" t="e">
        <f t="shared" si="3"/>
        <v>#DIV/0!</v>
      </c>
      <c r="F22" s="251" t="str">
        <f t="shared" si="1"/>
        <v>是</v>
      </c>
      <c r="G22" s="142" t="str">
        <f t="shared" si="2"/>
        <v>项</v>
      </c>
    </row>
    <row r="23" ht="36" customHeight="1" spans="1:7">
      <c r="A23" s="392" t="s">
        <v>169</v>
      </c>
      <c r="B23" s="393" t="s">
        <v>170</v>
      </c>
      <c r="C23" s="330">
        <v>0</v>
      </c>
      <c r="D23" s="277"/>
      <c r="E23" s="390"/>
      <c r="F23" s="251" t="str">
        <f t="shared" si="1"/>
        <v>是</v>
      </c>
      <c r="G23" s="142" t="str">
        <f t="shared" si="2"/>
        <v>项</v>
      </c>
    </row>
    <row r="24" ht="36" customHeight="1" spans="1:7">
      <c r="A24" s="392" t="s">
        <v>171</v>
      </c>
      <c r="B24" s="393" t="s">
        <v>157</v>
      </c>
      <c r="C24" s="330">
        <v>0</v>
      </c>
      <c r="D24" s="277"/>
      <c r="E24" s="390"/>
      <c r="F24" s="251" t="str">
        <f t="shared" si="1"/>
        <v>是</v>
      </c>
      <c r="G24" s="142" t="str">
        <f t="shared" si="2"/>
        <v>项</v>
      </c>
    </row>
    <row r="25" ht="36" customHeight="1" spans="1:7">
      <c r="A25" s="392" t="s">
        <v>172</v>
      </c>
      <c r="B25" s="393" t="s">
        <v>173</v>
      </c>
      <c r="C25" s="330">
        <v>10</v>
      </c>
      <c r="D25" s="394">
        <v>8</v>
      </c>
      <c r="E25" s="390" t="e">
        <f t="shared" si="3"/>
        <v>#DIV/0!</v>
      </c>
      <c r="F25" s="251" t="str">
        <f t="shared" si="1"/>
        <v>是</v>
      </c>
      <c r="G25" s="142" t="str">
        <f t="shared" si="2"/>
        <v>项</v>
      </c>
    </row>
    <row r="26" ht="36" customHeight="1" spans="1:7">
      <c r="A26" s="388" t="s">
        <v>174</v>
      </c>
      <c r="B26" s="391" t="s">
        <v>175</v>
      </c>
      <c r="C26" s="312">
        <f>((SUM(XFD27:XFD36))+0)+0</f>
        <v>0</v>
      </c>
      <c r="D26" s="312">
        <f>((SUM(XFD27:XFD36))+0)+0</f>
        <v>0</v>
      </c>
      <c r="E26" s="390" t="e">
        <f t="shared" si="3"/>
        <v>#DIV/0!</v>
      </c>
      <c r="F26" s="251" t="str">
        <f t="shared" si="1"/>
        <v>是</v>
      </c>
      <c r="G26" s="142" t="str">
        <f t="shared" si="2"/>
        <v>项</v>
      </c>
    </row>
    <row r="27" ht="36" customHeight="1" spans="1:7">
      <c r="A27" s="392" t="s">
        <v>176</v>
      </c>
      <c r="B27" s="393" t="s">
        <v>139</v>
      </c>
      <c r="C27" s="330">
        <v>10182</v>
      </c>
      <c r="D27" s="394">
        <v>5477</v>
      </c>
      <c r="E27" s="390" t="e">
        <f t="shared" si="3"/>
        <v>#DIV/0!</v>
      </c>
      <c r="F27" s="251" t="str">
        <f t="shared" si="1"/>
        <v>是</v>
      </c>
      <c r="G27" s="142" t="str">
        <f t="shared" si="2"/>
        <v>项</v>
      </c>
    </row>
    <row r="28" ht="36" customHeight="1" spans="1:7">
      <c r="A28" s="392" t="s">
        <v>177</v>
      </c>
      <c r="B28" s="393" t="s">
        <v>141</v>
      </c>
      <c r="C28" s="330">
        <v>750</v>
      </c>
      <c r="D28" s="394">
        <v>594</v>
      </c>
      <c r="E28" s="390" t="e">
        <f t="shared" si="3"/>
        <v>#DIV/0!</v>
      </c>
      <c r="F28" s="251" t="str">
        <f t="shared" si="1"/>
        <v>是</v>
      </c>
      <c r="G28" s="142" t="str">
        <f t="shared" si="2"/>
        <v>项</v>
      </c>
    </row>
    <row r="29" ht="36" customHeight="1" spans="1:7">
      <c r="A29" s="392" t="s">
        <v>178</v>
      </c>
      <c r="B29" s="393" t="s">
        <v>143</v>
      </c>
      <c r="C29" s="330">
        <v>0</v>
      </c>
      <c r="D29" s="277"/>
      <c r="E29" s="390"/>
      <c r="F29" s="251" t="str">
        <f t="shared" si="1"/>
        <v>是</v>
      </c>
      <c r="G29" s="142" t="str">
        <f t="shared" si="2"/>
        <v>项</v>
      </c>
    </row>
    <row r="30" ht="36" customHeight="1" spans="1:7">
      <c r="A30" s="392" t="s">
        <v>179</v>
      </c>
      <c r="B30" s="393" t="s">
        <v>180</v>
      </c>
      <c r="C30" s="330">
        <v>0</v>
      </c>
      <c r="D30" s="250"/>
      <c r="E30" s="390"/>
      <c r="F30" s="251" t="str">
        <f t="shared" si="1"/>
        <v>是</v>
      </c>
      <c r="G30" s="142" t="str">
        <f t="shared" si="2"/>
        <v>项</v>
      </c>
    </row>
    <row r="31" ht="36" customHeight="1" spans="1:7">
      <c r="A31" s="392" t="s">
        <v>181</v>
      </c>
      <c r="B31" s="393" t="s">
        <v>182</v>
      </c>
      <c r="C31" s="330">
        <v>231</v>
      </c>
      <c r="D31" s="394">
        <v>519</v>
      </c>
      <c r="E31" s="390" t="e">
        <f t="shared" si="3"/>
        <v>#DIV/0!</v>
      </c>
      <c r="F31" s="251" t="str">
        <f t="shared" si="1"/>
        <v>是</v>
      </c>
      <c r="G31" s="142" t="str">
        <f t="shared" si="2"/>
        <v>项</v>
      </c>
    </row>
    <row r="32" ht="36" customHeight="1" spans="1:7">
      <c r="A32" s="392" t="s">
        <v>183</v>
      </c>
      <c r="B32" s="393" t="s">
        <v>184</v>
      </c>
      <c r="C32" s="330">
        <v>0</v>
      </c>
      <c r="D32" s="250"/>
      <c r="E32" s="390"/>
      <c r="F32" s="251" t="str">
        <f t="shared" si="1"/>
        <v>是</v>
      </c>
      <c r="G32" s="142" t="str">
        <f t="shared" si="2"/>
        <v>项</v>
      </c>
    </row>
    <row r="33" ht="36" customHeight="1" spans="1:7">
      <c r="A33" s="392" t="s">
        <v>185</v>
      </c>
      <c r="B33" s="393" t="s">
        <v>186</v>
      </c>
      <c r="C33" s="330">
        <v>64</v>
      </c>
      <c r="D33" s="277"/>
      <c r="E33" s="390" t="e">
        <f t="shared" si="3"/>
        <v>#DIV/0!</v>
      </c>
      <c r="F33" s="251" t="str">
        <f t="shared" si="1"/>
        <v>是</v>
      </c>
      <c r="G33" s="142" t="str">
        <f t="shared" si="2"/>
        <v>项</v>
      </c>
    </row>
    <row r="34" ht="36" customHeight="1" spans="1:7">
      <c r="A34" s="392" t="s">
        <v>187</v>
      </c>
      <c r="B34" s="393" t="s">
        <v>188</v>
      </c>
      <c r="C34" s="330">
        <v>0</v>
      </c>
      <c r="D34" s="277"/>
      <c r="E34" s="390"/>
      <c r="F34" s="251" t="str">
        <f t="shared" si="1"/>
        <v>是</v>
      </c>
      <c r="G34" s="142" t="str">
        <f t="shared" si="2"/>
        <v>项</v>
      </c>
    </row>
    <row r="35" ht="36" customHeight="1" spans="1:7">
      <c r="A35" s="392" t="s">
        <v>189</v>
      </c>
      <c r="B35" s="393" t="s">
        <v>157</v>
      </c>
      <c r="C35" s="330">
        <v>1</v>
      </c>
      <c r="D35" s="394">
        <v>97</v>
      </c>
      <c r="E35" s="390" t="e">
        <f t="shared" si="3"/>
        <v>#DIV/0!</v>
      </c>
      <c r="F35" s="251" t="str">
        <f t="shared" si="1"/>
        <v>是</v>
      </c>
      <c r="G35" s="142" t="str">
        <f t="shared" si="2"/>
        <v>项</v>
      </c>
    </row>
    <row r="36" ht="36" customHeight="1" spans="1:7">
      <c r="A36" s="395" t="s">
        <v>190</v>
      </c>
      <c r="B36" s="393" t="s">
        <v>191</v>
      </c>
      <c r="C36" s="277"/>
      <c r="D36" s="277"/>
      <c r="E36" s="390"/>
      <c r="F36" s="251" t="str">
        <f t="shared" si="1"/>
        <v>是</v>
      </c>
      <c r="G36" s="142" t="str">
        <f t="shared" si="2"/>
        <v>项</v>
      </c>
    </row>
    <row r="37" ht="36" customHeight="1" spans="1:7">
      <c r="A37" s="388" t="s">
        <v>192</v>
      </c>
      <c r="B37" s="391" t="s">
        <v>193</v>
      </c>
      <c r="C37" s="312">
        <f>((SUM(XFD38:XFD47))+0)+0</f>
        <v>0</v>
      </c>
      <c r="D37" s="312">
        <f>((SUM(XFD38:XFD47))+0)+0</f>
        <v>0</v>
      </c>
      <c r="E37" s="390" t="e">
        <f t="shared" si="3"/>
        <v>#DIV/0!</v>
      </c>
      <c r="F37" s="251" t="str">
        <f t="shared" si="1"/>
        <v>是</v>
      </c>
      <c r="G37" s="142" t="str">
        <f t="shared" si="2"/>
        <v>项</v>
      </c>
    </row>
    <row r="38" ht="36" customHeight="1" spans="1:7">
      <c r="A38" s="392" t="s">
        <v>194</v>
      </c>
      <c r="B38" s="393" t="s">
        <v>139</v>
      </c>
      <c r="C38" s="330">
        <v>420</v>
      </c>
      <c r="D38" s="277">
        <v>425</v>
      </c>
      <c r="E38" s="390" t="e">
        <f t="shared" si="3"/>
        <v>#DIV/0!</v>
      </c>
      <c r="F38" s="251" t="str">
        <f t="shared" si="1"/>
        <v>是</v>
      </c>
      <c r="G38" s="142" t="str">
        <f t="shared" si="2"/>
        <v>项</v>
      </c>
    </row>
    <row r="39" ht="36" customHeight="1" spans="1:7">
      <c r="A39" s="392" t="s">
        <v>195</v>
      </c>
      <c r="B39" s="393" t="s">
        <v>141</v>
      </c>
      <c r="C39" s="330">
        <v>49</v>
      </c>
      <c r="D39" s="277">
        <v>67</v>
      </c>
      <c r="E39" s="390" t="e">
        <f t="shared" si="3"/>
        <v>#DIV/0!</v>
      </c>
      <c r="F39" s="251" t="str">
        <f t="shared" si="1"/>
        <v>是</v>
      </c>
      <c r="G39" s="142" t="str">
        <f t="shared" si="2"/>
        <v>项</v>
      </c>
    </row>
    <row r="40" ht="36" customHeight="1" spans="1:7">
      <c r="A40" s="392" t="s">
        <v>196</v>
      </c>
      <c r="B40" s="393" t="s">
        <v>143</v>
      </c>
      <c r="C40" s="330">
        <v>0</v>
      </c>
      <c r="D40" s="277"/>
      <c r="E40" s="390"/>
      <c r="F40" s="251" t="str">
        <f t="shared" si="1"/>
        <v>是</v>
      </c>
      <c r="G40" s="142" t="str">
        <f t="shared" si="2"/>
        <v>项</v>
      </c>
    </row>
    <row r="41" ht="36" customHeight="1" spans="1:7">
      <c r="A41" s="392" t="s">
        <v>197</v>
      </c>
      <c r="B41" s="393" t="s">
        <v>198</v>
      </c>
      <c r="C41" s="330">
        <v>0</v>
      </c>
      <c r="D41" s="277"/>
      <c r="E41" s="390"/>
      <c r="F41" s="251" t="str">
        <f t="shared" si="1"/>
        <v>是</v>
      </c>
      <c r="G41" s="142" t="str">
        <f t="shared" si="2"/>
        <v>项</v>
      </c>
    </row>
    <row r="42" ht="36" customHeight="1" spans="1:7">
      <c r="A42" s="392" t="s">
        <v>199</v>
      </c>
      <c r="B42" s="393" t="s">
        <v>200</v>
      </c>
      <c r="C42" s="330">
        <v>0</v>
      </c>
      <c r="D42" s="277"/>
      <c r="E42" s="390"/>
      <c r="F42" s="251" t="str">
        <f t="shared" si="1"/>
        <v>是</v>
      </c>
      <c r="G42" s="142" t="str">
        <f t="shared" si="2"/>
        <v>项</v>
      </c>
    </row>
    <row r="43" ht="36" customHeight="1" spans="1:7">
      <c r="A43" s="392" t="s">
        <v>201</v>
      </c>
      <c r="B43" s="393" t="s">
        <v>202</v>
      </c>
      <c r="C43" s="330">
        <v>0</v>
      </c>
      <c r="D43" s="277"/>
      <c r="E43" s="390"/>
      <c r="F43" s="251" t="str">
        <f t="shared" si="1"/>
        <v>是</v>
      </c>
      <c r="G43" s="142" t="str">
        <f t="shared" si="2"/>
        <v>项</v>
      </c>
    </row>
    <row r="44" ht="36" customHeight="1" spans="1:7">
      <c r="A44" s="392" t="s">
        <v>203</v>
      </c>
      <c r="B44" s="393" t="s">
        <v>204</v>
      </c>
      <c r="C44" s="330">
        <v>0</v>
      </c>
      <c r="D44" s="277"/>
      <c r="E44" s="390"/>
      <c r="F44" s="251" t="str">
        <f t="shared" si="1"/>
        <v>是</v>
      </c>
      <c r="G44" s="142" t="str">
        <f t="shared" si="2"/>
        <v>项</v>
      </c>
    </row>
    <row r="45" ht="36" customHeight="1" spans="1:7">
      <c r="A45" s="392" t="s">
        <v>205</v>
      </c>
      <c r="B45" s="393" t="s">
        <v>206</v>
      </c>
      <c r="C45" s="330">
        <v>10</v>
      </c>
      <c r="D45" s="250">
        <v>17</v>
      </c>
      <c r="E45" s="390" t="e">
        <f t="shared" si="3"/>
        <v>#DIV/0!</v>
      </c>
      <c r="F45" s="251" t="str">
        <f t="shared" si="1"/>
        <v>是</v>
      </c>
      <c r="G45" s="142" t="str">
        <f t="shared" si="2"/>
        <v>项</v>
      </c>
    </row>
    <row r="46" ht="36" customHeight="1" spans="1:7">
      <c r="A46" s="392" t="s">
        <v>207</v>
      </c>
      <c r="B46" s="393" t="s">
        <v>157</v>
      </c>
      <c r="C46" s="330">
        <v>67</v>
      </c>
      <c r="D46" s="277">
        <v>86</v>
      </c>
      <c r="E46" s="390" t="e">
        <f t="shared" si="3"/>
        <v>#DIV/0!</v>
      </c>
      <c r="F46" s="251" t="str">
        <f t="shared" si="1"/>
        <v>是</v>
      </c>
      <c r="G46" s="142" t="str">
        <f t="shared" si="2"/>
        <v>项</v>
      </c>
    </row>
    <row r="47" ht="36" customHeight="1" spans="1:7">
      <c r="A47" s="392" t="s">
        <v>208</v>
      </c>
      <c r="B47" s="393" t="s">
        <v>209</v>
      </c>
      <c r="C47" s="330">
        <v>98</v>
      </c>
      <c r="D47" s="277">
        <v>342</v>
      </c>
      <c r="E47" s="390" t="e">
        <f t="shared" si="3"/>
        <v>#DIV/0!</v>
      </c>
      <c r="F47" s="251" t="str">
        <f t="shared" si="1"/>
        <v>是</v>
      </c>
      <c r="G47" s="142" t="str">
        <f t="shared" si="2"/>
        <v>项</v>
      </c>
    </row>
    <row r="48" ht="36" customHeight="1" spans="1:7">
      <c r="A48" s="388" t="s">
        <v>210</v>
      </c>
      <c r="B48" s="391" t="s">
        <v>211</v>
      </c>
      <c r="C48" s="312">
        <f>((SUM(XFD49:XFD58))+0)+0</f>
        <v>0</v>
      </c>
      <c r="D48" s="312">
        <f>((SUM(XFD49:XFD58))+0)+0</f>
        <v>0</v>
      </c>
      <c r="E48" s="390" t="e">
        <f t="shared" si="3"/>
        <v>#DIV/0!</v>
      </c>
      <c r="F48" s="251" t="str">
        <f t="shared" si="1"/>
        <v>是</v>
      </c>
      <c r="G48" s="142" t="str">
        <f t="shared" si="2"/>
        <v>项</v>
      </c>
    </row>
    <row r="49" ht="36" customHeight="1" spans="1:7">
      <c r="A49" s="392" t="s">
        <v>212</v>
      </c>
      <c r="B49" s="393" t="s">
        <v>139</v>
      </c>
      <c r="C49" s="330">
        <v>102</v>
      </c>
      <c r="D49" s="277">
        <v>89</v>
      </c>
      <c r="E49" s="390" t="e">
        <f t="shared" si="3"/>
        <v>#DIV/0!</v>
      </c>
      <c r="F49" s="251" t="str">
        <f t="shared" si="1"/>
        <v>是</v>
      </c>
      <c r="G49" s="142" t="str">
        <f t="shared" si="2"/>
        <v>项</v>
      </c>
    </row>
    <row r="50" ht="36" customHeight="1" spans="1:7">
      <c r="A50" s="392" t="s">
        <v>213</v>
      </c>
      <c r="B50" s="393" t="s">
        <v>141</v>
      </c>
      <c r="C50" s="330">
        <v>0</v>
      </c>
      <c r="D50" s="250"/>
      <c r="E50" s="390"/>
      <c r="F50" s="251" t="str">
        <f t="shared" si="1"/>
        <v>是</v>
      </c>
      <c r="G50" s="142" t="str">
        <f t="shared" si="2"/>
        <v>项</v>
      </c>
    </row>
    <row r="51" ht="36" customHeight="1" spans="1:7">
      <c r="A51" s="392" t="s">
        <v>214</v>
      </c>
      <c r="B51" s="393" t="s">
        <v>143</v>
      </c>
      <c r="C51" s="330">
        <v>0</v>
      </c>
      <c r="D51" s="277"/>
      <c r="E51" s="390"/>
      <c r="F51" s="251" t="str">
        <f t="shared" si="1"/>
        <v>是</v>
      </c>
      <c r="G51" s="142" t="str">
        <f t="shared" si="2"/>
        <v>项</v>
      </c>
    </row>
    <row r="52" ht="36" customHeight="1" spans="1:7">
      <c r="A52" s="392" t="s">
        <v>215</v>
      </c>
      <c r="B52" s="393" t="s">
        <v>216</v>
      </c>
      <c r="C52" s="330">
        <v>0</v>
      </c>
      <c r="D52" s="250"/>
      <c r="E52" s="390"/>
      <c r="F52" s="251" t="str">
        <f t="shared" si="1"/>
        <v>是</v>
      </c>
      <c r="G52" s="142" t="str">
        <f t="shared" si="2"/>
        <v>项</v>
      </c>
    </row>
    <row r="53" ht="36" customHeight="1" spans="1:7">
      <c r="A53" s="392" t="s">
        <v>217</v>
      </c>
      <c r="B53" s="393" t="s">
        <v>218</v>
      </c>
      <c r="C53" s="330">
        <v>11</v>
      </c>
      <c r="D53" s="250">
        <v>11</v>
      </c>
      <c r="E53" s="390" t="e">
        <f t="shared" si="3"/>
        <v>#DIV/0!</v>
      </c>
      <c r="F53" s="251" t="str">
        <f t="shared" si="1"/>
        <v>是</v>
      </c>
      <c r="G53" s="142" t="str">
        <f t="shared" si="2"/>
        <v>项</v>
      </c>
    </row>
    <row r="54" ht="36" customHeight="1" spans="1:7">
      <c r="A54" s="392" t="s">
        <v>219</v>
      </c>
      <c r="B54" s="393" t="s">
        <v>220</v>
      </c>
      <c r="C54" s="330">
        <v>57</v>
      </c>
      <c r="D54" s="250">
        <v>52</v>
      </c>
      <c r="E54" s="390" t="e">
        <f t="shared" si="3"/>
        <v>#DIV/0!</v>
      </c>
      <c r="F54" s="251" t="str">
        <f t="shared" si="1"/>
        <v>是</v>
      </c>
      <c r="G54" s="142" t="str">
        <f t="shared" si="2"/>
        <v>项</v>
      </c>
    </row>
    <row r="55" ht="36" customHeight="1" spans="1:7">
      <c r="A55" s="392" t="s">
        <v>221</v>
      </c>
      <c r="B55" s="393" t="s">
        <v>222</v>
      </c>
      <c r="C55" s="330">
        <v>68</v>
      </c>
      <c r="D55" s="277">
        <v>79</v>
      </c>
      <c r="E55" s="390" t="e">
        <f t="shared" si="3"/>
        <v>#DIV/0!</v>
      </c>
      <c r="F55" s="251" t="str">
        <f t="shared" si="1"/>
        <v>是</v>
      </c>
      <c r="G55" s="142" t="str">
        <f t="shared" si="2"/>
        <v>项</v>
      </c>
    </row>
    <row r="56" ht="36" customHeight="1" spans="1:7">
      <c r="A56" s="392" t="s">
        <v>223</v>
      </c>
      <c r="B56" s="393" t="s">
        <v>224</v>
      </c>
      <c r="C56" s="330">
        <v>30</v>
      </c>
      <c r="D56" s="277">
        <v>40</v>
      </c>
      <c r="E56" s="390" t="e">
        <f t="shared" si="3"/>
        <v>#DIV/0!</v>
      </c>
      <c r="F56" s="251" t="str">
        <f t="shared" si="1"/>
        <v>是</v>
      </c>
      <c r="G56" s="142" t="str">
        <f t="shared" si="2"/>
        <v>项</v>
      </c>
    </row>
    <row r="57" ht="36" customHeight="1" spans="1:7">
      <c r="A57" s="392" t="s">
        <v>225</v>
      </c>
      <c r="B57" s="393" t="s">
        <v>157</v>
      </c>
      <c r="C57" s="330">
        <v>0</v>
      </c>
      <c r="D57" s="277"/>
      <c r="E57" s="390"/>
      <c r="F57" s="251" t="str">
        <f t="shared" si="1"/>
        <v>是</v>
      </c>
      <c r="G57" s="142" t="str">
        <f t="shared" si="2"/>
        <v>项</v>
      </c>
    </row>
    <row r="58" ht="36" customHeight="1" spans="1:7">
      <c r="A58" s="392" t="s">
        <v>226</v>
      </c>
      <c r="B58" s="393" t="s">
        <v>227</v>
      </c>
      <c r="C58" s="330">
        <v>0</v>
      </c>
      <c r="D58" s="277"/>
      <c r="E58" s="390"/>
      <c r="F58" s="251" t="str">
        <f t="shared" si="1"/>
        <v>是</v>
      </c>
      <c r="G58" s="142" t="str">
        <f t="shared" si="2"/>
        <v>项</v>
      </c>
    </row>
    <row r="59" ht="36" customHeight="1" spans="1:7">
      <c r="A59" s="388" t="s">
        <v>228</v>
      </c>
      <c r="B59" s="391" t="s">
        <v>229</v>
      </c>
      <c r="C59" s="312">
        <f>((SUM(XFD60:XFD69))+0)+0</f>
        <v>0</v>
      </c>
      <c r="D59" s="312">
        <f>((SUM(XFD60:XFD69))+0)+0</f>
        <v>0</v>
      </c>
      <c r="E59" s="390" t="e">
        <f t="shared" si="3"/>
        <v>#DIV/0!</v>
      </c>
      <c r="F59" s="251" t="str">
        <f t="shared" si="1"/>
        <v>是</v>
      </c>
      <c r="G59" s="142" t="str">
        <f t="shared" si="2"/>
        <v>项</v>
      </c>
    </row>
    <row r="60" ht="36" customHeight="1" spans="1:7">
      <c r="A60" s="392" t="s">
        <v>230</v>
      </c>
      <c r="B60" s="393" t="s">
        <v>139</v>
      </c>
      <c r="C60" s="330">
        <v>488</v>
      </c>
      <c r="D60" s="277">
        <v>368</v>
      </c>
      <c r="E60" s="390" t="e">
        <f t="shared" si="3"/>
        <v>#DIV/0!</v>
      </c>
      <c r="F60" s="251" t="str">
        <f t="shared" si="1"/>
        <v>是</v>
      </c>
      <c r="G60" s="142" t="str">
        <f t="shared" si="2"/>
        <v>项</v>
      </c>
    </row>
    <row r="61" ht="36" customHeight="1" spans="1:7">
      <c r="A61" s="392" t="s">
        <v>231</v>
      </c>
      <c r="B61" s="393" t="s">
        <v>141</v>
      </c>
      <c r="C61" s="330">
        <v>7</v>
      </c>
      <c r="D61" s="277">
        <v>7</v>
      </c>
      <c r="E61" s="390" t="e">
        <f t="shared" si="3"/>
        <v>#DIV/0!</v>
      </c>
      <c r="F61" s="251" t="str">
        <f t="shared" si="1"/>
        <v>是</v>
      </c>
      <c r="G61" s="142" t="str">
        <f t="shared" si="2"/>
        <v>项</v>
      </c>
    </row>
    <row r="62" ht="36" customHeight="1" spans="1:7">
      <c r="A62" s="392" t="s">
        <v>232</v>
      </c>
      <c r="B62" s="393" t="s">
        <v>143</v>
      </c>
      <c r="C62" s="330">
        <v>0</v>
      </c>
      <c r="D62" s="277"/>
      <c r="E62" s="390"/>
      <c r="F62" s="251" t="str">
        <f t="shared" si="1"/>
        <v>是</v>
      </c>
      <c r="G62" s="142" t="str">
        <f t="shared" si="2"/>
        <v>项</v>
      </c>
    </row>
    <row r="63" ht="36" customHeight="1" spans="1:7">
      <c r="A63" s="392" t="s">
        <v>233</v>
      </c>
      <c r="B63" s="393" t="s">
        <v>234</v>
      </c>
      <c r="C63" s="330">
        <v>0</v>
      </c>
      <c r="D63" s="277"/>
      <c r="E63" s="390"/>
      <c r="F63" s="251" t="str">
        <f t="shared" si="1"/>
        <v>是</v>
      </c>
      <c r="G63" s="142" t="str">
        <f t="shared" si="2"/>
        <v>项</v>
      </c>
    </row>
    <row r="64" ht="36" customHeight="1" spans="1:7">
      <c r="A64" s="392" t="s">
        <v>235</v>
      </c>
      <c r="B64" s="393" t="s">
        <v>236</v>
      </c>
      <c r="C64" s="330">
        <v>0</v>
      </c>
      <c r="D64" s="277"/>
      <c r="E64" s="390"/>
      <c r="F64" s="251" t="str">
        <f t="shared" si="1"/>
        <v>是</v>
      </c>
      <c r="G64" s="142" t="str">
        <f t="shared" si="2"/>
        <v>项</v>
      </c>
    </row>
    <row r="65" ht="36" customHeight="1" spans="1:7">
      <c r="A65" s="392" t="s">
        <v>237</v>
      </c>
      <c r="B65" s="393" t="s">
        <v>238</v>
      </c>
      <c r="C65" s="330">
        <v>0</v>
      </c>
      <c r="D65" s="277"/>
      <c r="E65" s="390"/>
      <c r="F65" s="251" t="str">
        <f t="shared" si="1"/>
        <v>是</v>
      </c>
      <c r="G65" s="142" t="str">
        <f t="shared" si="2"/>
        <v>项</v>
      </c>
    </row>
    <row r="66" ht="36" customHeight="1" spans="1:7">
      <c r="A66" s="392" t="s">
        <v>239</v>
      </c>
      <c r="B66" s="393" t="s">
        <v>240</v>
      </c>
      <c r="C66" s="330">
        <v>0</v>
      </c>
      <c r="D66" s="277"/>
      <c r="E66" s="390"/>
      <c r="F66" s="251" t="str">
        <f t="shared" si="1"/>
        <v>是</v>
      </c>
      <c r="G66" s="142" t="str">
        <f t="shared" si="2"/>
        <v>项</v>
      </c>
    </row>
    <row r="67" ht="36" customHeight="1" spans="1:7">
      <c r="A67" s="392" t="s">
        <v>241</v>
      </c>
      <c r="B67" s="393" t="s">
        <v>242</v>
      </c>
      <c r="C67" s="330">
        <v>0</v>
      </c>
      <c r="D67" s="277"/>
      <c r="E67" s="390"/>
      <c r="F67" s="251" t="str">
        <f t="shared" si="1"/>
        <v>是</v>
      </c>
      <c r="G67" s="142" t="str">
        <f t="shared" si="2"/>
        <v>项</v>
      </c>
    </row>
    <row r="68" ht="36" customHeight="1" spans="1:7">
      <c r="A68" s="392" t="s">
        <v>243</v>
      </c>
      <c r="B68" s="393" t="s">
        <v>157</v>
      </c>
      <c r="C68" s="330">
        <v>62</v>
      </c>
      <c r="D68" s="277">
        <v>173</v>
      </c>
      <c r="E68" s="390" t="e">
        <f t="shared" si="3"/>
        <v>#DIV/0!</v>
      </c>
      <c r="F68" s="251" t="str">
        <f t="shared" ref="F68:F131" si="4">IF(LEN(XFD68)=3,"是",IF(XFD68&lt;&gt;"",IF(SUM(XFD68)&lt;&gt;0,"是","否"),"是"))</f>
        <v>是</v>
      </c>
      <c r="G68" s="142" t="str">
        <f t="shared" ref="G68:G131" si="5">IF(LEN(XFD68)=3,"类",IF(LEN(XFD68)=5,"款","项"))</f>
        <v>项</v>
      </c>
    </row>
    <row r="69" ht="36" customHeight="1" spans="1:7">
      <c r="A69" s="392" t="s">
        <v>244</v>
      </c>
      <c r="B69" s="393" t="s">
        <v>245</v>
      </c>
      <c r="C69" s="330">
        <v>0</v>
      </c>
      <c r="D69" s="277"/>
      <c r="E69" s="390"/>
      <c r="F69" s="251" t="str">
        <f t="shared" si="4"/>
        <v>是</v>
      </c>
      <c r="G69" s="142" t="str">
        <f t="shared" si="5"/>
        <v>项</v>
      </c>
    </row>
    <row r="70" ht="36" customHeight="1" spans="1:7">
      <c r="A70" s="388" t="s">
        <v>246</v>
      </c>
      <c r="B70" s="391" t="s">
        <v>247</v>
      </c>
      <c r="C70" s="312">
        <f>((SUM(XFD71:XFD77))+0)+0</f>
        <v>0</v>
      </c>
      <c r="D70" s="312">
        <f>((SUM(XFD71:XFD77))+0)+0</f>
        <v>0</v>
      </c>
      <c r="E70" s="390" t="e">
        <f t="shared" si="3"/>
        <v>#DIV/0!</v>
      </c>
      <c r="F70" s="251" t="str">
        <f t="shared" si="4"/>
        <v>是</v>
      </c>
      <c r="G70" s="142" t="str">
        <f t="shared" si="5"/>
        <v>项</v>
      </c>
    </row>
    <row r="71" ht="36" customHeight="1" spans="1:7">
      <c r="A71" s="392" t="s">
        <v>248</v>
      </c>
      <c r="B71" s="393" t="s">
        <v>139</v>
      </c>
      <c r="C71" s="277">
        <v>0</v>
      </c>
      <c r="D71" s="277"/>
      <c r="E71" s="390"/>
      <c r="F71" s="251" t="str">
        <f t="shared" si="4"/>
        <v>是</v>
      </c>
      <c r="G71" s="142" t="str">
        <f t="shared" si="5"/>
        <v>项</v>
      </c>
    </row>
    <row r="72" ht="36" customHeight="1" spans="1:7">
      <c r="A72" s="392" t="s">
        <v>249</v>
      </c>
      <c r="B72" s="393" t="s">
        <v>141</v>
      </c>
      <c r="C72" s="277">
        <v>0</v>
      </c>
      <c r="D72" s="250"/>
      <c r="E72" s="390"/>
      <c r="F72" s="251" t="str">
        <f t="shared" si="4"/>
        <v>是</v>
      </c>
      <c r="G72" s="142" t="str">
        <f t="shared" si="5"/>
        <v>项</v>
      </c>
    </row>
    <row r="73" ht="36" customHeight="1" spans="1:7">
      <c r="A73" s="392" t="s">
        <v>250</v>
      </c>
      <c r="B73" s="393" t="s">
        <v>143</v>
      </c>
      <c r="C73" s="277">
        <v>0</v>
      </c>
      <c r="D73" s="250"/>
      <c r="E73" s="390"/>
      <c r="F73" s="251" t="str">
        <f t="shared" si="4"/>
        <v>是</v>
      </c>
      <c r="G73" s="142" t="str">
        <f t="shared" si="5"/>
        <v>项</v>
      </c>
    </row>
    <row r="74" ht="36" customHeight="1" spans="1:7">
      <c r="A74" s="392" t="s">
        <v>251</v>
      </c>
      <c r="B74" s="393" t="s">
        <v>240</v>
      </c>
      <c r="C74" s="277">
        <v>0</v>
      </c>
      <c r="D74" s="250"/>
      <c r="E74" s="390"/>
      <c r="F74" s="251" t="str">
        <f t="shared" si="4"/>
        <v>是</v>
      </c>
      <c r="G74" s="142" t="str">
        <f t="shared" si="5"/>
        <v>项</v>
      </c>
    </row>
    <row r="75" ht="36" customHeight="1" spans="1:7">
      <c r="A75" s="392" t="s">
        <v>252</v>
      </c>
      <c r="B75" s="393" t="s">
        <v>253</v>
      </c>
      <c r="C75" s="277">
        <v>0</v>
      </c>
      <c r="D75" s="277"/>
      <c r="E75" s="390"/>
      <c r="F75" s="251" t="str">
        <f t="shared" si="4"/>
        <v>是</v>
      </c>
      <c r="G75" s="142" t="str">
        <f t="shared" si="5"/>
        <v>项</v>
      </c>
    </row>
    <row r="76" ht="36" customHeight="1" spans="1:7">
      <c r="A76" s="392" t="s">
        <v>254</v>
      </c>
      <c r="B76" s="393" t="s">
        <v>157</v>
      </c>
      <c r="C76" s="277">
        <v>0</v>
      </c>
      <c r="D76" s="277"/>
      <c r="E76" s="390"/>
      <c r="F76" s="251" t="str">
        <f t="shared" si="4"/>
        <v>是</v>
      </c>
      <c r="G76" s="142" t="str">
        <f t="shared" si="5"/>
        <v>项</v>
      </c>
    </row>
    <row r="77" ht="36" customHeight="1" spans="1:7">
      <c r="A77" s="392" t="s">
        <v>255</v>
      </c>
      <c r="B77" s="393" t="s">
        <v>256</v>
      </c>
      <c r="C77" s="330">
        <v>250</v>
      </c>
      <c r="D77" s="277">
        <v>250</v>
      </c>
      <c r="E77" s="390" t="e">
        <f t="shared" si="3"/>
        <v>#DIV/0!</v>
      </c>
      <c r="F77" s="251" t="str">
        <f t="shared" si="4"/>
        <v>是</v>
      </c>
      <c r="G77" s="142" t="str">
        <f t="shared" si="5"/>
        <v>项</v>
      </c>
    </row>
    <row r="78" ht="36" customHeight="1" spans="1:7">
      <c r="A78" s="392" t="s">
        <v>257</v>
      </c>
      <c r="B78" s="391" t="s">
        <v>258</v>
      </c>
      <c r="C78" s="312">
        <f>((SUM(XFD79:XFD86))+0)+0</f>
        <v>0</v>
      </c>
      <c r="D78" s="312">
        <f>((SUM(XFD79:XFD86))+0)+0</f>
        <v>0</v>
      </c>
      <c r="E78" s="390" t="e">
        <f t="shared" si="3"/>
        <v>#DIV/0!</v>
      </c>
      <c r="F78" s="251" t="str">
        <f t="shared" si="4"/>
        <v>是</v>
      </c>
      <c r="G78" s="142" t="str">
        <f t="shared" si="5"/>
        <v>项</v>
      </c>
    </row>
    <row r="79" ht="36" customHeight="1" spans="1:7">
      <c r="A79" s="392" t="s">
        <v>259</v>
      </c>
      <c r="B79" s="393" t="s">
        <v>139</v>
      </c>
      <c r="C79" s="277">
        <v>0</v>
      </c>
      <c r="D79" s="277"/>
      <c r="E79" s="390"/>
      <c r="F79" s="251" t="str">
        <f t="shared" si="4"/>
        <v>是</v>
      </c>
      <c r="G79" s="142" t="str">
        <f t="shared" si="5"/>
        <v>项</v>
      </c>
    </row>
    <row r="80" ht="36" customHeight="1" spans="1:7">
      <c r="A80" s="395">
        <v>2010710</v>
      </c>
      <c r="B80" s="393" t="s">
        <v>141</v>
      </c>
      <c r="C80" s="277">
        <v>0</v>
      </c>
      <c r="D80" s="250"/>
      <c r="E80" s="390"/>
      <c r="F80" s="251" t="str">
        <f t="shared" si="4"/>
        <v>是</v>
      </c>
      <c r="G80" s="142" t="str">
        <f t="shared" si="5"/>
        <v>项</v>
      </c>
    </row>
    <row r="81" ht="36" customHeight="1" spans="1:7">
      <c r="A81" s="392" t="s">
        <v>260</v>
      </c>
      <c r="B81" s="393" t="s">
        <v>143</v>
      </c>
      <c r="C81" s="277">
        <v>0</v>
      </c>
      <c r="D81" s="277"/>
      <c r="E81" s="390"/>
      <c r="F81" s="251" t="str">
        <f t="shared" si="4"/>
        <v>是</v>
      </c>
      <c r="G81" s="142" t="str">
        <f t="shared" si="5"/>
        <v>项</v>
      </c>
    </row>
    <row r="82" ht="36" customHeight="1" spans="1:7">
      <c r="A82" s="392" t="s">
        <v>261</v>
      </c>
      <c r="B82" s="393" t="s">
        <v>262</v>
      </c>
      <c r="C82" s="330">
        <v>30</v>
      </c>
      <c r="D82" s="277">
        <v>30</v>
      </c>
      <c r="E82" s="390" t="e">
        <f t="shared" ref="E81:E82" si="6">(XFD82-XFD82)/XFD82</f>
        <v>#DIV/0!</v>
      </c>
      <c r="F82" s="251" t="str">
        <f t="shared" si="4"/>
        <v>是</v>
      </c>
      <c r="G82" s="142" t="str">
        <f t="shared" si="5"/>
        <v>项</v>
      </c>
    </row>
    <row r="83" ht="36" customHeight="1" spans="1:7">
      <c r="A83" s="388" t="s">
        <v>263</v>
      </c>
      <c r="B83" s="393" t="s">
        <v>264</v>
      </c>
      <c r="C83" s="277">
        <v>0</v>
      </c>
      <c r="D83" s="250"/>
      <c r="E83" s="390"/>
      <c r="F83" s="251" t="str">
        <f t="shared" si="4"/>
        <v>是</v>
      </c>
      <c r="G83" s="142" t="str">
        <f t="shared" si="5"/>
        <v>项</v>
      </c>
    </row>
    <row r="84" ht="36" customHeight="1" spans="1:7">
      <c r="A84" s="392" t="s">
        <v>265</v>
      </c>
      <c r="B84" s="393" t="s">
        <v>240</v>
      </c>
      <c r="C84" s="277">
        <v>0</v>
      </c>
      <c r="D84" s="277"/>
      <c r="E84" s="390"/>
      <c r="F84" s="251" t="str">
        <f t="shared" si="4"/>
        <v>是</v>
      </c>
      <c r="G84" s="142" t="str">
        <f t="shared" si="5"/>
        <v>项</v>
      </c>
    </row>
    <row r="85" ht="36" customHeight="1" spans="1:7">
      <c r="A85" s="392" t="s">
        <v>266</v>
      </c>
      <c r="B85" s="393" t="s">
        <v>157</v>
      </c>
      <c r="C85" s="277">
        <v>0</v>
      </c>
      <c r="D85" s="277"/>
      <c r="E85" s="390"/>
      <c r="F85" s="251" t="str">
        <f t="shared" si="4"/>
        <v>是</v>
      </c>
      <c r="G85" s="142" t="str">
        <f t="shared" si="5"/>
        <v>项</v>
      </c>
    </row>
    <row r="86" ht="36" customHeight="1" spans="1:7">
      <c r="A86" s="392" t="s">
        <v>267</v>
      </c>
      <c r="B86" s="393" t="s">
        <v>268</v>
      </c>
      <c r="C86" s="277">
        <v>0</v>
      </c>
      <c r="D86" s="277"/>
      <c r="E86" s="390"/>
      <c r="F86" s="251" t="str">
        <f t="shared" si="4"/>
        <v>是</v>
      </c>
      <c r="G86" s="142" t="str">
        <f t="shared" si="5"/>
        <v>项</v>
      </c>
    </row>
    <row r="87" ht="36" customHeight="1" spans="1:7">
      <c r="A87" s="392" t="s">
        <v>269</v>
      </c>
      <c r="B87" s="391" t="s">
        <v>270</v>
      </c>
      <c r="C87" s="312">
        <f>((((SUM(XFD88:XFD99))+0)+0)+0)+0</f>
        <v>0</v>
      </c>
      <c r="D87" s="312">
        <f>((((SUM(XFD88:XFD99))+0)+0)+0)+0</f>
        <v>0</v>
      </c>
      <c r="E87" s="390"/>
      <c r="F87" s="251" t="str">
        <f t="shared" si="4"/>
        <v>是</v>
      </c>
      <c r="G87" s="142" t="str">
        <f t="shared" si="5"/>
        <v>项</v>
      </c>
    </row>
    <row r="88" ht="36" customHeight="1" spans="1:7">
      <c r="A88" s="392" t="s">
        <v>271</v>
      </c>
      <c r="B88" s="393" t="s">
        <v>139</v>
      </c>
      <c r="C88" s="277">
        <v>0</v>
      </c>
      <c r="D88" s="250"/>
      <c r="E88" s="390"/>
      <c r="F88" s="251" t="str">
        <f t="shared" si="4"/>
        <v>是</v>
      </c>
      <c r="G88" s="142" t="str">
        <f t="shared" si="5"/>
        <v>项</v>
      </c>
    </row>
    <row r="89" ht="36" customHeight="1" spans="1:7">
      <c r="A89" s="392" t="s">
        <v>272</v>
      </c>
      <c r="B89" s="393" t="s">
        <v>141</v>
      </c>
      <c r="C89" s="277">
        <v>0</v>
      </c>
      <c r="D89" s="250"/>
      <c r="E89" s="390"/>
      <c r="F89" s="251" t="str">
        <f t="shared" si="4"/>
        <v>是</v>
      </c>
      <c r="G89" s="142" t="str">
        <f t="shared" si="5"/>
        <v>项</v>
      </c>
    </row>
    <row r="90" ht="36" customHeight="1" spans="1:7">
      <c r="A90" s="392" t="s">
        <v>273</v>
      </c>
      <c r="B90" s="393" t="s">
        <v>143</v>
      </c>
      <c r="C90" s="277">
        <v>0</v>
      </c>
      <c r="D90" s="250"/>
      <c r="E90" s="390"/>
      <c r="F90" s="251" t="str">
        <f t="shared" si="4"/>
        <v>是</v>
      </c>
      <c r="G90" s="142" t="str">
        <f t="shared" si="5"/>
        <v>项</v>
      </c>
    </row>
    <row r="91" ht="36" customHeight="1" spans="1:7">
      <c r="A91" s="392" t="s">
        <v>274</v>
      </c>
      <c r="B91" s="393" t="s">
        <v>275</v>
      </c>
      <c r="C91" s="277">
        <v>0</v>
      </c>
      <c r="D91" s="277"/>
      <c r="E91" s="390"/>
      <c r="F91" s="251" t="str">
        <f t="shared" si="4"/>
        <v>是</v>
      </c>
      <c r="G91" s="142" t="str">
        <f t="shared" si="5"/>
        <v>项</v>
      </c>
    </row>
    <row r="92" ht="36" customHeight="1" spans="1:7">
      <c r="A92" s="388" t="s">
        <v>276</v>
      </c>
      <c r="B92" s="393" t="s">
        <v>277</v>
      </c>
      <c r="C92" s="277">
        <v>0</v>
      </c>
      <c r="D92" s="250"/>
      <c r="E92" s="390"/>
      <c r="F92" s="251" t="str">
        <f t="shared" si="4"/>
        <v>是</v>
      </c>
      <c r="G92" s="142" t="str">
        <f t="shared" si="5"/>
        <v>项</v>
      </c>
    </row>
    <row r="93" ht="36" customHeight="1" spans="1:7">
      <c r="A93" s="392" t="s">
        <v>278</v>
      </c>
      <c r="B93" s="393" t="s">
        <v>240</v>
      </c>
      <c r="C93" s="277">
        <v>0</v>
      </c>
      <c r="D93" s="250"/>
      <c r="E93" s="390"/>
      <c r="F93" s="251" t="str">
        <f t="shared" si="4"/>
        <v>是</v>
      </c>
      <c r="G93" s="142" t="str">
        <f t="shared" si="5"/>
        <v>项</v>
      </c>
    </row>
    <row r="94" ht="36" customHeight="1" spans="1:7">
      <c r="A94" s="392" t="s">
        <v>279</v>
      </c>
      <c r="B94" s="393" t="s">
        <v>280</v>
      </c>
      <c r="C94" s="277">
        <v>0</v>
      </c>
      <c r="D94" s="250"/>
      <c r="E94" s="390"/>
      <c r="F94" s="251" t="str">
        <f t="shared" si="4"/>
        <v>是</v>
      </c>
      <c r="G94" s="142" t="str">
        <f t="shared" si="5"/>
        <v>项</v>
      </c>
    </row>
    <row r="95" ht="36" customHeight="1" spans="1:7">
      <c r="A95" s="392" t="s">
        <v>281</v>
      </c>
      <c r="B95" s="393" t="s">
        <v>282</v>
      </c>
      <c r="C95" s="277">
        <v>0</v>
      </c>
      <c r="D95" s="250"/>
      <c r="E95" s="390"/>
      <c r="F95" s="251" t="str">
        <f t="shared" si="4"/>
        <v>是</v>
      </c>
      <c r="G95" s="142" t="str">
        <f t="shared" si="5"/>
        <v>项</v>
      </c>
    </row>
    <row r="96" ht="36" customHeight="1" spans="1:7">
      <c r="A96" s="392" t="s">
        <v>283</v>
      </c>
      <c r="B96" s="393" t="s">
        <v>284</v>
      </c>
      <c r="C96" s="277">
        <v>0</v>
      </c>
      <c r="D96" s="277"/>
      <c r="E96" s="390"/>
      <c r="F96" s="251" t="str">
        <f t="shared" si="4"/>
        <v>是</v>
      </c>
      <c r="G96" s="142" t="str">
        <f t="shared" si="5"/>
        <v>项</v>
      </c>
    </row>
    <row r="97" ht="36" customHeight="1" spans="1:7">
      <c r="A97" s="392" t="s">
        <v>285</v>
      </c>
      <c r="B97" s="393" t="s">
        <v>286</v>
      </c>
      <c r="C97" s="277">
        <v>0</v>
      </c>
      <c r="D97" s="250"/>
      <c r="E97" s="390"/>
      <c r="F97" s="251" t="str">
        <f t="shared" si="4"/>
        <v>是</v>
      </c>
      <c r="G97" s="142" t="str">
        <f t="shared" si="5"/>
        <v>项</v>
      </c>
    </row>
    <row r="98" ht="36" customHeight="1" spans="1:7">
      <c r="A98" s="392" t="s">
        <v>287</v>
      </c>
      <c r="B98" s="393" t="s">
        <v>157</v>
      </c>
      <c r="C98" s="277">
        <v>0</v>
      </c>
      <c r="D98" s="250"/>
      <c r="E98" s="390"/>
      <c r="F98" s="251" t="str">
        <f t="shared" si="4"/>
        <v>是</v>
      </c>
      <c r="G98" s="142" t="str">
        <f t="shared" si="5"/>
        <v>项</v>
      </c>
    </row>
    <row r="99" ht="36" customHeight="1" spans="1:7">
      <c r="A99" s="392" t="s">
        <v>288</v>
      </c>
      <c r="B99" s="393" t="s">
        <v>289</v>
      </c>
      <c r="C99" s="277">
        <v>0</v>
      </c>
      <c r="D99" s="250"/>
      <c r="E99" s="390"/>
      <c r="F99" s="251" t="str">
        <f t="shared" si="4"/>
        <v>是</v>
      </c>
      <c r="G99" s="142" t="str">
        <f t="shared" si="5"/>
        <v>项</v>
      </c>
    </row>
    <row r="100" ht="36" customHeight="1" spans="1:7">
      <c r="A100" s="392" t="s">
        <v>290</v>
      </c>
      <c r="B100" s="391" t="s">
        <v>291</v>
      </c>
      <c r="C100" s="312">
        <f>((((SUM(XFD101:XFD108))+0)+0)+0)+0</f>
        <v>0</v>
      </c>
      <c r="D100" s="312">
        <f>((((SUM(XFD101:XFD108))+0)+0)+0)+0</f>
        <v>0</v>
      </c>
      <c r="E100" s="390" t="e">
        <f t="shared" ref="E100:E163" si="7">(XFD100-XFD100)/XFD100</f>
        <v>#DIV/0!</v>
      </c>
      <c r="F100" s="251" t="str">
        <f t="shared" si="4"/>
        <v>是</v>
      </c>
      <c r="G100" s="142" t="str">
        <f t="shared" si="5"/>
        <v>项</v>
      </c>
    </row>
    <row r="101" ht="36" customHeight="1" spans="1:7">
      <c r="A101" s="392" t="s">
        <v>292</v>
      </c>
      <c r="B101" s="393" t="s">
        <v>139</v>
      </c>
      <c r="C101" s="330">
        <v>1213</v>
      </c>
      <c r="D101" s="277">
        <v>1273</v>
      </c>
      <c r="E101" s="390" t="e">
        <f t="shared" si="7"/>
        <v>#DIV/0!</v>
      </c>
      <c r="F101" s="251" t="str">
        <f t="shared" si="4"/>
        <v>是</v>
      </c>
      <c r="G101" s="142" t="str">
        <f t="shared" si="5"/>
        <v>项</v>
      </c>
    </row>
    <row r="102" ht="36" customHeight="1" spans="1:7">
      <c r="A102" s="392" t="s">
        <v>293</v>
      </c>
      <c r="B102" s="393" t="s">
        <v>141</v>
      </c>
      <c r="C102" s="330">
        <v>40</v>
      </c>
      <c r="D102" s="250">
        <v>120</v>
      </c>
      <c r="E102" s="390" t="e">
        <f t="shared" si="7"/>
        <v>#DIV/0!</v>
      </c>
      <c r="F102" s="251" t="str">
        <f t="shared" si="4"/>
        <v>是</v>
      </c>
      <c r="G102" s="142" t="str">
        <f t="shared" si="5"/>
        <v>项</v>
      </c>
    </row>
    <row r="103" ht="36" customHeight="1" spans="1:7">
      <c r="A103" s="392" t="s">
        <v>294</v>
      </c>
      <c r="B103" s="393" t="s">
        <v>143</v>
      </c>
      <c r="C103" s="277"/>
      <c r="D103" s="277"/>
      <c r="E103" s="390"/>
      <c r="F103" s="251" t="str">
        <f t="shared" si="4"/>
        <v>是</v>
      </c>
      <c r="G103" s="142" t="str">
        <f t="shared" si="5"/>
        <v>项</v>
      </c>
    </row>
    <row r="104" ht="36" customHeight="1" spans="1:7">
      <c r="A104" s="392" t="s">
        <v>295</v>
      </c>
      <c r="B104" s="393" t="s">
        <v>296</v>
      </c>
      <c r="C104" s="277"/>
      <c r="D104" s="277"/>
      <c r="E104" s="390"/>
      <c r="F104" s="251" t="str">
        <f t="shared" si="4"/>
        <v>是</v>
      </c>
      <c r="G104" s="142" t="str">
        <f t="shared" si="5"/>
        <v>项</v>
      </c>
    </row>
    <row r="105" ht="36" customHeight="1" spans="1:7">
      <c r="A105" s="388" t="s">
        <v>297</v>
      </c>
      <c r="B105" s="393" t="s">
        <v>298</v>
      </c>
      <c r="C105" s="277"/>
      <c r="D105" s="250"/>
      <c r="E105" s="390"/>
      <c r="F105" s="251" t="str">
        <f t="shared" si="4"/>
        <v>是</v>
      </c>
      <c r="G105" s="142" t="str">
        <f t="shared" si="5"/>
        <v>项</v>
      </c>
    </row>
    <row r="106" ht="36" customHeight="1" spans="1:7">
      <c r="A106" s="392" t="s">
        <v>299</v>
      </c>
      <c r="B106" s="393" t="s">
        <v>300</v>
      </c>
      <c r="C106" s="277"/>
      <c r="D106" s="277"/>
      <c r="E106" s="390"/>
      <c r="F106" s="251" t="str">
        <f t="shared" si="4"/>
        <v>是</v>
      </c>
      <c r="G106" s="142" t="str">
        <f t="shared" si="5"/>
        <v>项</v>
      </c>
    </row>
    <row r="107" ht="36" customHeight="1" spans="1:7">
      <c r="A107" s="392" t="s">
        <v>301</v>
      </c>
      <c r="B107" s="393" t="s">
        <v>157</v>
      </c>
      <c r="C107" s="277"/>
      <c r="D107" s="277"/>
      <c r="E107" s="390"/>
      <c r="F107" s="251" t="str">
        <f t="shared" si="4"/>
        <v>是</v>
      </c>
      <c r="G107" s="142" t="str">
        <f t="shared" si="5"/>
        <v>项</v>
      </c>
    </row>
    <row r="108" ht="36" customHeight="1" spans="1:7">
      <c r="A108" s="392" t="s">
        <v>302</v>
      </c>
      <c r="B108" s="393" t="s">
        <v>303</v>
      </c>
      <c r="C108" s="277"/>
      <c r="D108" s="277"/>
      <c r="E108" s="390"/>
      <c r="F108" s="251" t="str">
        <f t="shared" si="4"/>
        <v>是</v>
      </c>
      <c r="G108" s="142" t="str">
        <f t="shared" si="5"/>
        <v>项</v>
      </c>
    </row>
    <row r="109" ht="36" customHeight="1" spans="1:7">
      <c r="A109" s="392" t="s">
        <v>304</v>
      </c>
      <c r="B109" s="391" t="s">
        <v>305</v>
      </c>
      <c r="C109" s="277">
        <f>XFD110+XFD111+XFD112+XFD113+XFD114+XFD115+XFD116+XFD117+XFD118+XFD119</f>
        <v>0</v>
      </c>
      <c r="D109" s="312">
        <f>XFD110+XFD111+XFD112+XFD113+XFD114+XFD115+XFD116+XFD117+XFD118+XFD119</f>
        <v>0</v>
      </c>
      <c r="E109" s="390" t="e">
        <f t="shared" si="7"/>
        <v>#DIV/0!</v>
      </c>
      <c r="F109" s="251" t="str">
        <f t="shared" si="4"/>
        <v>是</v>
      </c>
      <c r="G109" s="142" t="str">
        <f t="shared" si="5"/>
        <v>项</v>
      </c>
    </row>
    <row r="110" ht="36" customHeight="1" spans="1:7">
      <c r="A110" s="392" t="s">
        <v>306</v>
      </c>
      <c r="B110" s="393" t="s">
        <v>139</v>
      </c>
      <c r="C110" s="330">
        <v>2</v>
      </c>
      <c r="D110" s="277">
        <v>33</v>
      </c>
      <c r="E110" s="390" t="e">
        <f t="shared" si="7"/>
        <v>#DIV/0!</v>
      </c>
      <c r="F110" s="251" t="str">
        <f t="shared" si="4"/>
        <v>是</v>
      </c>
      <c r="G110" s="142" t="str">
        <f t="shared" si="5"/>
        <v>项</v>
      </c>
    </row>
    <row r="111" ht="36" customHeight="1" spans="1:7">
      <c r="A111" s="392" t="s">
        <v>307</v>
      </c>
      <c r="B111" s="393" t="s">
        <v>141</v>
      </c>
      <c r="C111" s="330">
        <v>0</v>
      </c>
      <c r="D111" s="250"/>
      <c r="E111" s="390"/>
      <c r="F111" s="251" t="str">
        <f t="shared" si="4"/>
        <v>是</v>
      </c>
      <c r="G111" s="142" t="str">
        <f t="shared" si="5"/>
        <v>项</v>
      </c>
    </row>
    <row r="112" ht="36" customHeight="1" spans="1:7">
      <c r="A112" s="392" t="s">
        <v>308</v>
      </c>
      <c r="B112" s="393" t="s">
        <v>143</v>
      </c>
      <c r="C112" s="330">
        <v>0</v>
      </c>
      <c r="D112" s="277"/>
      <c r="E112" s="390"/>
      <c r="F112" s="251" t="str">
        <f t="shared" si="4"/>
        <v>是</v>
      </c>
      <c r="G112" s="142" t="str">
        <f t="shared" si="5"/>
        <v>项</v>
      </c>
    </row>
    <row r="113" ht="36" customHeight="1" spans="1:7">
      <c r="A113" s="392" t="s">
        <v>309</v>
      </c>
      <c r="B113" s="393" t="s">
        <v>310</v>
      </c>
      <c r="C113" s="330">
        <v>0</v>
      </c>
      <c r="D113" s="250"/>
      <c r="E113" s="390"/>
      <c r="F113" s="251" t="str">
        <f t="shared" si="4"/>
        <v>是</v>
      </c>
      <c r="G113" s="142" t="str">
        <f t="shared" si="5"/>
        <v>项</v>
      </c>
    </row>
    <row r="114" ht="36" customHeight="1" spans="1:7">
      <c r="A114" s="392" t="s">
        <v>311</v>
      </c>
      <c r="B114" s="393" t="s">
        <v>312</v>
      </c>
      <c r="C114" s="330">
        <v>0</v>
      </c>
      <c r="D114" s="250"/>
      <c r="E114" s="390"/>
      <c r="F114" s="251" t="str">
        <f t="shared" si="4"/>
        <v>是</v>
      </c>
      <c r="G114" s="142" t="str">
        <f t="shared" si="5"/>
        <v>项</v>
      </c>
    </row>
    <row r="115" ht="36" customHeight="1" spans="1:7">
      <c r="A115" s="388" t="s">
        <v>313</v>
      </c>
      <c r="B115" s="393" t="s">
        <v>314</v>
      </c>
      <c r="C115" s="330">
        <v>0</v>
      </c>
      <c r="D115" s="250"/>
      <c r="E115" s="390"/>
      <c r="F115" s="251" t="str">
        <f t="shared" si="4"/>
        <v>是</v>
      </c>
      <c r="G115" s="142" t="str">
        <f t="shared" si="5"/>
        <v>项</v>
      </c>
    </row>
    <row r="116" ht="36" customHeight="1" spans="1:7">
      <c r="A116" s="392" t="s">
        <v>315</v>
      </c>
      <c r="B116" s="393" t="s">
        <v>316</v>
      </c>
      <c r="C116" s="330">
        <v>0</v>
      </c>
      <c r="D116" s="250"/>
      <c r="E116" s="390"/>
      <c r="F116" s="251" t="str">
        <f t="shared" si="4"/>
        <v>是</v>
      </c>
      <c r="G116" s="142" t="str">
        <f t="shared" si="5"/>
        <v>项</v>
      </c>
    </row>
    <row r="117" ht="36" customHeight="1" spans="1:7">
      <c r="A117" s="392" t="s">
        <v>317</v>
      </c>
      <c r="B117" s="393" t="s">
        <v>318</v>
      </c>
      <c r="C117" s="330">
        <v>630</v>
      </c>
      <c r="D117" s="277">
        <v>230</v>
      </c>
      <c r="E117" s="390" t="e">
        <f t="shared" si="7"/>
        <v>#DIV/0!</v>
      </c>
      <c r="F117" s="251" t="str">
        <f t="shared" si="4"/>
        <v>是</v>
      </c>
      <c r="G117" s="142" t="str">
        <f t="shared" si="5"/>
        <v>项</v>
      </c>
    </row>
    <row r="118" ht="36" customHeight="1" spans="1:7">
      <c r="A118" s="392" t="s">
        <v>319</v>
      </c>
      <c r="B118" s="393" t="s">
        <v>157</v>
      </c>
      <c r="C118" s="330">
        <v>60</v>
      </c>
      <c r="D118" s="277">
        <v>58</v>
      </c>
      <c r="E118" s="390" t="e">
        <f t="shared" si="7"/>
        <v>#DIV/0!</v>
      </c>
      <c r="F118" s="251" t="str">
        <f t="shared" si="4"/>
        <v>是</v>
      </c>
      <c r="G118" s="142" t="str">
        <f t="shared" si="5"/>
        <v>项</v>
      </c>
    </row>
    <row r="119" ht="36" customHeight="1" spans="1:7">
      <c r="A119" s="392" t="s">
        <v>320</v>
      </c>
      <c r="B119" s="393" t="s">
        <v>321</v>
      </c>
      <c r="C119" s="330">
        <v>0</v>
      </c>
      <c r="D119" s="250"/>
      <c r="E119" s="390"/>
      <c r="F119" s="251" t="str">
        <f t="shared" si="4"/>
        <v>是</v>
      </c>
      <c r="G119" s="142" t="str">
        <f t="shared" si="5"/>
        <v>项</v>
      </c>
    </row>
    <row r="120" ht="36" customHeight="1" spans="1:7">
      <c r="A120" s="392" t="s">
        <v>322</v>
      </c>
      <c r="B120" s="391" t="s">
        <v>323</v>
      </c>
      <c r="C120" s="312">
        <f>((((SUM(XFD121:XFD131))+0)+0)+0)+0</f>
        <v>0</v>
      </c>
      <c r="D120" s="312">
        <f>((((SUM(XFD121:XFD131))+0)+0)+0)+0</f>
        <v>0</v>
      </c>
      <c r="E120" s="390"/>
      <c r="F120" s="251" t="str">
        <f t="shared" si="4"/>
        <v>是</v>
      </c>
      <c r="G120" s="142" t="str">
        <f t="shared" si="5"/>
        <v>项</v>
      </c>
    </row>
    <row r="121" ht="36" customHeight="1" spans="1:7">
      <c r="A121" s="392" t="s">
        <v>324</v>
      </c>
      <c r="B121" s="393" t="s">
        <v>139</v>
      </c>
      <c r="C121" s="277">
        <v>0</v>
      </c>
      <c r="D121" s="250"/>
      <c r="E121" s="390"/>
      <c r="F121" s="251" t="str">
        <f t="shared" si="4"/>
        <v>是</v>
      </c>
      <c r="G121" s="142" t="str">
        <f t="shared" si="5"/>
        <v>项</v>
      </c>
    </row>
    <row r="122" ht="36" customHeight="1" spans="1:7">
      <c r="A122" s="392" t="s">
        <v>325</v>
      </c>
      <c r="B122" s="393" t="s">
        <v>141</v>
      </c>
      <c r="C122" s="277">
        <v>0</v>
      </c>
      <c r="D122" s="277"/>
      <c r="E122" s="390"/>
      <c r="F122" s="251" t="str">
        <f t="shared" si="4"/>
        <v>是</v>
      </c>
      <c r="G122" s="142" t="str">
        <f t="shared" si="5"/>
        <v>项</v>
      </c>
    </row>
    <row r="123" ht="36" customHeight="1" spans="1:7">
      <c r="A123" s="392" t="s">
        <v>326</v>
      </c>
      <c r="B123" s="393" t="s">
        <v>143</v>
      </c>
      <c r="C123" s="277">
        <v>0</v>
      </c>
      <c r="D123" s="250"/>
      <c r="E123" s="390"/>
      <c r="F123" s="251" t="str">
        <f t="shared" si="4"/>
        <v>是</v>
      </c>
      <c r="G123" s="142" t="str">
        <f t="shared" si="5"/>
        <v>项</v>
      </c>
    </row>
    <row r="124" ht="36" customHeight="1" spans="1:7">
      <c r="A124" s="388" t="s">
        <v>327</v>
      </c>
      <c r="B124" s="393" t="s">
        <v>328</v>
      </c>
      <c r="C124" s="277">
        <v>0</v>
      </c>
      <c r="D124" s="250"/>
      <c r="E124" s="390"/>
      <c r="F124" s="251" t="str">
        <f t="shared" si="4"/>
        <v>是</v>
      </c>
      <c r="G124" s="142" t="str">
        <f t="shared" si="5"/>
        <v>项</v>
      </c>
    </row>
    <row r="125" ht="36" customHeight="1" spans="1:7">
      <c r="A125" s="392" t="s">
        <v>329</v>
      </c>
      <c r="B125" s="393" t="s">
        <v>330</v>
      </c>
      <c r="C125" s="277">
        <v>0</v>
      </c>
      <c r="D125" s="277"/>
      <c r="E125" s="390"/>
      <c r="F125" s="251" t="str">
        <f t="shared" si="4"/>
        <v>是</v>
      </c>
      <c r="G125" s="142" t="str">
        <f t="shared" si="5"/>
        <v>项</v>
      </c>
    </row>
    <row r="126" ht="36" customHeight="1" spans="1:7">
      <c r="A126" s="392" t="s">
        <v>331</v>
      </c>
      <c r="B126" s="393" t="s">
        <v>332</v>
      </c>
      <c r="C126" s="277">
        <v>0</v>
      </c>
      <c r="D126" s="250"/>
      <c r="E126" s="390"/>
      <c r="F126" s="251" t="str">
        <f t="shared" si="4"/>
        <v>是</v>
      </c>
      <c r="G126" s="142" t="str">
        <f t="shared" si="5"/>
        <v>项</v>
      </c>
    </row>
    <row r="127" ht="36" customHeight="1" spans="1:7">
      <c r="A127" s="392" t="s">
        <v>333</v>
      </c>
      <c r="B127" s="393" t="s">
        <v>334</v>
      </c>
      <c r="C127" s="277">
        <v>0</v>
      </c>
      <c r="D127" s="277"/>
      <c r="E127" s="390"/>
      <c r="F127" s="251" t="str">
        <f t="shared" si="4"/>
        <v>是</v>
      </c>
      <c r="G127" s="142" t="str">
        <f t="shared" si="5"/>
        <v>项</v>
      </c>
    </row>
    <row r="128" ht="36" customHeight="1" spans="1:7">
      <c r="A128" s="392" t="s">
        <v>335</v>
      </c>
      <c r="B128" s="393" t="s">
        <v>336</v>
      </c>
      <c r="C128" s="277">
        <v>0</v>
      </c>
      <c r="D128" s="250"/>
      <c r="E128" s="390"/>
      <c r="F128" s="251" t="str">
        <f t="shared" si="4"/>
        <v>是</v>
      </c>
      <c r="G128" s="142" t="str">
        <f t="shared" si="5"/>
        <v>项</v>
      </c>
    </row>
    <row r="129" ht="36" customHeight="1" spans="1:7">
      <c r="A129" s="392" t="s">
        <v>337</v>
      </c>
      <c r="B129" s="393" t="s">
        <v>338</v>
      </c>
      <c r="C129" s="277">
        <v>0</v>
      </c>
      <c r="D129" s="250"/>
      <c r="E129" s="390"/>
      <c r="F129" s="251" t="str">
        <f t="shared" si="4"/>
        <v>是</v>
      </c>
      <c r="G129" s="142" t="str">
        <f t="shared" si="5"/>
        <v>项</v>
      </c>
    </row>
    <row r="130" ht="36" customHeight="1" spans="1:7">
      <c r="A130" s="392" t="s">
        <v>339</v>
      </c>
      <c r="B130" s="393" t="s">
        <v>157</v>
      </c>
      <c r="C130" s="277">
        <v>0</v>
      </c>
      <c r="D130" s="250"/>
      <c r="E130" s="390"/>
      <c r="F130" s="251" t="str">
        <f t="shared" si="4"/>
        <v>是</v>
      </c>
      <c r="G130" s="142" t="str">
        <f t="shared" si="5"/>
        <v>项</v>
      </c>
    </row>
    <row r="131" ht="36" customHeight="1" spans="1:7">
      <c r="A131" s="392" t="s">
        <v>340</v>
      </c>
      <c r="B131" s="393" t="s">
        <v>341</v>
      </c>
      <c r="C131" s="277"/>
      <c r="D131" s="277"/>
      <c r="E131" s="390"/>
      <c r="F131" s="251" t="str">
        <f t="shared" si="4"/>
        <v>是</v>
      </c>
      <c r="G131" s="142" t="str">
        <f t="shared" si="5"/>
        <v>项</v>
      </c>
    </row>
    <row r="132" ht="36" customHeight="1" spans="1:7">
      <c r="A132" s="392" t="s">
        <v>342</v>
      </c>
      <c r="B132" s="391" t="s">
        <v>343</v>
      </c>
      <c r="C132" s="312">
        <f>((((SUM(XFD133:XFD138))+0)+0)+0)+0</f>
        <v>0</v>
      </c>
      <c r="D132" s="312">
        <f>((((SUM(XFD133:XFD138))+0)+0)+0)+0</f>
        <v>0</v>
      </c>
      <c r="E132" s="390" t="e">
        <f t="shared" si="7"/>
        <v>#DIV/0!</v>
      </c>
      <c r="F132" s="251" t="str">
        <f t="shared" ref="F132:F195" si="8">IF(LEN(XFD132)=3,"是",IF(XFD132&lt;&gt;"",IF(SUM(XFD132)&lt;&gt;0,"是","否"),"是"))</f>
        <v>是</v>
      </c>
      <c r="G132" s="142" t="str">
        <f t="shared" ref="G132:G195" si="9">IF(LEN(XFD132)=3,"类",IF(LEN(XFD132)=5,"款","项"))</f>
        <v>项</v>
      </c>
    </row>
    <row r="133" ht="36" customHeight="1" spans="1:7">
      <c r="A133" s="392" t="s">
        <v>344</v>
      </c>
      <c r="B133" s="393" t="s">
        <v>139</v>
      </c>
      <c r="C133" s="330">
        <v>0</v>
      </c>
      <c r="D133" s="277"/>
      <c r="E133" s="390"/>
      <c r="F133" s="251" t="str">
        <f t="shared" si="8"/>
        <v>是</v>
      </c>
      <c r="G133" s="142" t="str">
        <f t="shared" si="9"/>
        <v>项</v>
      </c>
    </row>
    <row r="134" ht="36" customHeight="1" spans="1:7">
      <c r="A134" s="392" t="s">
        <v>345</v>
      </c>
      <c r="B134" s="393" t="s">
        <v>141</v>
      </c>
      <c r="C134" s="330">
        <v>2</v>
      </c>
      <c r="D134" s="250">
        <v>2</v>
      </c>
      <c r="E134" s="390" t="e">
        <f t="shared" si="7"/>
        <v>#DIV/0!</v>
      </c>
      <c r="F134" s="251" t="str">
        <f t="shared" si="8"/>
        <v>是</v>
      </c>
      <c r="G134" s="142" t="str">
        <f t="shared" si="9"/>
        <v>项</v>
      </c>
    </row>
    <row r="135" ht="36" customHeight="1" spans="1:7">
      <c r="A135" s="388" t="s">
        <v>346</v>
      </c>
      <c r="B135" s="393" t="s">
        <v>143</v>
      </c>
      <c r="C135" s="330">
        <v>0</v>
      </c>
      <c r="D135" s="277"/>
      <c r="E135" s="390"/>
      <c r="F135" s="251" t="str">
        <f t="shared" si="8"/>
        <v>是</v>
      </c>
      <c r="G135" s="142" t="str">
        <f t="shared" si="9"/>
        <v>项</v>
      </c>
    </row>
    <row r="136" ht="36" customHeight="1" spans="1:7">
      <c r="A136" s="392" t="s">
        <v>347</v>
      </c>
      <c r="B136" s="393" t="s">
        <v>348</v>
      </c>
      <c r="C136" s="330">
        <v>353</v>
      </c>
      <c r="D136" s="277">
        <v>553</v>
      </c>
      <c r="E136" s="390" t="e">
        <f t="shared" si="7"/>
        <v>#DIV/0!</v>
      </c>
      <c r="F136" s="251" t="str">
        <f t="shared" si="8"/>
        <v>是</v>
      </c>
      <c r="G136" s="142" t="str">
        <f t="shared" si="9"/>
        <v>项</v>
      </c>
    </row>
    <row r="137" ht="36" customHeight="1" spans="1:7">
      <c r="A137" s="392" t="s">
        <v>349</v>
      </c>
      <c r="B137" s="393" t="s">
        <v>157</v>
      </c>
      <c r="C137" s="330">
        <v>0</v>
      </c>
      <c r="D137" s="277"/>
      <c r="E137" s="390"/>
      <c r="F137" s="251" t="str">
        <f t="shared" si="8"/>
        <v>是</v>
      </c>
      <c r="G137" s="142" t="str">
        <f t="shared" si="9"/>
        <v>项</v>
      </c>
    </row>
    <row r="138" ht="36" customHeight="1" spans="1:7">
      <c r="A138" s="392" t="s">
        <v>350</v>
      </c>
      <c r="B138" s="393" t="s">
        <v>351</v>
      </c>
      <c r="C138" s="330">
        <v>12</v>
      </c>
      <c r="D138" s="277">
        <v>12</v>
      </c>
      <c r="E138" s="390" t="e">
        <f t="shared" si="7"/>
        <v>#DIV/0!</v>
      </c>
      <c r="F138" s="251" t="str">
        <f t="shared" si="8"/>
        <v>是</v>
      </c>
      <c r="G138" s="142" t="str">
        <f t="shared" si="9"/>
        <v>项</v>
      </c>
    </row>
    <row r="139" ht="36" customHeight="1" spans="1:7">
      <c r="A139" s="392" t="s">
        <v>352</v>
      </c>
      <c r="B139" s="391" t="s">
        <v>353</v>
      </c>
      <c r="C139" s="277">
        <f>XFD140+XFD141+XFD142+XFD143+XFD144+XFD145+XFD146</f>
        <v>0</v>
      </c>
      <c r="D139" s="312">
        <f>((((SUM(XFD140:XFD146))+0)+0)+0)+0</f>
        <v>0</v>
      </c>
      <c r="E139" s="390" t="e">
        <f t="shared" si="7"/>
        <v>#DIV/0!</v>
      </c>
      <c r="F139" s="251" t="str">
        <f t="shared" si="8"/>
        <v>是</v>
      </c>
      <c r="G139" s="142" t="str">
        <f t="shared" si="9"/>
        <v>项</v>
      </c>
    </row>
    <row r="140" ht="36" customHeight="1" spans="1:7">
      <c r="A140" s="392" t="s">
        <v>354</v>
      </c>
      <c r="B140" s="393" t="s">
        <v>139</v>
      </c>
      <c r="C140" s="330">
        <v>74</v>
      </c>
      <c r="D140" s="277">
        <v>63</v>
      </c>
      <c r="E140" s="390" t="e">
        <f t="shared" si="7"/>
        <v>#DIV/0!</v>
      </c>
      <c r="F140" s="251" t="str">
        <f t="shared" si="8"/>
        <v>是</v>
      </c>
      <c r="G140" s="142" t="str">
        <f t="shared" si="9"/>
        <v>项</v>
      </c>
    </row>
    <row r="141" ht="36" customHeight="1" spans="1:7">
      <c r="A141" s="392" t="s">
        <v>355</v>
      </c>
      <c r="B141" s="393" t="s">
        <v>141</v>
      </c>
      <c r="C141" s="330">
        <v>4</v>
      </c>
      <c r="D141" s="250"/>
      <c r="E141" s="390" t="e">
        <f t="shared" si="7"/>
        <v>#DIV/0!</v>
      </c>
      <c r="F141" s="251" t="str">
        <f t="shared" si="8"/>
        <v>是</v>
      </c>
      <c r="G141" s="142" t="str">
        <f t="shared" si="9"/>
        <v>项</v>
      </c>
    </row>
    <row r="142" ht="36" customHeight="1" spans="1:7">
      <c r="A142" s="392" t="s">
        <v>356</v>
      </c>
      <c r="B142" s="393" t="s">
        <v>143</v>
      </c>
      <c r="C142" s="277">
        <v>0</v>
      </c>
      <c r="D142" s="277"/>
      <c r="E142" s="390"/>
      <c r="F142" s="251" t="str">
        <f t="shared" si="8"/>
        <v>是</v>
      </c>
      <c r="G142" s="142" t="str">
        <f t="shared" si="9"/>
        <v>项</v>
      </c>
    </row>
    <row r="143" ht="36" customHeight="1" spans="1:7">
      <c r="A143" s="392" t="s">
        <v>357</v>
      </c>
      <c r="B143" s="393" t="s">
        <v>358</v>
      </c>
      <c r="C143" s="277">
        <v>0</v>
      </c>
      <c r="D143" s="277"/>
      <c r="E143" s="390"/>
      <c r="F143" s="251" t="str">
        <f t="shared" si="8"/>
        <v>是</v>
      </c>
      <c r="G143" s="142" t="str">
        <f t="shared" si="9"/>
        <v>项</v>
      </c>
    </row>
    <row r="144" ht="36" customHeight="1" spans="1:7">
      <c r="A144" s="392" t="s">
        <v>359</v>
      </c>
      <c r="B144" s="393" t="s">
        <v>360</v>
      </c>
      <c r="C144" s="277">
        <v>0</v>
      </c>
      <c r="D144" s="277"/>
      <c r="E144" s="390"/>
      <c r="F144" s="251" t="str">
        <f t="shared" si="8"/>
        <v>是</v>
      </c>
      <c r="G144" s="142" t="str">
        <f t="shared" si="9"/>
        <v>项</v>
      </c>
    </row>
    <row r="145" ht="36" customHeight="1" spans="1:7">
      <c r="A145" s="392" t="s">
        <v>361</v>
      </c>
      <c r="B145" s="393" t="s">
        <v>157</v>
      </c>
      <c r="C145" s="277">
        <v>0</v>
      </c>
      <c r="D145" s="277"/>
      <c r="E145" s="390"/>
      <c r="F145" s="251" t="str">
        <f t="shared" si="8"/>
        <v>是</v>
      </c>
      <c r="G145" s="142" t="str">
        <f t="shared" si="9"/>
        <v>项</v>
      </c>
    </row>
    <row r="146" ht="36" customHeight="1" spans="1:7">
      <c r="A146" s="392" t="s">
        <v>362</v>
      </c>
      <c r="B146" s="393" t="s">
        <v>363</v>
      </c>
      <c r="C146" s="277">
        <v>0</v>
      </c>
      <c r="D146" s="277"/>
      <c r="E146" s="390"/>
      <c r="F146" s="251" t="str">
        <f t="shared" si="8"/>
        <v>是</v>
      </c>
      <c r="G146" s="142" t="str">
        <f t="shared" si="9"/>
        <v>项</v>
      </c>
    </row>
    <row r="147" ht="36" customHeight="1" spans="1:7">
      <c r="A147" s="392" t="s">
        <v>364</v>
      </c>
      <c r="B147" s="391" t="s">
        <v>365</v>
      </c>
      <c r="C147" s="312">
        <f>((((SUM(XFD148:XFD152))+0)+0)+0)+0</f>
        <v>0</v>
      </c>
      <c r="D147" s="312">
        <f>((((SUM(XFD148:XFD152))+0)+0)+0)+0</f>
        <v>0</v>
      </c>
      <c r="E147" s="390" t="e">
        <f t="shared" si="7"/>
        <v>#DIV/0!</v>
      </c>
      <c r="F147" s="251" t="str">
        <f t="shared" si="8"/>
        <v>是</v>
      </c>
      <c r="G147" s="142" t="str">
        <f t="shared" si="9"/>
        <v>项</v>
      </c>
    </row>
    <row r="148" ht="36" customHeight="1" spans="1:7">
      <c r="A148" s="388" t="s">
        <v>366</v>
      </c>
      <c r="B148" s="393" t="s">
        <v>139</v>
      </c>
      <c r="C148" s="330">
        <v>0</v>
      </c>
      <c r="D148" s="277"/>
      <c r="E148" s="390"/>
      <c r="F148" s="251" t="str">
        <f t="shared" si="8"/>
        <v>是</v>
      </c>
      <c r="G148" s="142" t="str">
        <f t="shared" si="9"/>
        <v>项</v>
      </c>
    </row>
    <row r="149" ht="36" customHeight="1" spans="1:7">
      <c r="A149" s="392" t="s">
        <v>367</v>
      </c>
      <c r="B149" s="393" t="s">
        <v>141</v>
      </c>
      <c r="C149" s="330">
        <v>0</v>
      </c>
      <c r="D149" s="250"/>
      <c r="E149" s="390"/>
      <c r="F149" s="251" t="str">
        <f t="shared" si="8"/>
        <v>是</v>
      </c>
      <c r="G149" s="142" t="str">
        <f t="shared" si="9"/>
        <v>项</v>
      </c>
    </row>
    <row r="150" ht="36" customHeight="1" spans="1:7">
      <c r="A150" s="392" t="s">
        <v>368</v>
      </c>
      <c r="B150" s="393" t="s">
        <v>143</v>
      </c>
      <c r="C150" s="330">
        <v>0</v>
      </c>
      <c r="D150" s="250"/>
      <c r="E150" s="390"/>
      <c r="F150" s="251" t="str">
        <f t="shared" si="8"/>
        <v>是</v>
      </c>
      <c r="G150" s="142" t="str">
        <f t="shared" si="9"/>
        <v>项</v>
      </c>
    </row>
    <row r="151" ht="36" customHeight="1" spans="1:7">
      <c r="A151" s="392" t="s">
        <v>369</v>
      </c>
      <c r="B151" s="393" t="s">
        <v>370</v>
      </c>
      <c r="C151" s="330">
        <v>142</v>
      </c>
      <c r="D151" s="277">
        <v>131</v>
      </c>
      <c r="E151" s="390" t="e">
        <f t="shared" si="7"/>
        <v>#DIV/0!</v>
      </c>
      <c r="F151" s="251" t="str">
        <f t="shared" si="8"/>
        <v>是</v>
      </c>
      <c r="G151" s="142" t="str">
        <f t="shared" si="9"/>
        <v>项</v>
      </c>
    </row>
    <row r="152" ht="36" customHeight="1" spans="1:7">
      <c r="A152" s="392" t="s">
        <v>371</v>
      </c>
      <c r="B152" s="393" t="s">
        <v>372</v>
      </c>
      <c r="C152" s="330">
        <v>0</v>
      </c>
      <c r="D152" s="250"/>
      <c r="E152" s="390"/>
      <c r="F152" s="251" t="str">
        <f t="shared" si="8"/>
        <v>是</v>
      </c>
      <c r="G152" s="142" t="str">
        <f t="shared" si="9"/>
        <v>项</v>
      </c>
    </row>
    <row r="153" ht="36" customHeight="1" spans="1:7">
      <c r="A153" s="392" t="s">
        <v>373</v>
      </c>
      <c r="B153" s="391" t="s">
        <v>374</v>
      </c>
      <c r="C153" s="312">
        <f>((((SUM(XFD154:XFD159))+0)+0)+0)+0</f>
        <v>0</v>
      </c>
      <c r="D153" s="312">
        <f>((((SUM(XFD154:XFD159))+0)+0)+0)+0</f>
        <v>0</v>
      </c>
      <c r="E153" s="390" t="e">
        <f t="shared" si="7"/>
        <v>#DIV/0!</v>
      </c>
      <c r="F153" s="251" t="str">
        <f t="shared" si="8"/>
        <v>是</v>
      </c>
      <c r="G153" s="142" t="str">
        <f t="shared" si="9"/>
        <v>项</v>
      </c>
    </row>
    <row r="154" ht="36" customHeight="1" spans="1:7">
      <c r="A154" s="392" t="s">
        <v>375</v>
      </c>
      <c r="B154" s="393" t="s">
        <v>139</v>
      </c>
      <c r="C154" s="330">
        <v>77</v>
      </c>
      <c r="D154" s="277">
        <v>34</v>
      </c>
      <c r="E154" s="390" t="e">
        <f t="shared" si="7"/>
        <v>#DIV/0!</v>
      </c>
      <c r="F154" s="251" t="str">
        <f t="shared" si="8"/>
        <v>是</v>
      </c>
      <c r="G154" s="142" t="str">
        <f t="shared" si="9"/>
        <v>项</v>
      </c>
    </row>
    <row r="155" ht="36" customHeight="1" spans="1:7">
      <c r="A155" s="388" t="s">
        <v>376</v>
      </c>
      <c r="B155" s="393" t="s">
        <v>141</v>
      </c>
      <c r="C155" s="330">
        <v>6</v>
      </c>
      <c r="D155" s="250">
        <v>6</v>
      </c>
      <c r="E155" s="390" t="e">
        <f t="shared" si="7"/>
        <v>#DIV/0!</v>
      </c>
      <c r="F155" s="251" t="str">
        <f t="shared" si="8"/>
        <v>是</v>
      </c>
      <c r="G155" s="142" t="str">
        <f t="shared" si="9"/>
        <v>项</v>
      </c>
    </row>
    <row r="156" ht="36" customHeight="1" spans="1:7">
      <c r="A156" s="392" t="s">
        <v>377</v>
      </c>
      <c r="B156" s="393" t="s">
        <v>143</v>
      </c>
      <c r="C156" s="330">
        <v>0</v>
      </c>
      <c r="D156" s="250"/>
      <c r="E156" s="390"/>
      <c r="F156" s="251" t="str">
        <f t="shared" si="8"/>
        <v>是</v>
      </c>
      <c r="G156" s="142" t="str">
        <f t="shared" si="9"/>
        <v>项</v>
      </c>
    </row>
    <row r="157" ht="36" customHeight="1" spans="1:7">
      <c r="A157" s="392" t="s">
        <v>378</v>
      </c>
      <c r="B157" s="393" t="s">
        <v>170</v>
      </c>
      <c r="C157" s="330">
        <v>0</v>
      </c>
      <c r="D157" s="277"/>
      <c r="E157" s="390"/>
      <c r="F157" s="251" t="str">
        <f t="shared" si="8"/>
        <v>是</v>
      </c>
      <c r="G157" s="142" t="str">
        <f t="shared" si="9"/>
        <v>项</v>
      </c>
    </row>
    <row r="158" ht="36" customHeight="1" spans="1:7">
      <c r="A158" s="392" t="s">
        <v>379</v>
      </c>
      <c r="B158" s="393" t="s">
        <v>157</v>
      </c>
      <c r="C158" s="330">
        <v>0</v>
      </c>
      <c r="D158" s="250"/>
      <c r="E158" s="390"/>
      <c r="F158" s="251" t="str">
        <f t="shared" si="8"/>
        <v>是</v>
      </c>
      <c r="G158" s="142" t="str">
        <f t="shared" si="9"/>
        <v>项</v>
      </c>
    </row>
    <row r="159" ht="36" customHeight="1" spans="1:7">
      <c r="A159" s="392" t="s">
        <v>380</v>
      </c>
      <c r="B159" s="393" t="s">
        <v>381</v>
      </c>
      <c r="C159" s="330">
        <v>0</v>
      </c>
      <c r="D159" s="277"/>
      <c r="E159" s="390"/>
      <c r="F159" s="251" t="str">
        <f t="shared" si="8"/>
        <v>是</v>
      </c>
      <c r="G159" s="142" t="str">
        <f t="shared" si="9"/>
        <v>项</v>
      </c>
    </row>
    <row r="160" ht="36" customHeight="1" spans="1:7">
      <c r="A160" s="392" t="s">
        <v>382</v>
      </c>
      <c r="B160" s="391" t="s">
        <v>383</v>
      </c>
      <c r="C160" s="312">
        <f>((((SUM(XFD161:XFD166))+0)+0)+0)+0</f>
        <v>0</v>
      </c>
      <c r="D160" s="312">
        <f>((((SUM(XFD161:XFD166))+0)+0)+0)+0</f>
        <v>0</v>
      </c>
      <c r="E160" s="390" t="e">
        <f t="shared" si="7"/>
        <v>#DIV/0!</v>
      </c>
      <c r="F160" s="251" t="str">
        <f t="shared" si="8"/>
        <v>是</v>
      </c>
      <c r="G160" s="142" t="str">
        <f t="shared" si="9"/>
        <v>项</v>
      </c>
    </row>
    <row r="161" ht="36" customHeight="1" spans="1:7">
      <c r="A161" s="392" t="s">
        <v>384</v>
      </c>
      <c r="B161" s="393" t="s">
        <v>139</v>
      </c>
      <c r="C161" s="330">
        <v>176</v>
      </c>
      <c r="D161" s="277">
        <v>136</v>
      </c>
      <c r="E161" s="390" t="e">
        <f t="shared" si="7"/>
        <v>#DIV/0!</v>
      </c>
      <c r="F161" s="251" t="str">
        <f t="shared" si="8"/>
        <v>是</v>
      </c>
      <c r="G161" s="142" t="str">
        <f t="shared" si="9"/>
        <v>项</v>
      </c>
    </row>
    <row r="162" ht="36" customHeight="1" spans="1:7">
      <c r="A162" s="392" t="s">
        <v>385</v>
      </c>
      <c r="B162" s="393" t="s">
        <v>141</v>
      </c>
      <c r="C162" s="330">
        <v>22</v>
      </c>
      <c r="D162" s="277">
        <v>23</v>
      </c>
      <c r="E162" s="390" t="e">
        <f t="shared" si="7"/>
        <v>#DIV/0!</v>
      </c>
      <c r="F162" s="251" t="str">
        <f t="shared" si="8"/>
        <v>是</v>
      </c>
      <c r="G162" s="142" t="str">
        <f t="shared" si="9"/>
        <v>项</v>
      </c>
    </row>
    <row r="163" ht="36" customHeight="1" spans="1:7">
      <c r="A163" s="388" t="s">
        <v>386</v>
      </c>
      <c r="B163" s="393" t="s">
        <v>143</v>
      </c>
      <c r="C163" s="330">
        <v>0</v>
      </c>
      <c r="D163" s="277"/>
      <c r="E163" s="390"/>
      <c r="F163" s="251" t="str">
        <f t="shared" si="8"/>
        <v>是</v>
      </c>
      <c r="G163" s="142" t="str">
        <f t="shared" si="9"/>
        <v>项</v>
      </c>
    </row>
    <row r="164" ht="36" customHeight="1" spans="1:7">
      <c r="A164" s="392" t="s">
        <v>387</v>
      </c>
      <c r="B164" s="393" t="s">
        <v>388</v>
      </c>
      <c r="C164" s="330">
        <v>0</v>
      </c>
      <c r="D164" s="250"/>
      <c r="E164" s="390"/>
      <c r="F164" s="251" t="str">
        <f t="shared" si="8"/>
        <v>是</v>
      </c>
      <c r="G164" s="142" t="str">
        <f t="shared" si="9"/>
        <v>项</v>
      </c>
    </row>
    <row r="165" ht="36" customHeight="1" spans="1:7">
      <c r="A165" s="392" t="s">
        <v>389</v>
      </c>
      <c r="B165" s="393" t="s">
        <v>157</v>
      </c>
      <c r="C165" s="330">
        <v>0</v>
      </c>
      <c r="D165" s="277"/>
      <c r="E165" s="390"/>
      <c r="F165" s="251" t="str">
        <f t="shared" si="8"/>
        <v>是</v>
      </c>
      <c r="G165" s="142" t="str">
        <f t="shared" si="9"/>
        <v>项</v>
      </c>
    </row>
    <row r="166" ht="36" customHeight="1" spans="1:7">
      <c r="A166" s="392" t="s">
        <v>390</v>
      </c>
      <c r="B166" s="393" t="s">
        <v>391</v>
      </c>
      <c r="C166" s="330">
        <v>209</v>
      </c>
      <c r="D166" s="277">
        <v>191</v>
      </c>
      <c r="E166" s="390" t="e">
        <f t="shared" ref="E164:E227" si="10">(XFD166-XFD166)/XFD166</f>
        <v>#DIV/0!</v>
      </c>
      <c r="F166" s="251" t="str">
        <f t="shared" si="8"/>
        <v>是</v>
      </c>
      <c r="G166" s="142" t="str">
        <f t="shared" si="9"/>
        <v>项</v>
      </c>
    </row>
    <row r="167" ht="36" customHeight="1" spans="1:7">
      <c r="A167" s="392" t="s">
        <v>392</v>
      </c>
      <c r="B167" s="391" t="s">
        <v>393</v>
      </c>
      <c r="C167" s="312">
        <f>((((SUM(XFD168:XFD173))+0)+0)+0)+0</f>
        <v>0</v>
      </c>
      <c r="D167" s="312">
        <f>((((SUM(XFD168:XFD173))+0)+0)+0)+0</f>
        <v>0</v>
      </c>
      <c r="E167" s="390" t="e">
        <f t="shared" si="10"/>
        <v>#DIV/0!</v>
      </c>
      <c r="F167" s="251" t="str">
        <f t="shared" si="8"/>
        <v>是</v>
      </c>
      <c r="G167" s="142" t="str">
        <f t="shared" si="9"/>
        <v>项</v>
      </c>
    </row>
    <row r="168" ht="36" customHeight="1" spans="1:7">
      <c r="A168" s="392" t="s">
        <v>394</v>
      </c>
      <c r="B168" s="393" t="s">
        <v>139</v>
      </c>
      <c r="C168" s="330">
        <v>923</v>
      </c>
      <c r="D168" s="277">
        <v>850</v>
      </c>
      <c r="E168" s="390" t="e">
        <f t="shared" si="10"/>
        <v>#DIV/0!</v>
      </c>
      <c r="F168" s="251" t="str">
        <f t="shared" si="8"/>
        <v>是</v>
      </c>
      <c r="G168" s="142" t="str">
        <f t="shared" si="9"/>
        <v>项</v>
      </c>
    </row>
    <row r="169" ht="36" customHeight="1" spans="1:7">
      <c r="A169" s="388" t="s">
        <v>395</v>
      </c>
      <c r="B169" s="393" t="s">
        <v>141</v>
      </c>
      <c r="C169" s="330">
        <v>132</v>
      </c>
      <c r="D169" s="250">
        <v>129</v>
      </c>
      <c r="E169" s="390" t="e">
        <f t="shared" si="10"/>
        <v>#DIV/0!</v>
      </c>
      <c r="F169" s="251" t="str">
        <f t="shared" si="8"/>
        <v>是</v>
      </c>
      <c r="G169" s="142" t="str">
        <f t="shared" si="9"/>
        <v>项</v>
      </c>
    </row>
    <row r="170" ht="36" customHeight="1" spans="1:7">
      <c r="A170" s="392" t="s">
        <v>396</v>
      </c>
      <c r="B170" s="393" t="s">
        <v>143</v>
      </c>
      <c r="C170" s="330">
        <v>0</v>
      </c>
      <c r="D170" s="277"/>
      <c r="E170" s="390"/>
      <c r="F170" s="251" t="str">
        <f t="shared" si="8"/>
        <v>是</v>
      </c>
      <c r="G170" s="142" t="str">
        <f t="shared" si="9"/>
        <v>项</v>
      </c>
    </row>
    <row r="171" ht="36" customHeight="1" spans="1:7">
      <c r="A171" s="392" t="s">
        <v>397</v>
      </c>
      <c r="B171" s="393" t="s">
        <v>398</v>
      </c>
      <c r="C171" s="330">
        <v>0</v>
      </c>
      <c r="D171" s="277"/>
      <c r="E171" s="390"/>
      <c r="F171" s="251" t="str">
        <f t="shared" si="8"/>
        <v>是</v>
      </c>
      <c r="G171" s="142" t="str">
        <f t="shared" si="9"/>
        <v>项</v>
      </c>
    </row>
    <row r="172" ht="36" customHeight="1" spans="1:7">
      <c r="A172" s="392" t="s">
        <v>399</v>
      </c>
      <c r="B172" s="393" t="s">
        <v>157</v>
      </c>
      <c r="C172" s="330">
        <v>0</v>
      </c>
      <c r="D172" s="277"/>
      <c r="E172" s="390"/>
      <c r="F172" s="251" t="str">
        <f t="shared" si="8"/>
        <v>是</v>
      </c>
      <c r="G172" s="142" t="str">
        <f t="shared" si="9"/>
        <v>项</v>
      </c>
    </row>
    <row r="173" ht="36" customHeight="1" spans="1:7">
      <c r="A173" s="392" t="s">
        <v>400</v>
      </c>
      <c r="B173" s="393" t="s">
        <v>401</v>
      </c>
      <c r="C173" s="330">
        <v>36</v>
      </c>
      <c r="D173" s="277">
        <v>84</v>
      </c>
      <c r="E173" s="390" t="e">
        <f t="shared" si="10"/>
        <v>#DIV/0!</v>
      </c>
      <c r="F173" s="251" t="str">
        <f t="shared" si="8"/>
        <v>是</v>
      </c>
      <c r="G173" s="142" t="str">
        <f t="shared" si="9"/>
        <v>项</v>
      </c>
    </row>
    <row r="174" ht="36" customHeight="1" spans="1:7">
      <c r="A174" s="392" t="s">
        <v>402</v>
      </c>
      <c r="B174" s="391" t="s">
        <v>403</v>
      </c>
      <c r="C174" s="312">
        <f>((((SUM(XFD175:XFD180))+0)+0)+0)+0</f>
        <v>0</v>
      </c>
      <c r="D174" s="312">
        <f>((((SUM(XFD175:XFD180))+0)+0)+0)+0</f>
        <v>0</v>
      </c>
      <c r="E174" s="390" t="e">
        <f t="shared" si="10"/>
        <v>#DIV/0!</v>
      </c>
      <c r="F174" s="251" t="str">
        <f t="shared" si="8"/>
        <v>是</v>
      </c>
      <c r="G174" s="142" t="str">
        <f t="shared" si="9"/>
        <v>项</v>
      </c>
    </row>
    <row r="175" ht="36" customHeight="1" spans="1:7">
      <c r="A175" s="392" t="s">
        <v>404</v>
      </c>
      <c r="B175" s="393" t="s">
        <v>139</v>
      </c>
      <c r="C175" s="330">
        <v>586</v>
      </c>
      <c r="D175" s="277">
        <v>531</v>
      </c>
      <c r="E175" s="390" t="e">
        <f t="shared" si="10"/>
        <v>#DIV/0!</v>
      </c>
      <c r="F175" s="251" t="str">
        <f t="shared" si="8"/>
        <v>是</v>
      </c>
      <c r="G175" s="142" t="str">
        <f t="shared" si="9"/>
        <v>项</v>
      </c>
    </row>
    <row r="176" ht="36" customHeight="1" spans="1:7">
      <c r="A176" s="388" t="s">
        <v>405</v>
      </c>
      <c r="B176" s="393" t="s">
        <v>141</v>
      </c>
      <c r="C176" s="330">
        <v>68</v>
      </c>
      <c r="D176" s="250">
        <v>62</v>
      </c>
      <c r="E176" s="390" t="e">
        <f t="shared" si="10"/>
        <v>#DIV/0!</v>
      </c>
      <c r="F176" s="251" t="str">
        <f t="shared" si="8"/>
        <v>是</v>
      </c>
      <c r="G176" s="142" t="str">
        <f t="shared" si="9"/>
        <v>项</v>
      </c>
    </row>
    <row r="177" ht="36" customHeight="1" spans="1:7">
      <c r="A177" s="392" t="s">
        <v>406</v>
      </c>
      <c r="B177" s="393" t="s">
        <v>143</v>
      </c>
      <c r="C177" s="330">
        <v>0</v>
      </c>
      <c r="D177" s="277"/>
      <c r="E177" s="390"/>
      <c r="F177" s="251" t="str">
        <f t="shared" si="8"/>
        <v>是</v>
      </c>
      <c r="G177" s="142" t="str">
        <f t="shared" si="9"/>
        <v>项</v>
      </c>
    </row>
    <row r="178" ht="36" customHeight="1" spans="1:7">
      <c r="A178" s="392" t="s">
        <v>407</v>
      </c>
      <c r="B178" s="393" t="s">
        <v>408</v>
      </c>
      <c r="C178" s="330">
        <v>5</v>
      </c>
      <c r="D178" s="250">
        <v>5</v>
      </c>
      <c r="E178" s="390" t="e">
        <f t="shared" si="10"/>
        <v>#DIV/0!</v>
      </c>
      <c r="F178" s="251" t="str">
        <f t="shared" si="8"/>
        <v>是</v>
      </c>
      <c r="G178" s="142" t="str">
        <f t="shared" si="9"/>
        <v>项</v>
      </c>
    </row>
    <row r="179" ht="36" customHeight="1" spans="1:7">
      <c r="A179" s="392" t="s">
        <v>409</v>
      </c>
      <c r="B179" s="393" t="s">
        <v>157</v>
      </c>
      <c r="C179" s="330">
        <v>19</v>
      </c>
      <c r="D179" s="277">
        <v>35</v>
      </c>
      <c r="E179" s="390" t="e">
        <f t="shared" si="10"/>
        <v>#DIV/0!</v>
      </c>
      <c r="F179" s="251" t="str">
        <f t="shared" si="8"/>
        <v>是</v>
      </c>
      <c r="G179" s="142" t="str">
        <f t="shared" si="9"/>
        <v>项</v>
      </c>
    </row>
    <row r="180" ht="36" customHeight="1" spans="1:7">
      <c r="A180" s="392">
        <v>2012906</v>
      </c>
      <c r="B180" s="393" t="s">
        <v>410</v>
      </c>
      <c r="C180" s="330">
        <v>2343</v>
      </c>
      <c r="D180" s="277">
        <v>2461</v>
      </c>
      <c r="E180" s="390" t="e">
        <f t="shared" si="10"/>
        <v>#DIV/0!</v>
      </c>
      <c r="F180" s="251" t="str">
        <f t="shared" si="8"/>
        <v>是</v>
      </c>
      <c r="G180" s="142" t="str">
        <f t="shared" si="9"/>
        <v>项</v>
      </c>
    </row>
    <row r="181" ht="36" customHeight="1" spans="1:7">
      <c r="A181" s="392" t="s">
        <v>411</v>
      </c>
      <c r="B181" s="391" t="s">
        <v>412</v>
      </c>
      <c r="C181" s="312">
        <f>((((SUM(XFD182:XFD187))+0)+0)+0)+0</f>
        <v>0</v>
      </c>
      <c r="D181" s="312">
        <f>((((SUM(XFD182:XFD187))+0)+0)+0)+0</f>
        <v>0</v>
      </c>
      <c r="E181" s="390" t="e">
        <f t="shared" si="10"/>
        <v>#DIV/0!</v>
      </c>
      <c r="F181" s="251" t="str">
        <f t="shared" si="8"/>
        <v>是</v>
      </c>
      <c r="G181" s="142" t="str">
        <f t="shared" si="9"/>
        <v>项</v>
      </c>
    </row>
    <row r="182" ht="36" customHeight="1" spans="1:7">
      <c r="A182" s="392" t="s">
        <v>413</v>
      </c>
      <c r="B182" s="393" t="s">
        <v>139</v>
      </c>
      <c r="C182" s="330">
        <v>142</v>
      </c>
      <c r="D182" s="277">
        <v>124</v>
      </c>
      <c r="E182" s="390" t="e">
        <f t="shared" si="10"/>
        <v>#DIV/0!</v>
      </c>
      <c r="F182" s="251" t="str">
        <f t="shared" si="8"/>
        <v>是</v>
      </c>
      <c r="G182" s="142" t="str">
        <f t="shared" si="9"/>
        <v>项</v>
      </c>
    </row>
    <row r="183" ht="36" customHeight="1" spans="1:7">
      <c r="A183" s="388" t="s">
        <v>414</v>
      </c>
      <c r="B183" s="393" t="s">
        <v>141</v>
      </c>
      <c r="C183" s="330">
        <v>12</v>
      </c>
      <c r="D183" s="250">
        <v>12</v>
      </c>
      <c r="E183" s="390" t="e">
        <f t="shared" si="10"/>
        <v>#DIV/0!</v>
      </c>
      <c r="F183" s="251" t="str">
        <f t="shared" si="8"/>
        <v>是</v>
      </c>
      <c r="G183" s="142" t="str">
        <f t="shared" si="9"/>
        <v>项</v>
      </c>
    </row>
    <row r="184" ht="36" customHeight="1" spans="1:7">
      <c r="A184" s="392" t="s">
        <v>415</v>
      </c>
      <c r="B184" s="393" t="s">
        <v>143</v>
      </c>
      <c r="C184" s="330">
        <v>0</v>
      </c>
      <c r="D184" s="250"/>
      <c r="E184" s="390"/>
      <c r="F184" s="251" t="str">
        <f t="shared" si="8"/>
        <v>是</v>
      </c>
      <c r="G184" s="142" t="str">
        <f t="shared" si="9"/>
        <v>项</v>
      </c>
    </row>
    <row r="185" ht="36" customHeight="1" spans="1:7">
      <c r="A185" s="392" t="s">
        <v>416</v>
      </c>
      <c r="B185" s="393" t="s">
        <v>417</v>
      </c>
      <c r="C185" s="330">
        <v>0</v>
      </c>
      <c r="D185" s="250"/>
      <c r="E185" s="390"/>
      <c r="F185" s="251" t="str">
        <f t="shared" si="8"/>
        <v>是</v>
      </c>
      <c r="G185" s="142" t="str">
        <f t="shared" si="9"/>
        <v>项</v>
      </c>
    </row>
    <row r="186" ht="36" customHeight="1" spans="1:7">
      <c r="A186" s="392" t="s">
        <v>418</v>
      </c>
      <c r="B186" s="393" t="s">
        <v>157</v>
      </c>
      <c r="C186" s="330">
        <v>65</v>
      </c>
      <c r="D186" s="250">
        <v>22</v>
      </c>
      <c r="E186" s="390" t="e">
        <f t="shared" si="10"/>
        <v>#DIV/0!</v>
      </c>
      <c r="F186" s="251" t="str">
        <f t="shared" si="8"/>
        <v>是</v>
      </c>
      <c r="G186" s="142" t="str">
        <f t="shared" si="9"/>
        <v>项</v>
      </c>
    </row>
    <row r="187" ht="36" customHeight="1" spans="1:7">
      <c r="A187" s="392" t="s">
        <v>419</v>
      </c>
      <c r="B187" s="393" t="s">
        <v>420</v>
      </c>
      <c r="C187" s="330">
        <v>141</v>
      </c>
      <c r="D187" s="277">
        <v>126</v>
      </c>
      <c r="E187" s="390" t="e">
        <f t="shared" si="10"/>
        <v>#DIV/0!</v>
      </c>
      <c r="F187" s="251" t="str">
        <f t="shared" si="8"/>
        <v>是</v>
      </c>
      <c r="G187" s="142" t="str">
        <f t="shared" si="9"/>
        <v>项</v>
      </c>
    </row>
    <row r="188" ht="36" customHeight="1" spans="1:7">
      <c r="A188" s="392" t="s">
        <v>421</v>
      </c>
      <c r="B188" s="391" t="s">
        <v>422</v>
      </c>
      <c r="C188" s="312">
        <f>((((SUM(XFD189:XFD195))+0)+0)+0)+0</f>
        <v>0</v>
      </c>
      <c r="D188" s="312">
        <f>((((SUM(XFD189:XFD195))+0)+0)+0)+0</f>
        <v>0</v>
      </c>
      <c r="E188" s="390" t="e">
        <f t="shared" si="10"/>
        <v>#DIV/0!</v>
      </c>
      <c r="F188" s="251" t="str">
        <f t="shared" si="8"/>
        <v>是</v>
      </c>
      <c r="G188" s="142" t="str">
        <f t="shared" si="9"/>
        <v>项</v>
      </c>
    </row>
    <row r="189" ht="36" customHeight="1" spans="1:7">
      <c r="A189" s="392" t="s">
        <v>423</v>
      </c>
      <c r="B189" s="393" t="s">
        <v>139</v>
      </c>
      <c r="C189" s="330">
        <v>232</v>
      </c>
      <c r="D189" s="277">
        <v>174</v>
      </c>
      <c r="E189" s="390" t="e">
        <f t="shared" si="10"/>
        <v>#DIV/0!</v>
      </c>
      <c r="F189" s="251" t="str">
        <f t="shared" si="8"/>
        <v>是</v>
      </c>
      <c r="G189" s="142" t="str">
        <f t="shared" si="9"/>
        <v>项</v>
      </c>
    </row>
    <row r="190" ht="36" customHeight="1" spans="1:7">
      <c r="A190" s="388" t="s">
        <v>424</v>
      </c>
      <c r="B190" s="393" t="s">
        <v>141</v>
      </c>
      <c r="C190" s="330">
        <v>0</v>
      </c>
      <c r="D190" s="250"/>
      <c r="E190" s="390"/>
      <c r="F190" s="251" t="str">
        <f t="shared" si="8"/>
        <v>是</v>
      </c>
      <c r="G190" s="142" t="str">
        <f t="shared" si="9"/>
        <v>项</v>
      </c>
    </row>
    <row r="191" ht="36" customHeight="1" spans="1:7">
      <c r="A191" s="392" t="s">
        <v>425</v>
      </c>
      <c r="B191" s="393" t="s">
        <v>143</v>
      </c>
      <c r="C191" s="330">
        <v>0</v>
      </c>
      <c r="D191" s="250"/>
      <c r="E191" s="390"/>
      <c r="F191" s="251" t="str">
        <f t="shared" si="8"/>
        <v>是</v>
      </c>
      <c r="G191" s="142" t="str">
        <f t="shared" si="9"/>
        <v>项</v>
      </c>
    </row>
    <row r="192" ht="36" customHeight="1" spans="1:7">
      <c r="A192" s="392" t="s">
        <v>426</v>
      </c>
      <c r="B192" s="393" t="s">
        <v>427</v>
      </c>
      <c r="C192" s="330">
        <v>9</v>
      </c>
      <c r="D192" s="277">
        <v>9</v>
      </c>
      <c r="E192" s="390" t="e">
        <f t="shared" si="10"/>
        <v>#DIV/0!</v>
      </c>
      <c r="F192" s="251" t="str">
        <f t="shared" si="8"/>
        <v>是</v>
      </c>
      <c r="G192" s="142" t="str">
        <f t="shared" si="9"/>
        <v>项</v>
      </c>
    </row>
    <row r="193" ht="36" customHeight="1" spans="1:7">
      <c r="A193" s="392" t="s">
        <v>428</v>
      </c>
      <c r="B193" s="393" t="s">
        <v>429</v>
      </c>
      <c r="C193" s="330">
        <v>0</v>
      </c>
      <c r="D193" s="277">
        <v>4</v>
      </c>
      <c r="E193" s="390"/>
      <c r="F193" s="251" t="str">
        <f t="shared" si="8"/>
        <v>是</v>
      </c>
      <c r="G193" s="142" t="str">
        <f t="shared" si="9"/>
        <v>项</v>
      </c>
    </row>
    <row r="194" ht="36" customHeight="1" spans="1:7">
      <c r="A194" s="392" t="s">
        <v>430</v>
      </c>
      <c r="B194" s="393" t="s">
        <v>157</v>
      </c>
      <c r="C194" s="330">
        <v>0</v>
      </c>
      <c r="D194" s="277"/>
      <c r="E194" s="390"/>
      <c r="F194" s="251" t="str">
        <f t="shared" si="8"/>
        <v>是</v>
      </c>
      <c r="G194" s="142" t="str">
        <f t="shared" si="9"/>
        <v>项</v>
      </c>
    </row>
    <row r="195" ht="36" customHeight="1" spans="1:7">
      <c r="A195" s="392" t="s">
        <v>431</v>
      </c>
      <c r="B195" s="393" t="s">
        <v>432</v>
      </c>
      <c r="C195" s="330">
        <v>12</v>
      </c>
      <c r="D195" s="277">
        <v>12</v>
      </c>
      <c r="E195" s="390" t="e">
        <f t="shared" si="10"/>
        <v>#DIV/0!</v>
      </c>
      <c r="F195" s="251" t="str">
        <f t="shared" si="8"/>
        <v>是</v>
      </c>
      <c r="G195" s="142" t="str">
        <f t="shared" si="9"/>
        <v>项</v>
      </c>
    </row>
    <row r="196" ht="36" customHeight="1" spans="1:7">
      <c r="A196" s="392" t="s">
        <v>433</v>
      </c>
      <c r="B196" s="391" t="s">
        <v>434</v>
      </c>
      <c r="C196" s="311">
        <f>((((SUM(XFD197:XFD201))+0)+0)+0)+0</f>
        <v>0</v>
      </c>
      <c r="D196" s="311">
        <f>((((SUM(XFD197:XFD201))+0)+0)+0)+0</f>
        <v>0</v>
      </c>
      <c r="E196" s="390"/>
      <c r="F196" s="251" t="str">
        <f t="shared" ref="F196:F259" si="11">IF(LEN(XFD196)=3,"是",IF(XFD196&lt;&gt;"",IF(SUM(XFD196)&lt;&gt;0,"是","否"),"是"))</f>
        <v>是</v>
      </c>
      <c r="G196" s="142" t="str">
        <f t="shared" ref="G196:G259" si="12">IF(LEN(XFD196)=3,"类",IF(LEN(XFD196)=5,"款","项"))</f>
        <v>项</v>
      </c>
    </row>
    <row r="197" ht="36" customHeight="1" spans="1:7">
      <c r="A197" s="388" t="s">
        <v>435</v>
      </c>
      <c r="B197" s="393" t="s">
        <v>139</v>
      </c>
      <c r="C197" s="277">
        <v>0</v>
      </c>
      <c r="D197" s="250"/>
      <c r="E197" s="390"/>
      <c r="F197" s="251" t="str">
        <f t="shared" si="11"/>
        <v>是</v>
      </c>
      <c r="G197" s="142" t="str">
        <f t="shared" si="12"/>
        <v>项</v>
      </c>
    </row>
    <row r="198" ht="36" customHeight="1" spans="1:7">
      <c r="A198" s="392" t="s">
        <v>436</v>
      </c>
      <c r="B198" s="393" t="s">
        <v>141</v>
      </c>
      <c r="C198" s="277">
        <v>0</v>
      </c>
      <c r="D198" s="250"/>
      <c r="E198" s="390"/>
      <c r="F198" s="251" t="str">
        <f t="shared" si="11"/>
        <v>是</v>
      </c>
      <c r="G198" s="142" t="str">
        <f t="shared" si="12"/>
        <v>项</v>
      </c>
    </row>
    <row r="199" ht="36" customHeight="1" spans="1:7">
      <c r="A199" s="392" t="s">
        <v>437</v>
      </c>
      <c r="B199" s="393" t="s">
        <v>143</v>
      </c>
      <c r="C199" s="277">
        <v>0</v>
      </c>
      <c r="D199" s="250"/>
      <c r="E199" s="390"/>
      <c r="F199" s="251" t="str">
        <f t="shared" si="11"/>
        <v>是</v>
      </c>
      <c r="G199" s="142" t="str">
        <f t="shared" si="12"/>
        <v>项</v>
      </c>
    </row>
    <row r="200" ht="36" customHeight="1" spans="1:7">
      <c r="A200" s="392" t="s">
        <v>438</v>
      </c>
      <c r="B200" s="393" t="s">
        <v>157</v>
      </c>
      <c r="C200" s="277">
        <v>0</v>
      </c>
      <c r="D200" s="250"/>
      <c r="E200" s="390"/>
      <c r="F200" s="251" t="str">
        <f t="shared" si="11"/>
        <v>是</v>
      </c>
      <c r="G200" s="142" t="str">
        <f t="shared" si="12"/>
        <v>项</v>
      </c>
    </row>
    <row r="201" ht="36" customHeight="1" spans="1:7">
      <c r="A201" s="392" t="s">
        <v>439</v>
      </c>
      <c r="B201" s="393" t="s">
        <v>440</v>
      </c>
      <c r="C201" s="277">
        <v>0</v>
      </c>
      <c r="D201" s="250"/>
      <c r="E201" s="390"/>
      <c r="F201" s="251" t="str">
        <f t="shared" si="11"/>
        <v>是</v>
      </c>
      <c r="G201" s="142" t="str">
        <f t="shared" si="12"/>
        <v>项</v>
      </c>
    </row>
    <row r="202" ht="36" customHeight="1" spans="1:7">
      <c r="A202" s="392" t="s">
        <v>441</v>
      </c>
      <c r="B202" s="391" t="s">
        <v>442</v>
      </c>
      <c r="C202" s="312">
        <f>((((SUM(XFD203:XFD207))+0)+0)+0)+0</f>
        <v>0</v>
      </c>
      <c r="D202" s="312">
        <f>((((SUM(XFD203:XFD207))+0)+0)+0)+0</f>
        <v>0</v>
      </c>
      <c r="E202" s="390" t="e">
        <f t="shared" si="10"/>
        <v>#DIV/0!</v>
      </c>
      <c r="F202" s="251" t="str">
        <f t="shared" si="11"/>
        <v>是</v>
      </c>
      <c r="G202" s="142" t="str">
        <f t="shared" si="12"/>
        <v>项</v>
      </c>
    </row>
    <row r="203" ht="36" customHeight="1" spans="1:7">
      <c r="A203" s="392" t="s">
        <v>443</v>
      </c>
      <c r="B203" s="393" t="s">
        <v>139</v>
      </c>
      <c r="C203" s="330">
        <v>0</v>
      </c>
      <c r="D203" s="277"/>
      <c r="E203" s="390"/>
      <c r="F203" s="251" t="str">
        <f t="shared" si="11"/>
        <v>是</v>
      </c>
      <c r="G203" s="142" t="str">
        <f t="shared" si="12"/>
        <v>项</v>
      </c>
    </row>
    <row r="204" ht="36" customHeight="1" spans="1:7">
      <c r="A204" s="388" t="s">
        <v>444</v>
      </c>
      <c r="B204" s="393" t="s">
        <v>141</v>
      </c>
      <c r="C204" s="330">
        <v>0</v>
      </c>
      <c r="D204" s="250"/>
      <c r="E204" s="390"/>
      <c r="F204" s="251" t="str">
        <f t="shared" si="11"/>
        <v>是</v>
      </c>
      <c r="G204" s="142" t="str">
        <f t="shared" si="12"/>
        <v>项</v>
      </c>
    </row>
    <row r="205" ht="36" customHeight="1" spans="1:7">
      <c r="A205" s="392" t="s">
        <v>445</v>
      </c>
      <c r="B205" s="393" t="s">
        <v>143</v>
      </c>
      <c r="C205" s="330">
        <v>0</v>
      </c>
      <c r="D205" s="250"/>
      <c r="E205" s="390"/>
      <c r="F205" s="251" t="str">
        <f t="shared" si="11"/>
        <v>是</v>
      </c>
      <c r="G205" s="142" t="str">
        <f t="shared" si="12"/>
        <v>项</v>
      </c>
    </row>
    <row r="206" ht="36" customHeight="1" spans="1:7">
      <c r="A206" s="392" t="s">
        <v>446</v>
      </c>
      <c r="B206" s="393" t="s">
        <v>157</v>
      </c>
      <c r="C206" s="330">
        <v>0</v>
      </c>
      <c r="D206" s="277"/>
      <c r="E206" s="390"/>
      <c r="F206" s="251" t="str">
        <f t="shared" si="11"/>
        <v>是</v>
      </c>
      <c r="G206" s="142" t="str">
        <f t="shared" si="12"/>
        <v>项</v>
      </c>
    </row>
    <row r="207" ht="36" customHeight="1" spans="1:7">
      <c r="A207" s="392" t="s">
        <v>447</v>
      </c>
      <c r="B207" s="393" t="s">
        <v>442</v>
      </c>
      <c r="C207" s="330">
        <v>426</v>
      </c>
      <c r="D207" s="277">
        <v>483</v>
      </c>
      <c r="E207" s="390" t="e">
        <f t="shared" si="10"/>
        <v>#DIV/0!</v>
      </c>
      <c r="F207" s="251" t="str">
        <f t="shared" si="11"/>
        <v>是</v>
      </c>
      <c r="G207" s="142" t="str">
        <f t="shared" si="12"/>
        <v>项</v>
      </c>
    </row>
    <row r="208" ht="36" customHeight="1" spans="1:7">
      <c r="A208" s="392" t="s">
        <v>448</v>
      </c>
      <c r="B208" s="391" t="s">
        <v>449</v>
      </c>
      <c r="C208" s="277"/>
      <c r="D208" s="312">
        <f>((((SUM(XFD209:XFD214))+0)+0)+0)+0</f>
        <v>0</v>
      </c>
      <c r="E208" s="390"/>
      <c r="F208" s="251" t="str">
        <f t="shared" si="11"/>
        <v>是</v>
      </c>
      <c r="G208" s="142" t="str">
        <f t="shared" si="12"/>
        <v>项</v>
      </c>
    </row>
    <row r="209" ht="36" customHeight="1" spans="1:7">
      <c r="A209" s="392" t="s">
        <v>450</v>
      </c>
      <c r="B209" s="393" t="s">
        <v>139</v>
      </c>
      <c r="C209" s="277"/>
      <c r="D209" s="277"/>
      <c r="E209" s="390"/>
      <c r="F209" s="251" t="str">
        <f t="shared" si="11"/>
        <v>是</v>
      </c>
      <c r="G209" s="142" t="str">
        <f t="shared" si="12"/>
        <v>项</v>
      </c>
    </row>
    <row r="210" ht="36" customHeight="1" spans="1:7">
      <c r="A210" s="392" t="s">
        <v>451</v>
      </c>
      <c r="B210" s="393" t="s">
        <v>141</v>
      </c>
      <c r="C210" s="277"/>
      <c r="D210" s="250"/>
      <c r="E210" s="390"/>
      <c r="F210" s="251" t="str">
        <f t="shared" si="11"/>
        <v>是</v>
      </c>
      <c r="G210" s="142" t="str">
        <f t="shared" si="12"/>
        <v>项</v>
      </c>
    </row>
    <row r="211" ht="36" customHeight="1" spans="1:7">
      <c r="A211" s="392" t="s">
        <v>452</v>
      </c>
      <c r="B211" s="393" t="s">
        <v>143</v>
      </c>
      <c r="C211" s="277"/>
      <c r="D211" s="250"/>
      <c r="E211" s="390"/>
      <c r="F211" s="251" t="str">
        <f t="shared" si="11"/>
        <v>是</v>
      </c>
      <c r="G211" s="142" t="str">
        <f t="shared" si="12"/>
        <v>项</v>
      </c>
    </row>
    <row r="212" ht="36" customHeight="1" spans="1:7">
      <c r="A212" s="388" t="s">
        <v>453</v>
      </c>
      <c r="B212" s="393" t="s">
        <v>454</v>
      </c>
      <c r="C212" s="277"/>
      <c r="D212" s="277"/>
      <c r="E212" s="390"/>
      <c r="F212" s="251" t="str">
        <f t="shared" si="11"/>
        <v>是</v>
      </c>
      <c r="G212" s="142" t="str">
        <f t="shared" si="12"/>
        <v>项</v>
      </c>
    </row>
    <row r="213" ht="36" customHeight="1" spans="1:7">
      <c r="A213" s="392" t="s">
        <v>455</v>
      </c>
      <c r="B213" s="393" t="s">
        <v>157</v>
      </c>
      <c r="C213" s="277"/>
      <c r="D213" s="277"/>
      <c r="E213" s="390"/>
      <c r="F213" s="251" t="str">
        <f t="shared" si="11"/>
        <v>是</v>
      </c>
      <c r="G213" s="142" t="str">
        <f t="shared" si="12"/>
        <v>项</v>
      </c>
    </row>
    <row r="214" ht="36" customHeight="1" spans="1:7">
      <c r="A214" s="392" t="s">
        <v>456</v>
      </c>
      <c r="B214" s="393" t="s">
        <v>457</v>
      </c>
      <c r="C214" s="277"/>
      <c r="D214" s="277"/>
      <c r="E214" s="390"/>
      <c r="F214" s="251" t="str">
        <f t="shared" si="11"/>
        <v>是</v>
      </c>
      <c r="G214" s="142" t="str">
        <f t="shared" si="12"/>
        <v>项</v>
      </c>
    </row>
    <row r="215" ht="36" customHeight="1" spans="1:7">
      <c r="A215" s="392" t="s">
        <v>458</v>
      </c>
      <c r="B215" s="391" t="s">
        <v>459</v>
      </c>
      <c r="C215" s="312">
        <f>((((SUM(XFD216:XFD229))+0)+0)+0)+0</f>
        <v>0</v>
      </c>
      <c r="D215" s="312">
        <f>((((SUM(XFD216:XFD229))+0)+0)+0)+0</f>
        <v>0</v>
      </c>
      <c r="E215" s="390" t="e">
        <f t="shared" si="10"/>
        <v>#DIV/0!</v>
      </c>
      <c r="F215" s="251" t="str">
        <f t="shared" si="11"/>
        <v>是</v>
      </c>
      <c r="G215" s="142" t="str">
        <f t="shared" si="12"/>
        <v>项</v>
      </c>
    </row>
    <row r="216" ht="36" customHeight="1" spans="1:7">
      <c r="A216" s="392" t="s">
        <v>460</v>
      </c>
      <c r="B216" s="393" t="s">
        <v>139</v>
      </c>
      <c r="C216" s="330">
        <v>707</v>
      </c>
      <c r="D216" s="277">
        <v>542</v>
      </c>
      <c r="E216" s="390" t="e">
        <f t="shared" si="10"/>
        <v>#DIV/0!</v>
      </c>
      <c r="F216" s="251" t="str">
        <f t="shared" si="11"/>
        <v>是</v>
      </c>
      <c r="G216" s="142" t="str">
        <f t="shared" si="12"/>
        <v>项</v>
      </c>
    </row>
    <row r="217" ht="36" customHeight="1" spans="1:7">
      <c r="A217" s="392" t="s">
        <v>461</v>
      </c>
      <c r="B217" s="393" t="s">
        <v>141</v>
      </c>
      <c r="C217" s="330">
        <v>1</v>
      </c>
      <c r="D217" s="277">
        <v>1</v>
      </c>
      <c r="E217" s="390" t="e">
        <f t="shared" si="10"/>
        <v>#DIV/0!</v>
      </c>
      <c r="F217" s="251" t="str">
        <f t="shared" si="11"/>
        <v>是</v>
      </c>
      <c r="G217" s="142" t="str">
        <f t="shared" si="12"/>
        <v>项</v>
      </c>
    </row>
    <row r="218" ht="36" customHeight="1" spans="1:7">
      <c r="A218" s="388" t="s">
        <v>462</v>
      </c>
      <c r="B218" s="393" t="s">
        <v>143</v>
      </c>
      <c r="C218" s="330">
        <v>0</v>
      </c>
      <c r="D218" s="277"/>
      <c r="E218" s="390"/>
      <c r="F218" s="251" t="str">
        <f t="shared" si="11"/>
        <v>是</v>
      </c>
      <c r="G218" s="142" t="str">
        <f t="shared" si="12"/>
        <v>项</v>
      </c>
    </row>
    <row r="219" ht="36" customHeight="1" spans="1:7">
      <c r="A219" s="392" t="s">
        <v>463</v>
      </c>
      <c r="B219" s="393" t="s">
        <v>464</v>
      </c>
      <c r="C219" s="330">
        <v>2</v>
      </c>
      <c r="D219" s="277">
        <v>3</v>
      </c>
      <c r="E219" s="390" t="e">
        <f t="shared" si="10"/>
        <v>#DIV/0!</v>
      </c>
      <c r="F219" s="251" t="str">
        <f t="shared" si="11"/>
        <v>是</v>
      </c>
      <c r="G219" s="142" t="str">
        <f t="shared" si="12"/>
        <v>项</v>
      </c>
    </row>
    <row r="220" ht="36" customHeight="1" spans="1:7">
      <c r="A220" s="392" t="s">
        <v>465</v>
      </c>
      <c r="B220" s="393" t="s">
        <v>466</v>
      </c>
      <c r="C220" s="330">
        <v>5</v>
      </c>
      <c r="D220" s="277">
        <v>6</v>
      </c>
      <c r="E220" s="390" t="e">
        <f t="shared" si="10"/>
        <v>#DIV/0!</v>
      </c>
      <c r="F220" s="251" t="str">
        <f t="shared" si="11"/>
        <v>是</v>
      </c>
      <c r="G220" s="142" t="str">
        <f t="shared" si="12"/>
        <v>项</v>
      </c>
    </row>
    <row r="221" ht="36" customHeight="1" spans="1:7">
      <c r="A221" s="392" t="s">
        <v>467</v>
      </c>
      <c r="B221" s="393" t="s">
        <v>240</v>
      </c>
      <c r="C221" s="330">
        <v>0</v>
      </c>
      <c r="D221" s="277"/>
      <c r="E221" s="390"/>
      <c r="F221" s="251" t="str">
        <f t="shared" si="11"/>
        <v>是</v>
      </c>
      <c r="G221" s="142" t="str">
        <f t="shared" si="12"/>
        <v>项</v>
      </c>
    </row>
    <row r="222" ht="36" customHeight="1" spans="1:7">
      <c r="A222" s="392" t="s">
        <v>468</v>
      </c>
      <c r="B222" s="393" t="s">
        <v>469</v>
      </c>
      <c r="C222" s="330">
        <v>0</v>
      </c>
      <c r="D222" s="277"/>
      <c r="E222" s="390"/>
      <c r="F222" s="251" t="str">
        <f t="shared" si="11"/>
        <v>是</v>
      </c>
      <c r="G222" s="142" t="str">
        <f t="shared" si="12"/>
        <v>项</v>
      </c>
    </row>
    <row r="223" ht="36" customHeight="1" spans="1:7">
      <c r="A223" s="392" t="s">
        <v>470</v>
      </c>
      <c r="B223" s="393" t="s">
        <v>471</v>
      </c>
      <c r="C223" s="330">
        <v>0</v>
      </c>
      <c r="D223" s="277"/>
      <c r="E223" s="390"/>
      <c r="F223" s="251" t="str">
        <f t="shared" si="11"/>
        <v>是</v>
      </c>
      <c r="G223" s="142" t="str">
        <f t="shared" si="12"/>
        <v>项</v>
      </c>
    </row>
    <row r="224" ht="36" customHeight="1" spans="1:7">
      <c r="A224" s="388" t="s">
        <v>472</v>
      </c>
      <c r="B224" s="393" t="s">
        <v>473</v>
      </c>
      <c r="C224" s="330">
        <v>0</v>
      </c>
      <c r="D224" s="277"/>
      <c r="E224" s="390"/>
      <c r="F224" s="251" t="str">
        <f t="shared" si="11"/>
        <v>是</v>
      </c>
      <c r="G224" s="142" t="str">
        <f t="shared" si="12"/>
        <v>项</v>
      </c>
    </row>
    <row r="225" ht="36" customHeight="1" spans="1:7">
      <c r="A225" s="392" t="s">
        <v>474</v>
      </c>
      <c r="B225" s="393" t="s">
        <v>475</v>
      </c>
      <c r="C225" s="330">
        <v>0</v>
      </c>
      <c r="D225" s="277"/>
      <c r="E225" s="390"/>
      <c r="F225" s="251" t="str">
        <f t="shared" si="11"/>
        <v>是</v>
      </c>
      <c r="G225" s="142" t="str">
        <f t="shared" si="12"/>
        <v>项</v>
      </c>
    </row>
    <row r="226" ht="36" customHeight="1" spans="1:7">
      <c r="A226" s="392" t="s">
        <v>476</v>
      </c>
      <c r="B226" s="393" t="s">
        <v>477</v>
      </c>
      <c r="C226" s="330">
        <v>9</v>
      </c>
      <c r="D226" s="277">
        <v>9</v>
      </c>
      <c r="E226" s="390" t="e">
        <f t="shared" si="10"/>
        <v>#DIV/0!</v>
      </c>
      <c r="F226" s="251" t="str">
        <f t="shared" si="11"/>
        <v>是</v>
      </c>
      <c r="G226" s="142" t="str">
        <f t="shared" si="12"/>
        <v>项</v>
      </c>
    </row>
    <row r="227" ht="36" customHeight="1" spans="1:7">
      <c r="A227" s="392" t="s">
        <v>478</v>
      </c>
      <c r="B227" s="393" t="s">
        <v>479</v>
      </c>
      <c r="C227" s="330">
        <v>0</v>
      </c>
      <c r="D227" s="277"/>
      <c r="E227" s="390"/>
      <c r="F227" s="251" t="str">
        <f t="shared" si="11"/>
        <v>是</v>
      </c>
      <c r="G227" s="142" t="str">
        <f t="shared" si="12"/>
        <v>项</v>
      </c>
    </row>
    <row r="228" ht="36" customHeight="1" spans="1:7">
      <c r="A228" s="392" t="s">
        <v>480</v>
      </c>
      <c r="B228" s="393" t="s">
        <v>157</v>
      </c>
      <c r="C228" s="330">
        <v>0</v>
      </c>
      <c r="D228" s="277"/>
      <c r="E228" s="390"/>
      <c r="F228" s="251" t="str">
        <f t="shared" si="11"/>
        <v>是</v>
      </c>
      <c r="G228" s="142" t="str">
        <f t="shared" si="12"/>
        <v>项</v>
      </c>
    </row>
    <row r="229" ht="36" customHeight="1" spans="1:7">
      <c r="A229" s="392" t="s">
        <v>481</v>
      </c>
      <c r="B229" s="393" t="s">
        <v>482</v>
      </c>
      <c r="C229" s="330">
        <v>37</v>
      </c>
      <c r="D229" s="277">
        <v>37</v>
      </c>
      <c r="E229" s="390" t="e">
        <f t="shared" ref="E228:E291" si="13">(XFD229-XFD229)/XFD229</f>
        <v>#DIV/0!</v>
      </c>
      <c r="F229" s="251" t="str">
        <f t="shared" si="11"/>
        <v>是</v>
      </c>
      <c r="G229" s="142" t="str">
        <f t="shared" si="12"/>
        <v>项</v>
      </c>
    </row>
    <row r="230" ht="36" customHeight="1" spans="1:7">
      <c r="A230" s="392" t="s">
        <v>483</v>
      </c>
      <c r="B230" s="391" t="s">
        <v>484</v>
      </c>
      <c r="C230" s="277">
        <v>0</v>
      </c>
      <c r="D230" s="312">
        <f>SUM(XFD231:XFD236)</f>
        <v>0</v>
      </c>
      <c r="E230" s="390"/>
      <c r="F230" s="251" t="str">
        <f t="shared" si="11"/>
        <v>是</v>
      </c>
      <c r="G230" s="142" t="str">
        <f t="shared" si="12"/>
        <v>项</v>
      </c>
    </row>
    <row r="231" ht="36" customHeight="1" spans="1:7">
      <c r="A231" s="388" t="s">
        <v>485</v>
      </c>
      <c r="B231" s="393" t="s">
        <v>486</v>
      </c>
      <c r="C231" s="277">
        <v>0</v>
      </c>
      <c r="D231" s="277"/>
      <c r="E231" s="390"/>
      <c r="F231" s="251" t="str">
        <f t="shared" si="11"/>
        <v>是</v>
      </c>
      <c r="G231" s="142" t="str">
        <f t="shared" si="12"/>
        <v>项</v>
      </c>
    </row>
    <row r="232" ht="36" customHeight="1" spans="1:7">
      <c r="A232" s="392" t="s">
        <v>487</v>
      </c>
      <c r="B232" s="393" t="s">
        <v>488</v>
      </c>
      <c r="C232" s="277">
        <v>0</v>
      </c>
      <c r="D232" s="277"/>
      <c r="E232" s="390"/>
      <c r="F232" s="251" t="str">
        <f t="shared" si="11"/>
        <v>是</v>
      </c>
      <c r="G232" s="142" t="str">
        <f t="shared" si="12"/>
        <v>项</v>
      </c>
    </row>
    <row r="233" ht="36" customHeight="1" spans="1:7">
      <c r="A233" s="392" t="s">
        <v>489</v>
      </c>
      <c r="B233" s="393" t="s">
        <v>490</v>
      </c>
      <c r="C233" s="277">
        <v>0</v>
      </c>
      <c r="D233" s="277"/>
      <c r="E233" s="390"/>
      <c r="F233" s="251" t="str">
        <f t="shared" si="11"/>
        <v>是</v>
      </c>
      <c r="G233" s="142" t="str">
        <f t="shared" si="12"/>
        <v>项</v>
      </c>
    </row>
    <row r="234" ht="36" customHeight="1" spans="1:7">
      <c r="A234" s="392" t="s">
        <v>491</v>
      </c>
      <c r="B234" s="393" t="s">
        <v>492</v>
      </c>
      <c r="C234" s="277">
        <v>0</v>
      </c>
      <c r="D234" s="277"/>
      <c r="E234" s="390"/>
      <c r="F234" s="251" t="str">
        <f t="shared" si="11"/>
        <v>是</v>
      </c>
      <c r="G234" s="142" t="str">
        <f t="shared" si="12"/>
        <v>项</v>
      </c>
    </row>
    <row r="235" ht="36" customHeight="1" spans="1:7">
      <c r="A235" s="392" t="s">
        <v>493</v>
      </c>
      <c r="B235" s="393" t="s">
        <v>494</v>
      </c>
      <c r="C235" s="277">
        <v>0</v>
      </c>
      <c r="D235" s="277"/>
      <c r="E235" s="390"/>
      <c r="F235" s="251" t="str">
        <f t="shared" si="11"/>
        <v>是</v>
      </c>
      <c r="G235" s="142" t="str">
        <f t="shared" si="12"/>
        <v>项</v>
      </c>
    </row>
    <row r="236" ht="36" customHeight="1" spans="1:7">
      <c r="A236" s="392" t="s">
        <v>495</v>
      </c>
      <c r="B236" s="393" t="s">
        <v>496</v>
      </c>
      <c r="C236" s="277">
        <v>0</v>
      </c>
      <c r="D236" s="277"/>
      <c r="E236" s="390"/>
      <c r="F236" s="251" t="str">
        <f t="shared" si="11"/>
        <v>是</v>
      </c>
      <c r="G236" s="142" t="str">
        <f t="shared" si="12"/>
        <v>项</v>
      </c>
    </row>
    <row r="237" ht="36" customHeight="1" spans="1:7">
      <c r="A237" s="392" t="s">
        <v>497</v>
      </c>
      <c r="B237" s="391" t="s">
        <v>498</v>
      </c>
      <c r="C237" s="277">
        <v>0</v>
      </c>
      <c r="D237" s="312">
        <f>SUM(XFD238:XFD242)</f>
        <v>0</v>
      </c>
      <c r="E237" s="390"/>
      <c r="F237" s="251" t="str">
        <f t="shared" si="11"/>
        <v>是</v>
      </c>
      <c r="G237" s="142" t="str">
        <f t="shared" si="12"/>
        <v>项</v>
      </c>
    </row>
    <row r="238" ht="36" customHeight="1" spans="1:7">
      <c r="A238" s="392" t="s">
        <v>499</v>
      </c>
      <c r="B238" s="393" t="s">
        <v>486</v>
      </c>
      <c r="C238" s="277">
        <v>0</v>
      </c>
      <c r="D238" s="277"/>
      <c r="E238" s="390"/>
      <c r="F238" s="251" t="str">
        <f t="shared" si="11"/>
        <v>是</v>
      </c>
      <c r="G238" s="142" t="str">
        <f t="shared" si="12"/>
        <v>项</v>
      </c>
    </row>
    <row r="239" ht="36" customHeight="1" spans="1:7">
      <c r="A239" s="392" t="s">
        <v>500</v>
      </c>
      <c r="B239" s="393" t="s">
        <v>488</v>
      </c>
      <c r="C239" s="277">
        <v>0</v>
      </c>
      <c r="D239" s="277"/>
      <c r="E239" s="390"/>
      <c r="F239" s="251" t="str">
        <f t="shared" si="11"/>
        <v>是</v>
      </c>
      <c r="G239" s="142" t="str">
        <f t="shared" si="12"/>
        <v>项</v>
      </c>
    </row>
    <row r="240" ht="36" customHeight="1" spans="1:7">
      <c r="A240" s="392" t="s">
        <v>501</v>
      </c>
      <c r="B240" s="393" t="s">
        <v>490</v>
      </c>
      <c r="C240" s="277">
        <v>0</v>
      </c>
      <c r="D240" s="277"/>
      <c r="E240" s="390"/>
      <c r="F240" s="251" t="str">
        <f t="shared" si="11"/>
        <v>是</v>
      </c>
      <c r="G240" s="142" t="str">
        <f t="shared" si="12"/>
        <v>项</v>
      </c>
    </row>
    <row r="241" ht="36" customHeight="1" spans="1:7">
      <c r="A241" s="392" t="s">
        <v>502</v>
      </c>
      <c r="B241" s="393" t="s">
        <v>503</v>
      </c>
      <c r="C241" s="277">
        <v>0</v>
      </c>
      <c r="D241" s="277">
        <v>10</v>
      </c>
      <c r="E241" s="390"/>
      <c r="F241" s="251" t="str">
        <f t="shared" si="11"/>
        <v>是</v>
      </c>
      <c r="G241" s="142" t="str">
        <f t="shared" si="12"/>
        <v>项</v>
      </c>
    </row>
    <row r="242" ht="36" customHeight="1" spans="1:7">
      <c r="A242" s="392" t="s">
        <v>504</v>
      </c>
      <c r="B242" s="393" t="s">
        <v>505</v>
      </c>
      <c r="C242" s="277">
        <v>0</v>
      </c>
      <c r="D242" s="277">
        <v>54</v>
      </c>
      <c r="E242" s="390"/>
      <c r="F242" s="251" t="str">
        <f t="shared" si="11"/>
        <v>是</v>
      </c>
      <c r="G242" s="142" t="str">
        <f t="shared" si="12"/>
        <v>项</v>
      </c>
    </row>
    <row r="243" ht="36" customHeight="1" spans="1:7">
      <c r="A243" s="392" t="s">
        <v>506</v>
      </c>
      <c r="B243" s="391" t="s">
        <v>507</v>
      </c>
      <c r="C243" s="277">
        <f>SUM(XFD244:XFD245)</f>
        <v>0</v>
      </c>
      <c r="D243" s="277">
        <f>SUM(XFD244:XFD245)</f>
        <v>0</v>
      </c>
      <c r="E243" s="390" t="e">
        <f t="shared" si="13"/>
        <v>#DIV/0!</v>
      </c>
      <c r="F243" s="251" t="str">
        <f t="shared" si="11"/>
        <v>是</v>
      </c>
      <c r="G243" s="142" t="str">
        <f t="shared" si="12"/>
        <v>项</v>
      </c>
    </row>
    <row r="244" ht="36" customHeight="1" spans="1:7">
      <c r="A244" s="392" t="s">
        <v>508</v>
      </c>
      <c r="B244" s="393" t="s">
        <v>509</v>
      </c>
      <c r="C244" s="277">
        <v>0</v>
      </c>
      <c r="D244" s="277"/>
      <c r="E244" s="390"/>
      <c r="F244" s="251" t="str">
        <f t="shared" si="11"/>
        <v>是</v>
      </c>
      <c r="G244" s="142" t="str">
        <f t="shared" si="12"/>
        <v>项</v>
      </c>
    </row>
    <row r="245" ht="36" customHeight="1" spans="1:7">
      <c r="A245" s="392" t="s">
        <v>510</v>
      </c>
      <c r="B245" s="393" t="s">
        <v>507</v>
      </c>
      <c r="C245" s="330">
        <v>10727</v>
      </c>
      <c r="D245" s="277">
        <v>4361</v>
      </c>
      <c r="E245" s="390" t="e">
        <f t="shared" si="13"/>
        <v>#DIV/0!</v>
      </c>
      <c r="F245" s="251" t="str">
        <f t="shared" si="11"/>
        <v>是</v>
      </c>
      <c r="G245" s="142" t="str">
        <f t="shared" si="12"/>
        <v>项</v>
      </c>
    </row>
    <row r="246" ht="36" customHeight="1" spans="1:7">
      <c r="A246" s="388" t="s">
        <v>511</v>
      </c>
      <c r="B246" s="389" t="s">
        <v>72</v>
      </c>
      <c r="C246" s="277">
        <v>0</v>
      </c>
      <c r="D246" s="312">
        <f>((((SUM(XFD247:XFD248))+0)+0)+0)+0</f>
        <v>0</v>
      </c>
      <c r="E246" s="390"/>
      <c r="F246" s="251" t="str">
        <f t="shared" si="11"/>
        <v>是</v>
      </c>
      <c r="G246" s="142" t="str">
        <f t="shared" si="12"/>
        <v>项</v>
      </c>
    </row>
    <row r="247" ht="36" customHeight="1" spans="1:7">
      <c r="A247" s="392" t="s">
        <v>512</v>
      </c>
      <c r="B247" s="391" t="s">
        <v>513</v>
      </c>
      <c r="C247" s="277">
        <v>0</v>
      </c>
      <c r="D247" s="311"/>
      <c r="E247" s="390"/>
      <c r="F247" s="251" t="str">
        <f t="shared" si="11"/>
        <v>是</v>
      </c>
      <c r="G247" s="142" t="str">
        <f t="shared" si="12"/>
        <v>项</v>
      </c>
    </row>
    <row r="248" ht="36" customHeight="1" spans="1:7">
      <c r="A248" s="392" t="s">
        <v>514</v>
      </c>
      <c r="B248" s="391" t="s">
        <v>515</v>
      </c>
      <c r="C248" s="277">
        <v>0</v>
      </c>
      <c r="D248" s="311"/>
      <c r="E248" s="390"/>
      <c r="F248" s="251" t="str">
        <f t="shared" si="11"/>
        <v>是</v>
      </c>
      <c r="G248" s="142" t="str">
        <f t="shared" si="12"/>
        <v>项</v>
      </c>
    </row>
    <row r="249" ht="36" customHeight="1" spans="1:7">
      <c r="A249" s="362" t="s">
        <v>516</v>
      </c>
      <c r="B249" s="389" t="s">
        <v>74</v>
      </c>
      <c r="C249" s="312">
        <f>SUM(XFD250,XFD254,XFD256,XFD258,XFD266)</f>
        <v>0</v>
      </c>
      <c r="D249" s="312">
        <f>SUM(XFD250,XFD254,XFD256,XFD258,XFD266)</f>
        <v>0</v>
      </c>
      <c r="E249" s="390" t="e">
        <f t="shared" si="13"/>
        <v>#DIV/0!</v>
      </c>
      <c r="F249" s="251" t="str">
        <f t="shared" si="11"/>
        <v>是</v>
      </c>
      <c r="G249" s="142" t="str">
        <f t="shared" si="12"/>
        <v>项</v>
      </c>
    </row>
    <row r="250" ht="36" customHeight="1" spans="1:7">
      <c r="A250" s="388" t="s">
        <v>71</v>
      </c>
      <c r="B250" s="396" t="s">
        <v>517</v>
      </c>
      <c r="C250" s="277">
        <v>0</v>
      </c>
      <c r="D250" s="311">
        <f>((((XFD251)+0)+0)+0)+0</f>
        <v>0</v>
      </c>
      <c r="E250" s="390"/>
      <c r="F250" s="251" t="str">
        <f t="shared" si="11"/>
        <v>是</v>
      </c>
      <c r="G250" s="142" t="str">
        <f t="shared" si="12"/>
        <v>项</v>
      </c>
    </row>
    <row r="251" ht="36" customHeight="1" spans="1:7">
      <c r="A251" s="388" t="s">
        <v>518</v>
      </c>
      <c r="B251" s="393" t="s">
        <v>519</v>
      </c>
      <c r="C251" s="277">
        <v>0</v>
      </c>
      <c r="D251" s="250"/>
      <c r="E251" s="390"/>
      <c r="F251" s="251" t="str">
        <f t="shared" si="11"/>
        <v>是</v>
      </c>
      <c r="G251" s="142" t="str">
        <f t="shared" si="12"/>
        <v>项</v>
      </c>
    </row>
    <row r="252" ht="36" customHeight="1" spans="1:7">
      <c r="A252" s="388" t="s">
        <v>520</v>
      </c>
      <c r="B252" s="393" t="s">
        <v>521</v>
      </c>
      <c r="C252" s="277">
        <v>0</v>
      </c>
      <c r="D252" s="250"/>
      <c r="E252" s="390"/>
      <c r="F252" s="251" t="str">
        <f t="shared" si="11"/>
        <v>是</v>
      </c>
      <c r="G252" s="142" t="str">
        <f t="shared" si="12"/>
        <v>项</v>
      </c>
    </row>
    <row r="253" ht="36" customHeight="1" spans="1:7">
      <c r="A253" s="388" t="s">
        <v>73</v>
      </c>
      <c r="B253" s="393" t="s">
        <v>522</v>
      </c>
      <c r="C253" s="277">
        <v>0</v>
      </c>
      <c r="D253" s="250"/>
      <c r="E253" s="390"/>
      <c r="F253" s="251" t="str">
        <f t="shared" si="11"/>
        <v>是</v>
      </c>
      <c r="G253" s="142" t="str">
        <f t="shared" si="12"/>
        <v>项</v>
      </c>
    </row>
    <row r="254" ht="36" customHeight="1" spans="1:7">
      <c r="A254" s="276" t="s">
        <v>523</v>
      </c>
      <c r="B254" s="391" t="s">
        <v>524</v>
      </c>
      <c r="C254" s="311">
        <f>((((XFD255)+0)+0)+0)+0</f>
        <v>0</v>
      </c>
      <c r="D254" s="311">
        <f>((((XFD255)+0)+0)+0)+0</f>
        <v>0</v>
      </c>
      <c r="E254" s="390"/>
      <c r="F254" s="251" t="str">
        <f t="shared" si="11"/>
        <v>是</v>
      </c>
      <c r="G254" s="142" t="str">
        <f t="shared" si="12"/>
        <v>项</v>
      </c>
    </row>
    <row r="255" ht="36" customHeight="1" spans="1:7">
      <c r="A255" s="274" t="s">
        <v>525</v>
      </c>
      <c r="B255" s="393" t="s">
        <v>524</v>
      </c>
      <c r="C255" s="277">
        <v>0</v>
      </c>
      <c r="D255" s="250"/>
      <c r="E255" s="390"/>
      <c r="F255" s="251" t="str">
        <f t="shared" si="11"/>
        <v>是</v>
      </c>
      <c r="G255" s="142" t="str">
        <f t="shared" si="12"/>
        <v>项</v>
      </c>
    </row>
    <row r="256" ht="36" customHeight="1" spans="1:7">
      <c r="A256" s="276" t="s">
        <v>526</v>
      </c>
      <c r="B256" s="391" t="s">
        <v>527</v>
      </c>
      <c r="C256" s="311">
        <v>0</v>
      </c>
      <c r="D256" s="311">
        <f>((((XFD257)+0)+0)+0)+0</f>
        <v>0</v>
      </c>
      <c r="E256" s="390"/>
      <c r="F256" s="251" t="str">
        <f t="shared" si="11"/>
        <v>是</v>
      </c>
      <c r="G256" s="142" t="str">
        <f t="shared" si="12"/>
        <v>项</v>
      </c>
    </row>
    <row r="257" ht="36" customHeight="1" spans="1:7">
      <c r="A257" s="274" t="s">
        <v>528</v>
      </c>
      <c r="B257" s="393" t="s">
        <v>527</v>
      </c>
      <c r="C257" s="277">
        <v>0</v>
      </c>
      <c r="D257" s="250"/>
      <c r="E257" s="390"/>
      <c r="F257" s="251" t="str">
        <f t="shared" si="11"/>
        <v>是</v>
      </c>
      <c r="G257" s="142" t="str">
        <f t="shared" si="12"/>
        <v>项</v>
      </c>
    </row>
    <row r="258" ht="36" customHeight="1" spans="1:7">
      <c r="A258" s="276" t="s">
        <v>529</v>
      </c>
      <c r="B258" s="391" t="s">
        <v>530</v>
      </c>
      <c r="C258" s="312">
        <f>((((SUM(XFD259:XFD265))+0)+0)+0)+0</f>
        <v>0</v>
      </c>
      <c r="D258" s="312">
        <f>((((SUM(XFD259:XFD265))+0)+0)+0)+0</f>
        <v>0</v>
      </c>
      <c r="E258" s="390" t="e">
        <f t="shared" si="13"/>
        <v>#DIV/0!</v>
      </c>
      <c r="F258" s="251" t="str">
        <f t="shared" si="11"/>
        <v>是</v>
      </c>
      <c r="G258" s="142" t="str">
        <f t="shared" si="12"/>
        <v>项</v>
      </c>
    </row>
    <row r="259" ht="36" customHeight="1" spans="1:7">
      <c r="A259" s="274" t="s">
        <v>531</v>
      </c>
      <c r="B259" s="393" t="s">
        <v>532</v>
      </c>
      <c r="C259" s="330">
        <v>22</v>
      </c>
      <c r="D259" s="277">
        <v>22</v>
      </c>
      <c r="E259" s="390" t="e">
        <f t="shared" si="13"/>
        <v>#DIV/0!</v>
      </c>
      <c r="F259" s="251" t="str">
        <f t="shared" si="11"/>
        <v>是</v>
      </c>
      <c r="G259" s="142" t="str">
        <f t="shared" si="12"/>
        <v>项</v>
      </c>
    </row>
    <row r="260" ht="36" customHeight="1" spans="1:7">
      <c r="A260" s="388" t="s">
        <v>533</v>
      </c>
      <c r="B260" s="393" t="s">
        <v>534</v>
      </c>
      <c r="C260" s="330">
        <v>0</v>
      </c>
      <c r="D260" s="250"/>
      <c r="E260" s="390"/>
      <c r="F260" s="251" t="str">
        <f t="shared" ref="F260:F323" si="14">IF(LEN(XFD260)=3,"是",IF(XFD260&lt;&gt;"",IF(SUM(XFD260)&lt;&gt;0,"是","否"),"是"))</f>
        <v>是</v>
      </c>
      <c r="G260" s="142" t="str">
        <f t="shared" ref="G260:G323" si="15">IF(LEN(XFD260)=3,"类",IF(LEN(XFD260)=5,"款","项"))</f>
        <v>项</v>
      </c>
    </row>
    <row r="261" ht="36" customHeight="1" spans="1:7">
      <c r="A261" s="392" t="s">
        <v>535</v>
      </c>
      <c r="B261" s="393" t="s">
        <v>536</v>
      </c>
      <c r="C261" s="330">
        <v>19</v>
      </c>
      <c r="D261" s="277">
        <v>529</v>
      </c>
      <c r="E261" s="390" t="e">
        <f t="shared" si="13"/>
        <v>#DIV/0!</v>
      </c>
      <c r="F261" s="251" t="str">
        <f t="shared" si="14"/>
        <v>是</v>
      </c>
      <c r="G261" s="142" t="str">
        <f t="shared" si="15"/>
        <v>项</v>
      </c>
    </row>
    <row r="262" ht="36" customHeight="1" spans="1:7">
      <c r="A262" s="392" t="s">
        <v>537</v>
      </c>
      <c r="B262" s="393" t="s">
        <v>538</v>
      </c>
      <c r="C262" s="330">
        <v>0</v>
      </c>
      <c r="D262" s="250"/>
      <c r="E262" s="390"/>
      <c r="F262" s="251" t="str">
        <f t="shared" si="14"/>
        <v>是</v>
      </c>
      <c r="G262" s="142" t="str">
        <f t="shared" si="15"/>
        <v>项</v>
      </c>
    </row>
    <row r="263" ht="36" customHeight="1" spans="1:7">
      <c r="A263" s="392" t="s">
        <v>539</v>
      </c>
      <c r="B263" s="393" t="s">
        <v>540</v>
      </c>
      <c r="C263" s="330">
        <v>40</v>
      </c>
      <c r="D263" s="277">
        <v>40</v>
      </c>
      <c r="E263" s="390" t="e">
        <f t="shared" si="13"/>
        <v>#DIV/0!</v>
      </c>
      <c r="F263" s="251" t="str">
        <f t="shared" si="14"/>
        <v>是</v>
      </c>
      <c r="G263" s="142" t="str">
        <f t="shared" si="15"/>
        <v>项</v>
      </c>
    </row>
    <row r="264" ht="36" customHeight="1" spans="1:7">
      <c r="A264" s="392" t="s">
        <v>541</v>
      </c>
      <c r="B264" s="393" t="s">
        <v>542</v>
      </c>
      <c r="C264" s="330">
        <v>0</v>
      </c>
      <c r="D264" s="250"/>
      <c r="E264" s="390"/>
      <c r="F264" s="251" t="str">
        <f t="shared" si="14"/>
        <v>是</v>
      </c>
      <c r="G264" s="142" t="str">
        <f t="shared" si="15"/>
        <v>项</v>
      </c>
    </row>
    <row r="265" ht="36" customHeight="1" spans="1:7">
      <c r="A265" s="392" t="s">
        <v>543</v>
      </c>
      <c r="B265" s="393" t="s">
        <v>544</v>
      </c>
      <c r="C265" s="330">
        <v>0</v>
      </c>
      <c r="D265" s="277">
        <v>6</v>
      </c>
      <c r="E265" s="390"/>
      <c r="F265" s="251" t="str">
        <f t="shared" si="14"/>
        <v>是</v>
      </c>
      <c r="G265" s="142" t="str">
        <f t="shared" si="15"/>
        <v>项</v>
      </c>
    </row>
    <row r="266" ht="36" customHeight="1" spans="1:7">
      <c r="A266" s="392" t="s">
        <v>545</v>
      </c>
      <c r="B266" s="391" t="s">
        <v>546</v>
      </c>
      <c r="C266" s="312">
        <f>((((XFD267)+0)+0)+0)+0</f>
        <v>0</v>
      </c>
      <c r="D266" s="312">
        <f>((((XFD267)+0)+0)+0)+0</f>
        <v>0</v>
      </c>
      <c r="E266" s="390" t="e">
        <f t="shared" si="13"/>
        <v>#DIV/0!</v>
      </c>
      <c r="F266" s="251" t="str">
        <f t="shared" si="14"/>
        <v>是</v>
      </c>
      <c r="G266" s="142" t="str">
        <f t="shared" si="15"/>
        <v>项</v>
      </c>
    </row>
    <row r="267" ht="36" customHeight="1" spans="1:7">
      <c r="A267" s="392" t="s">
        <v>547</v>
      </c>
      <c r="B267" s="393" t="s">
        <v>546</v>
      </c>
      <c r="C267" s="330">
        <v>31</v>
      </c>
      <c r="D267" s="277">
        <v>55</v>
      </c>
      <c r="E267" s="390" t="e">
        <f t="shared" si="13"/>
        <v>#DIV/0!</v>
      </c>
      <c r="F267" s="251" t="str">
        <f t="shared" si="14"/>
        <v>是</v>
      </c>
      <c r="G267" s="142" t="str">
        <f t="shared" si="15"/>
        <v>项</v>
      </c>
    </row>
    <row r="268" ht="36" customHeight="1" spans="1:7">
      <c r="A268" s="392" t="s">
        <v>548</v>
      </c>
      <c r="B268" s="389" t="s">
        <v>76</v>
      </c>
      <c r="C268" s="312">
        <f>SUM(XFD269,XFD272,XFD283,XFD290,XFD298,XFD307,XFD321,XFD331,XFD341,XFD349,XFD355)</f>
        <v>0</v>
      </c>
      <c r="D268" s="312">
        <f>SUM(XFD269,XFD272,XFD283,XFD290,XFD298,XFD307,XFD321,XFD331,XFD341,XFD349,XFD355)</f>
        <v>0</v>
      </c>
      <c r="E268" s="390" t="e">
        <f t="shared" si="13"/>
        <v>#DIV/0!</v>
      </c>
      <c r="F268" s="251" t="str">
        <f t="shared" si="14"/>
        <v>是</v>
      </c>
      <c r="G268" s="142" t="str">
        <f t="shared" si="15"/>
        <v>项</v>
      </c>
    </row>
    <row r="269" ht="36" customHeight="1" spans="1:7">
      <c r="A269" s="392" t="s">
        <v>549</v>
      </c>
      <c r="B269" s="391" t="s">
        <v>550</v>
      </c>
      <c r="C269" s="311">
        <f>XFD270+XFD271</f>
        <v>0</v>
      </c>
      <c r="D269" s="311">
        <f>XFD270+XFD271</f>
        <v>0</v>
      </c>
      <c r="E269" s="390" t="e">
        <f t="shared" si="13"/>
        <v>#DIV/0!</v>
      </c>
      <c r="F269" s="251" t="str">
        <f t="shared" si="14"/>
        <v>是</v>
      </c>
      <c r="G269" s="142" t="str">
        <f t="shared" si="15"/>
        <v>项</v>
      </c>
    </row>
    <row r="270" ht="36" customHeight="1" spans="1:7">
      <c r="A270" s="388" t="s">
        <v>551</v>
      </c>
      <c r="B270" s="393" t="s">
        <v>550</v>
      </c>
      <c r="C270" s="330">
        <v>15</v>
      </c>
      <c r="D270" s="250">
        <v>51</v>
      </c>
      <c r="E270" s="390" t="e">
        <f t="shared" si="13"/>
        <v>#DIV/0!</v>
      </c>
      <c r="F270" s="251" t="str">
        <f t="shared" si="14"/>
        <v>是</v>
      </c>
      <c r="G270" s="142" t="str">
        <f t="shared" si="15"/>
        <v>项</v>
      </c>
    </row>
    <row r="271" ht="36" customHeight="1" spans="1:7">
      <c r="A271" s="274" t="s">
        <v>552</v>
      </c>
      <c r="B271" s="393" t="s">
        <v>553</v>
      </c>
      <c r="C271" s="330">
        <v>0</v>
      </c>
      <c r="D271" s="250"/>
      <c r="E271" s="390"/>
      <c r="F271" s="251" t="str">
        <f t="shared" si="14"/>
        <v>是</v>
      </c>
      <c r="G271" s="142" t="str">
        <f t="shared" si="15"/>
        <v>项</v>
      </c>
    </row>
    <row r="272" ht="36" customHeight="1" spans="1:7">
      <c r="A272" s="362" t="s">
        <v>554</v>
      </c>
      <c r="B272" s="391" t="s">
        <v>555</v>
      </c>
      <c r="C272" s="312">
        <f>((((SUM(XFD273:XFD282))+0)+0)+0)+0</f>
        <v>0</v>
      </c>
      <c r="D272" s="312">
        <f>((((SUM(XFD273:XFD282))+0)+0)+0)+0</f>
        <v>0</v>
      </c>
      <c r="E272" s="390" t="e">
        <f t="shared" si="13"/>
        <v>#DIV/0!</v>
      </c>
      <c r="F272" s="251" t="str">
        <f t="shared" si="14"/>
        <v>是</v>
      </c>
      <c r="G272" s="142" t="str">
        <f t="shared" si="15"/>
        <v>项</v>
      </c>
    </row>
    <row r="273" ht="36" customHeight="1" spans="1:7">
      <c r="A273" s="388" t="s">
        <v>75</v>
      </c>
      <c r="B273" s="393" t="s">
        <v>139</v>
      </c>
      <c r="C273" s="330">
        <v>5054</v>
      </c>
      <c r="D273" s="277">
        <v>4658</v>
      </c>
      <c r="E273" s="390" t="e">
        <f t="shared" si="13"/>
        <v>#DIV/0!</v>
      </c>
      <c r="F273" s="251" t="str">
        <f t="shared" si="14"/>
        <v>是</v>
      </c>
      <c r="G273" s="142" t="str">
        <f t="shared" si="15"/>
        <v>项</v>
      </c>
    </row>
    <row r="274" ht="36" customHeight="1" spans="1:7">
      <c r="A274" s="388" t="s">
        <v>556</v>
      </c>
      <c r="B274" s="393" t="s">
        <v>141</v>
      </c>
      <c r="C274" s="330">
        <v>0</v>
      </c>
      <c r="D274" s="250"/>
      <c r="E274" s="390"/>
      <c r="F274" s="251" t="str">
        <f t="shared" si="14"/>
        <v>是</v>
      </c>
      <c r="G274" s="142" t="str">
        <f t="shared" si="15"/>
        <v>项</v>
      </c>
    </row>
    <row r="275" ht="36" customHeight="1" spans="1:7">
      <c r="A275" s="392" t="s">
        <v>557</v>
      </c>
      <c r="B275" s="393" t="s">
        <v>143</v>
      </c>
      <c r="C275" s="330">
        <v>0</v>
      </c>
      <c r="D275" s="250"/>
      <c r="E275" s="390"/>
      <c r="F275" s="251" t="str">
        <f t="shared" si="14"/>
        <v>是</v>
      </c>
      <c r="G275" s="142" t="str">
        <f t="shared" si="15"/>
        <v>项</v>
      </c>
    </row>
    <row r="276" ht="36" customHeight="1" spans="1:7">
      <c r="A276" s="392" t="s">
        <v>558</v>
      </c>
      <c r="B276" s="393" t="s">
        <v>240</v>
      </c>
      <c r="C276" s="330">
        <v>0</v>
      </c>
      <c r="D276" s="277">
        <v>159</v>
      </c>
      <c r="E276" s="390"/>
      <c r="F276" s="251" t="str">
        <f t="shared" si="14"/>
        <v>是</v>
      </c>
      <c r="G276" s="142" t="str">
        <f t="shared" si="15"/>
        <v>项</v>
      </c>
    </row>
    <row r="277" ht="36" customHeight="1" spans="1:7">
      <c r="A277" s="388" t="s">
        <v>559</v>
      </c>
      <c r="B277" s="393" t="s">
        <v>560</v>
      </c>
      <c r="C277" s="330">
        <v>4</v>
      </c>
      <c r="D277" s="277">
        <v>4</v>
      </c>
      <c r="E277" s="390" t="e">
        <f t="shared" si="13"/>
        <v>#DIV/0!</v>
      </c>
      <c r="F277" s="251" t="str">
        <f t="shared" si="14"/>
        <v>是</v>
      </c>
      <c r="G277" s="142" t="str">
        <f t="shared" si="15"/>
        <v>项</v>
      </c>
    </row>
    <row r="278" ht="36" customHeight="1" spans="1:7">
      <c r="A278" s="392" t="s">
        <v>561</v>
      </c>
      <c r="B278" s="393" t="s">
        <v>562</v>
      </c>
      <c r="C278" s="330">
        <v>0</v>
      </c>
      <c r="D278" s="277"/>
      <c r="E278" s="390"/>
      <c r="F278" s="251" t="str">
        <f t="shared" si="14"/>
        <v>是</v>
      </c>
      <c r="G278" s="142" t="str">
        <f t="shared" si="15"/>
        <v>项</v>
      </c>
    </row>
    <row r="279" ht="36" customHeight="1" spans="1:7">
      <c r="A279" s="392" t="s">
        <v>563</v>
      </c>
      <c r="B279" s="393" t="s">
        <v>564</v>
      </c>
      <c r="C279" s="330">
        <v>0</v>
      </c>
      <c r="D279" s="277"/>
      <c r="E279" s="390"/>
      <c r="F279" s="251" t="str">
        <f t="shared" si="14"/>
        <v>是</v>
      </c>
      <c r="G279" s="142" t="str">
        <f t="shared" si="15"/>
        <v>项</v>
      </c>
    </row>
    <row r="280" ht="36" customHeight="1" spans="1:7">
      <c r="A280" s="392" t="s">
        <v>565</v>
      </c>
      <c r="B280" s="393" t="s">
        <v>566</v>
      </c>
      <c r="C280" s="330">
        <v>0</v>
      </c>
      <c r="D280" s="277"/>
      <c r="E280" s="390"/>
      <c r="F280" s="251" t="str">
        <f t="shared" si="14"/>
        <v>是</v>
      </c>
      <c r="G280" s="142" t="str">
        <f t="shared" si="15"/>
        <v>项</v>
      </c>
    </row>
    <row r="281" ht="36" customHeight="1" spans="1:7">
      <c r="A281" s="392" t="s">
        <v>567</v>
      </c>
      <c r="B281" s="393" t="s">
        <v>157</v>
      </c>
      <c r="C281" s="330">
        <v>0</v>
      </c>
      <c r="D281" s="277"/>
      <c r="E281" s="390"/>
      <c r="F281" s="251" t="str">
        <f t="shared" si="14"/>
        <v>是</v>
      </c>
      <c r="G281" s="142" t="str">
        <f t="shared" si="15"/>
        <v>项</v>
      </c>
    </row>
    <row r="282" ht="36" customHeight="1" spans="1:7">
      <c r="A282" s="392" t="s">
        <v>568</v>
      </c>
      <c r="B282" s="393" t="s">
        <v>569</v>
      </c>
      <c r="C282" s="330">
        <v>349</v>
      </c>
      <c r="D282" s="277">
        <v>364</v>
      </c>
      <c r="E282" s="390" t="e">
        <f t="shared" si="13"/>
        <v>#DIV/0!</v>
      </c>
      <c r="F282" s="251" t="str">
        <f t="shared" si="14"/>
        <v>是</v>
      </c>
      <c r="G282" s="142" t="str">
        <f t="shared" si="15"/>
        <v>项</v>
      </c>
    </row>
    <row r="283" ht="36" customHeight="1" spans="1:7">
      <c r="A283" s="392" t="s">
        <v>570</v>
      </c>
      <c r="B283" s="391" t="s">
        <v>571</v>
      </c>
      <c r="C283" s="312">
        <f>((((SUM(XFD284:XFD289))+0)+0)+0)+0</f>
        <v>0</v>
      </c>
      <c r="D283" s="312">
        <f>((((SUM(XFD284:XFD289))+0)+0)+0)+0</f>
        <v>0</v>
      </c>
      <c r="E283" s="390"/>
      <c r="F283" s="251" t="str">
        <f t="shared" si="14"/>
        <v>是</v>
      </c>
      <c r="G283" s="142" t="str">
        <f t="shared" si="15"/>
        <v>项</v>
      </c>
    </row>
    <row r="284" ht="36" customHeight="1" spans="1:7">
      <c r="A284" s="392" t="s">
        <v>572</v>
      </c>
      <c r="B284" s="393" t="s">
        <v>139</v>
      </c>
      <c r="C284" s="277">
        <v>0</v>
      </c>
      <c r="D284" s="277"/>
      <c r="E284" s="390"/>
      <c r="F284" s="251" t="str">
        <f t="shared" si="14"/>
        <v>是</v>
      </c>
      <c r="G284" s="142" t="str">
        <f t="shared" si="15"/>
        <v>项</v>
      </c>
    </row>
    <row r="285" ht="36" customHeight="1" spans="1:7">
      <c r="A285" s="392" t="s">
        <v>573</v>
      </c>
      <c r="B285" s="393" t="s">
        <v>141</v>
      </c>
      <c r="C285" s="277">
        <v>0</v>
      </c>
      <c r="D285" s="250"/>
      <c r="E285" s="390"/>
      <c r="F285" s="251" t="str">
        <f t="shared" si="14"/>
        <v>是</v>
      </c>
      <c r="G285" s="142" t="str">
        <f t="shared" si="15"/>
        <v>项</v>
      </c>
    </row>
    <row r="286" ht="36" customHeight="1" spans="1:7">
      <c r="A286" s="392" t="s">
        <v>574</v>
      </c>
      <c r="B286" s="393" t="s">
        <v>143</v>
      </c>
      <c r="C286" s="277">
        <v>0</v>
      </c>
      <c r="D286" s="250"/>
      <c r="E286" s="390"/>
      <c r="F286" s="251" t="str">
        <f t="shared" si="14"/>
        <v>是</v>
      </c>
      <c r="G286" s="142" t="str">
        <f t="shared" si="15"/>
        <v>项</v>
      </c>
    </row>
    <row r="287" ht="36" customHeight="1" spans="1:7">
      <c r="A287" s="392" t="s">
        <v>575</v>
      </c>
      <c r="B287" s="393" t="s">
        <v>576</v>
      </c>
      <c r="C287" s="277">
        <v>0</v>
      </c>
      <c r="D287" s="277"/>
      <c r="E287" s="390"/>
      <c r="F287" s="251" t="str">
        <f t="shared" si="14"/>
        <v>是</v>
      </c>
      <c r="G287" s="142" t="str">
        <f t="shared" si="15"/>
        <v>项</v>
      </c>
    </row>
    <row r="288" ht="36" customHeight="1" spans="1:7">
      <c r="A288" s="388" t="s">
        <v>577</v>
      </c>
      <c r="B288" s="393" t="s">
        <v>157</v>
      </c>
      <c r="C288" s="277">
        <v>0</v>
      </c>
      <c r="D288" s="277"/>
      <c r="E288" s="390"/>
      <c r="F288" s="251" t="str">
        <f t="shared" si="14"/>
        <v>是</v>
      </c>
      <c r="G288" s="142" t="str">
        <f t="shared" si="15"/>
        <v>项</v>
      </c>
    </row>
    <row r="289" ht="36" customHeight="1" spans="1:7">
      <c r="A289" s="392" t="s">
        <v>578</v>
      </c>
      <c r="B289" s="393" t="s">
        <v>579</v>
      </c>
      <c r="C289" s="277">
        <v>0</v>
      </c>
      <c r="D289" s="277"/>
      <c r="E289" s="390"/>
      <c r="F289" s="251" t="str">
        <f t="shared" si="14"/>
        <v>是</v>
      </c>
      <c r="G289" s="142" t="str">
        <f t="shared" si="15"/>
        <v>项</v>
      </c>
    </row>
    <row r="290" ht="36" customHeight="1" spans="1:7">
      <c r="A290" s="392" t="s">
        <v>580</v>
      </c>
      <c r="B290" s="391" t="s">
        <v>581</v>
      </c>
      <c r="C290" s="312">
        <f>((((SUM(XFD291:XFD297))+0)+0)+0)+0</f>
        <v>0</v>
      </c>
      <c r="D290" s="312">
        <f>((((SUM(XFD291:XFD297))+0)+0)+0)+0</f>
        <v>0</v>
      </c>
      <c r="E290" s="390" t="e">
        <f t="shared" si="13"/>
        <v>#DIV/0!</v>
      </c>
      <c r="F290" s="251" t="str">
        <f t="shared" si="14"/>
        <v>是</v>
      </c>
      <c r="G290" s="142" t="str">
        <f t="shared" si="15"/>
        <v>项</v>
      </c>
    </row>
    <row r="291" ht="36" customHeight="1" spans="1:7">
      <c r="A291" s="392" t="s">
        <v>582</v>
      </c>
      <c r="B291" s="393" t="s">
        <v>139</v>
      </c>
      <c r="C291" s="330">
        <v>44</v>
      </c>
      <c r="D291" s="277">
        <v>68</v>
      </c>
      <c r="E291" s="390" t="e">
        <f t="shared" si="13"/>
        <v>#DIV/0!</v>
      </c>
      <c r="F291" s="251" t="str">
        <f t="shared" si="14"/>
        <v>是</v>
      </c>
      <c r="G291" s="142" t="str">
        <f t="shared" si="15"/>
        <v>项</v>
      </c>
    </row>
    <row r="292" ht="36" customHeight="1" spans="1:7">
      <c r="A292" s="392" t="s">
        <v>583</v>
      </c>
      <c r="B292" s="393" t="s">
        <v>141</v>
      </c>
      <c r="C292" s="330">
        <v>0</v>
      </c>
      <c r="D292" s="277"/>
      <c r="E292" s="390"/>
      <c r="F292" s="251" t="str">
        <f t="shared" si="14"/>
        <v>是</v>
      </c>
      <c r="G292" s="142" t="str">
        <f t="shared" si="15"/>
        <v>项</v>
      </c>
    </row>
    <row r="293" ht="36" customHeight="1" spans="1:7">
      <c r="A293" s="392" t="s">
        <v>584</v>
      </c>
      <c r="B293" s="393" t="s">
        <v>143</v>
      </c>
      <c r="C293" s="330">
        <v>0</v>
      </c>
      <c r="D293" s="277"/>
      <c r="E293" s="390"/>
      <c r="F293" s="251" t="str">
        <f t="shared" si="14"/>
        <v>是</v>
      </c>
      <c r="G293" s="142" t="str">
        <f t="shared" si="15"/>
        <v>项</v>
      </c>
    </row>
    <row r="294" ht="36" customHeight="1" spans="1:7">
      <c r="A294" s="392" t="s">
        <v>585</v>
      </c>
      <c r="B294" s="393" t="s">
        <v>586</v>
      </c>
      <c r="C294" s="330">
        <v>0</v>
      </c>
      <c r="D294" s="277"/>
      <c r="E294" s="390"/>
      <c r="F294" s="251" t="str">
        <f t="shared" si="14"/>
        <v>是</v>
      </c>
      <c r="G294" s="142" t="str">
        <f t="shared" si="15"/>
        <v>项</v>
      </c>
    </row>
    <row r="295" ht="36" customHeight="1" spans="1:7">
      <c r="A295" s="388" t="s">
        <v>587</v>
      </c>
      <c r="B295" s="393" t="s">
        <v>588</v>
      </c>
      <c r="C295" s="330">
        <v>0</v>
      </c>
      <c r="D295" s="277"/>
      <c r="E295" s="390"/>
      <c r="F295" s="251" t="str">
        <f t="shared" si="14"/>
        <v>是</v>
      </c>
      <c r="G295" s="142" t="str">
        <f t="shared" si="15"/>
        <v>项</v>
      </c>
    </row>
    <row r="296" ht="36" customHeight="1" spans="1:7">
      <c r="A296" s="392" t="s">
        <v>589</v>
      </c>
      <c r="B296" s="393" t="s">
        <v>157</v>
      </c>
      <c r="C296" s="330">
        <v>0</v>
      </c>
      <c r="D296" s="277"/>
      <c r="E296" s="390"/>
      <c r="F296" s="251" t="str">
        <f t="shared" si="14"/>
        <v>是</v>
      </c>
      <c r="G296" s="142" t="str">
        <f t="shared" si="15"/>
        <v>项</v>
      </c>
    </row>
    <row r="297" ht="36" customHeight="1" spans="1:7">
      <c r="A297" s="392" t="s">
        <v>590</v>
      </c>
      <c r="B297" s="393" t="s">
        <v>591</v>
      </c>
      <c r="C297" s="330">
        <v>10</v>
      </c>
      <c r="D297" s="277">
        <v>10</v>
      </c>
      <c r="E297" s="390" t="e">
        <f t="shared" ref="E292:E355" si="16">(XFD297-XFD297)/XFD297</f>
        <v>#DIV/0!</v>
      </c>
      <c r="F297" s="251" t="str">
        <f t="shared" si="14"/>
        <v>是</v>
      </c>
      <c r="G297" s="142" t="str">
        <f t="shared" si="15"/>
        <v>项</v>
      </c>
    </row>
    <row r="298" ht="36" customHeight="1" spans="1:7">
      <c r="A298" s="392" t="s">
        <v>592</v>
      </c>
      <c r="B298" s="391" t="s">
        <v>593</v>
      </c>
      <c r="C298" s="312">
        <f>((((SUM(XFD299:XFD306))+0)+0)+0)+0</f>
        <v>0</v>
      </c>
      <c r="D298" s="312">
        <f>((((SUM(XFD299:XFD306))+0)+0)+0)+0</f>
        <v>0</v>
      </c>
      <c r="E298" s="390" t="e">
        <f t="shared" si="16"/>
        <v>#DIV/0!</v>
      </c>
      <c r="F298" s="251" t="str">
        <f t="shared" si="14"/>
        <v>是</v>
      </c>
      <c r="G298" s="142" t="str">
        <f t="shared" si="15"/>
        <v>项</v>
      </c>
    </row>
    <row r="299" ht="36" customHeight="1" spans="1:7">
      <c r="A299" s="392" t="s">
        <v>594</v>
      </c>
      <c r="B299" s="393" t="s">
        <v>139</v>
      </c>
      <c r="C299" s="330">
        <v>39</v>
      </c>
      <c r="D299" s="277">
        <v>41</v>
      </c>
      <c r="E299" s="390" t="e">
        <f t="shared" si="16"/>
        <v>#DIV/0!</v>
      </c>
      <c r="F299" s="251" t="str">
        <f t="shared" si="14"/>
        <v>是</v>
      </c>
      <c r="G299" s="142" t="str">
        <f t="shared" si="15"/>
        <v>项</v>
      </c>
    </row>
    <row r="300" ht="36" customHeight="1" spans="1:7">
      <c r="A300" s="392" t="s">
        <v>595</v>
      </c>
      <c r="B300" s="393" t="s">
        <v>141</v>
      </c>
      <c r="C300" s="330">
        <v>0</v>
      </c>
      <c r="D300" s="250"/>
      <c r="E300" s="390"/>
      <c r="F300" s="251" t="str">
        <f t="shared" si="14"/>
        <v>是</v>
      </c>
      <c r="G300" s="142" t="str">
        <f t="shared" si="15"/>
        <v>项</v>
      </c>
    </row>
    <row r="301" ht="36" customHeight="1" spans="1:7">
      <c r="A301" s="392" t="s">
        <v>596</v>
      </c>
      <c r="B301" s="393" t="s">
        <v>143</v>
      </c>
      <c r="C301" s="330">
        <v>0</v>
      </c>
      <c r="D301" s="250"/>
      <c r="E301" s="390"/>
      <c r="F301" s="251" t="str">
        <f t="shared" si="14"/>
        <v>是</v>
      </c>
      <c r="G301" s="142" t="str">
        <f t="shared" si="15"/>
        <v>项</v>
      </c>
    </row>
    <row r="302" ht="36" customHeight="1" spans="1:7">
      <c r="A302" s="392" t="s">
        <v>597</v>
      </c>
      <c r="B302" s="393" t="s">
        <v>598</v>
      </c>
      <c r="C302" s="330">
        <v>0</v>
      </c>
      <c r="D302" s="277"/>
      <c r="E302" s="390"/>
      <c r="F302" s="251" t="str">
        <f t="shared" si="14"/>
        <v>是</v>
      </c>
      <c r="G302" s="142" t="str">
        <f t="shared" si="15"/>
        <v>项</v>
      </c>
    </row>
    <row r="303" ht="36" customHeight="1" spans="1:7">
      <c r="A303" s="388" t="s">
        <v>599</v>
      </c>
      <c r="B303" s="393" t="s">
        <v>600</v>
      </c>
      <c r="C303" s="330">
        <v>0</v>
      </c>
      <c r="D303" s="250"/>
      <c r="E303" s="390"/>
      <c r="F303" s="251" t="str">
        <f t="shared" si="14"/>
        <v>是</v>
      </c>
      <c r="G303" s="142" t="str">
        <f t="shared" si="15"/>
        <v>项</v>
      </c>
    </row>
    <row r="304" ht="36" customHeight="1" spans="1:7">
      <c r="A304" s="392" t="s">
        <v>601</v>
      </c>
      <c r="B304" s="393" t="s">
        <v>602</v>
      </c>
      <c r="C304" s="330">
        <v>0</v>
      </c>
      <c r="D304" s="277"/>
      <c r="E304" s="390"/>
      <c r="F304" s="251" t="str">
        <f t="shared" si="14"/>
        <v>是</v>
      </c>
      <c r="G304" s="142" t="str">
        <f t="shared" si="15"/>
        <v>项</v>
      </c>
    </row>
    <row r="305" ht="36" customHeight="1" spans="1:7">
      <c r="A305" s="392" t="s">
        <v>603</v>
      </c>
      <c r="B305" s="393" t="s">
        <v>157</v>
      </c>
      <c r="C305" s="330">
        <v>0</v>
      </c>
      <c r="D305" s="277"/>
      <c r="E305" s="390"/>
      <c r="F305" s="251" t="str">
        <f t="shared" si="14"/>
        <v>是</v>
      </c>
      <c r="G305" s="142" t="str">
        <f t="shared" si="15"/>
        <v>项</v>
      </c>
    </row>
    <row r="306" ht="36" customHeight="1" spans="1:7">
      <c r="A306" s="392" t="s">
        <v>604</v>
      </c>
      <c r="B306" s="393" t="s">
        <v>605</v>
      </c>
      <c r="C306" s="330">
        <v>10</v>
      </c>
      <c r="D306" s="277">
        <v>10</v>
      </c>
      <c r="E306" s="390" t="e">
        <f t="shared" si="16"/>
        <v>#DIV/0!</v>
      </c>
      <c r="F306" s="251" t="str">
        <f t="shared" si="14"/>
        <v>是</v>
      </c>
      <c r="G306" s="142" t="str">
        <f t="shared" si="15"/>
        <v>项</v>
      </c>
    </row>
    <row r="307" ht="36" customHeight="1" spans="1:7">
      <c r="A307" s="392" t="s">
        <v>606</v>
      </c>
      <c r="B307" s="391" t="s">
        <v>607</v>
      </c>
      <c r="C307" s="312">
        <f>((((SUM(XFD308:XFD320))+0)+0)+0)+0</f>
        <v>0</v>
      </c>
      <c r="D307" s="312">
        <f>((((SUM(XFD308:XFD320))+0)+0)+0)+0</f>
        <v>0</v>
      </c>
      <c r="E307" s="390" t="e">
        <f t="shared" si="16"/>
        <v>#DIV/0!</v>
      </c>
      <c r="F307" s="251" t="str">
        <f t="shared" si="14"/>
        <v>是</v>
      </c>
      <c r="G307" s="142" t="str">
        <f t="shared" si="15"/>
        <v>项</v>
      </c>
    </row>
    <row r="308" ht="36" customHeight="1" spans="1:7">
      <c r="A308" s="392" t="s">
        <v>608</v>
      </c>
      <c r="B308" s="393" t="s">
        <v>139</v>
      </c>
      <c r="C308" s="330">
        <v>502</v>
      </c>
      <c r="D308" s="277">
        <v>468</v>
      </c>
      <c r="E308" s="390" t="e">
        <f t="shared" si="16"/>
        <v>#DIV/0!</v>
      </c>
      <c r="F308" s="251" t="str">
        <f t="shared" si="14"/>
        <v>是</v>
      </c>
      <c r="G308" s="142" t="str">
        <f t="shared" si="15"/>
        <v>项</v>
      </c>
    </row>
    <row r="309" ht="36" customHeight="1" spans="1:7">
      <c r="A309" s="392" t="s">
        <v>609</v>
      </c>
      <c r="B309" s="393" t="s">
        <v>141</v>
      </c>
      <c r="C309" s="330">
        <v>26</v>
      </c>
      <c r="D309" s="250">
        <v>27</v>
      </c>
      <c r="E309" s="390" t="e">
        <f t="shared" si="16"/>
        <v>#DIV/0!</v>
      </c>
      <c r="F309" s="251" t="str">
        <f t="shared" si="14"/>
        <v>是</v>
      </c>
      <c r="G309" s="142" t="str">
        <f t="shared" si="15"/>
        <v>项</v>
      </c>
    </row>
    <row r="310" ht="36" customHeight="1" spans="1:7">
      <c r="A310" s="392" t="s">
        <v>610</v>
      </c>
      <c r="B310" s="393" t="s">
        <v>143</v>
      </c>
      <c r="C310" s="330">
        <v>0</v>
      </c>
      <c r="D310" s="250"/>
      <c r="E310" s="390"/>
      <c r="F310" s="251" t="str">
        <f t="shared" si="14"/>
        <v>是</v>
      </c>
      <c r="G310" s="142" t="str">
        <f t="shared" si="15"/>
        <v>项</v>
      </c>
    </row>
    <row r="311" ht="36" customHeight="1" spans="1:7">
      <c r="A311" s="392" t="s">
        <v>611</v>
      </c>
      <c r="B311" s="393" t="s">
        <v>612</v>
      </c>
      <c r="C311" s="330">
        <v>4</v>
      </c>
      <c r="D311" s="277">
        <v>4</v>
      </c>
      <c r="E311" s="390" t="e">
        <f t="shared" si="16"/>
        <v>#DIV/0!</v>
      </c>
      <c r="F311" s="251" t="str">
        <f t="shared" si="14"/>
        <v>是</v>
      </c>
      <c r="G311" s="142" t="str">
        <f t="shared" si="15"/>
        <v>项</v>
      </c>
    </row>
    <row r="312" ht="36" customHeight="1" spans="1:7">
      <c r="A312" s="388" t="s">
        <v>613</v>
      </c>
      <c r="B312" s="393" t="s">
        <v>614</v>
      </c>
      <c r="C312" s="330">
        <v>4</v>
      </c>
      <c r="D312" s="277">
        <v>125</v>
      </c>
      <c r="E312" s="390" t="e">
        <f t="shared" si="16"/>
        <v>#DIV/0!</v>
      </c>
      <c r="F312" s="251" t="str">
        <f t="shared" si="14"/>
        <v>是</v>
      </c>
      <c r="G312" s="142" t="str">
        <f t="shared" si="15"/>
        <v>项</v>
      </c>
    </row>
    <row r="313" ht="36" customHeight="1" spans="1:7">
      <c r="A313" s="392" t="s">
        <v>615</v>
      </c>
      <c r="B313" s="393" t="s">
        <v>616</v>
      </c>
      <c r="C313" s="330">
        <v>0</v>
      </c>
      <c r="D313" s="277">
        <v>30</v>
      </c>
      <c r="E313" s="390"/>
      <c r="F313" s="251" t="str">
        <f t="shared" si="14"/>
        <v>是</v>
      </c>
      <c r="G313" s="142" t="str">
        <f t="shared" si="15"/>
        <v>项</v>
      </c>
    </row>
    <row r="314" ht="36" customHeight="1" spans="1:7">
      <c r="A314" s="392" t="s">
        <v>617</v>
      </c>
      <c r="B314" s="393" t="s">
        <v>618</v>
      </c>
      <c r="C314" s="330">
        <v>5</v>
      </c>
      <c r="D314" s="277">
        <v>17</v>
      </c>
      <c r="E314" s="390" t="e">
        <f t="shared" si="16"/>
        <v>#DIV/0!</v>
      </c>
      <c r="F314" s="251" t="str">
        <f t="shared" si="14"/>
        <v>是</v>
      </c>
      <c r="G314" s="142" t="str">
        <f t="shared" si="15"/>
        <v>项</v>
      </c>
    </row>
    <row r="315" ht="36" customHeight="1" spans="1:7">
      <c r="A315" s="392" t="s">
        <v>619</v>
      </c>
      <c r="B315" s="393" t="s">
        <v>620</v>
      </c>
      <c r="C315" s="330">
        <v>0</v>
      </c>
      <c r="D315" s="277"/>
      <c r="E315" s="390"/>
      <c r="F315" s="251" t="str">
        <f t="shared" si="14"/>
        <v>是</v>
      </c>
      <c r="G315" s="142" t="str">
        <f t="shared" si="15"/>
        <v>项</v>
      </c>
    </row>
    <row r="316" ht="36" customHeight="1" spans="1:7">
      <c r="A316" s="392" t="s">
        <v>621</v>
      </c>
      <c r="B316" s="393" t="s">
        <v>622</v>
      </c>
      <c r="C316" s="330">
        <v>5</v>
      </c>
      <c r="D316" s="277">
        <v>5</v>
      </c>
      <c r="E316" s="390" t="e">
        <f t="shared" si="16"/>
        <v>#DIV/0!</v>
      </c>
      <c r="F316" s="251" t="str">
        <f t="shared" si="14"/>
        <v>是</v>
      </c>
      <c r="G316" s="142" t="str">
        <f t="shared" si="15"/>
        <v>项</v>
      </c>
    </row>
    <row r="317" ht="36" customHeight="1" spans="1:7">
      <c r="A317" s="392" t="s">
        <v>623</v>
      </c>
      <c r="B317" s="393" t="s">
        <v>624</v>
      </c>
      <c r="C317" s="330">
        <v>30</v>
      </c>
      <c r="D317" s="277"/>
      <c r="E317" s="390" t="e">
        <f t="shared" si="16"/>
        <v>#DIV/0!</v>
      </c>
      <c r="F317" s="251" t="str">
        <f t="shared" si="14"/>
        <v>是</v>
      </c>
      <c r="G317" s="142" t="str">
        <f t="shared" si="15"/>
        <v>项</v>
      </c>
    </row>
    <row r="318" ht="36" customHeight="1" spans="1:7">
      <c r="A318" s="397" t="s">
        <v>625</v>
      </c>
      <c r="B318" s="393" t="s">
        <v>240</v>
      </c>
      <c r="C318" s="330">
        <v>0</v>
      </c>
      <c r="D318" s="277"/>
      <c r="E318" s="390"/>
      <c r="F318" s="251" t="str">
        <f t="shared" si="14"/>
        <v>是</v>
      </c>
      <c r="G318" s="142" t="str">
        <f t="shared" si="15"/>
        <v>项</v>
      </c>
    </row>
    <row r="319" ht="36" customHeight="1" spans="1:7">
      <c r="A319" s="397" t="s">
        <v>626</v>
      </c>
      <c r="B319" s="393" t="s">
        <v>157</v>
      </c>
      <c r="C319" s="330">
        <v>30</v>
      </c>
      <c r="D319" s="277">
        <v>18</v>
      </c>
      <c r="E319" s="390" t="e">
        <f t="shared" si="16"/>
        <v>#DIV/0!</v>
      </c>
      <c r="F319" s="251" t="str">
        <f t="shared" si="14"/>
        <v>是</v>
      </c>
      <c r="G319" s="142" t="str">
        <f t="shared" si="15"/>
        <v>项</v>
      </c>
    </row>
    <row r="320" ht="36" customHeight="1" spans="1:7">
      <c r="A320" s="392" t="s">
        <v>627</v>
      </c>
      <c r="B320" s="393" t="s">
        <v>628</v>
      </c>
      <c r="C320" s="277"/>
      <c r="D320" s="277"/>
      <c r="E320" s="390"/>
      <c r="F320" s="251" t="str">
        <f t="shared" si="14"/>
        <v>是</v>
      </c>
      <c r="G320" s="142" t="str">
        <f t="shared" si="15"/>
        <v>项</v>
      </c>
    </row>
    <row r="321" ht="36" customHeight="1" spans="1:7">
      <c r="A321" s="392" t="s">
        <v>629</v>
      </c>
      <c r="B321" s="391" t="s">
        <v>630</v>
      </c>
      <c r="C321" s="312">
        <f>((((SUM(XFD322:XFD330))+0)+0)+0)+0</f>
        <v>0</v>
      </c>
      <c r="D321" s="312">
        <f>((((SUM(XFD322:XFD330))+0)+0)+0)+0</f>
        <v>0</v>
      </c>
      <c r="E321" s="390"/>
      <c r="F321" s="251" t="str">
        <f t="shared" si="14"/>
        <v>是</v>
      </c>
      <c r="G321" s="142" t="str">
        <f t="shared" si="15"/>
        <v>项</v>
      </c>
    </row>
    <row r="322" ht="36" customHeight="1" spans="1:7">
      <c r="A322" s="392" t="s">
        <v>631</v>
      </c>
      <c r="B322" s="393" t="s">
        <v>139</v>
      </c>
      <c r="C322" s="277">
        <v>0</v>
      </c>
      <c r="D322" s="277"/>
      <c r="E322" s="390"/>
      <c r="F322" s="251" t="str">
        <f t="shared" si="14"/>
        <v>是</v>
      </c>
      <c r="G322" s="142" t="str">
        <f t="shared" si="15"/>
        <v>项</v>
      </c>
    </row>
    <row r="323" ht="36" customHeight="1" spans="1:7">
      <c r="A323" s="392" t="s">
        <v>632</v>
      </c>
      <c r="B323" s="393" t="s">
        <v>141</v>
      </c>
      <c r="C323" s="277">
        <v>0</v>
      </c>
      <c r="D323" s="250"/>
      <c r="E323" s="390"/>
      <c r="F323" s="251" t="str">
        <f t="shared" si="14"/>
        <v>是</v>
      </c>
      <c r="G323" s="142" t="str">
        <f t="shared" si="15"/>
        <v>项</v>
      </c>
    </row>
    <row r="324" ht="36" customHeight="1" spans="1:7">
      <c r="A324" s="392" t="s">
        <v>633</v>
      </c>
      <c r="B324" s="393" t="s">
        <v>143</v>
      </c>
      <c r="C324" s="277">
        <v>0</v>
      </c>
      <c r="D324" s="250"/>
      <c r="E324" s="390"/>
      <c r="F324" s="251" t="str">
        <f t="shared" ref="F324:F387" si="17">IF(LEN(XFD324)=3,"是",IF(XFD324&lt;&gt;"",IF(SUM(XFD324)&lt;&gt;0,"是","否"),"是"))</f>
        <v>是</v>
      </c>
      <c r="G324" s="142" t="str">
        <f t="shared" ref="G324:G387" si="18">IF(LEN(XFD324)=3,"类",IF(LEN(XFD324)=5,"款","项"))</f>
        <v>项</v>
      </c>
    </row>
    <row r="325" ht="36" customHeight="1" spans="1:7">
      <c r="A325" s="392" t="s">
        <v>634</v>
      </c>
      <c r="B325" s="393" t="s">
        <v>635</v>
      </c>
      <c r="C325" s="277">
        <v>0</v>
      </c>
      <c r="D325" s="277"/>
      <c r="E325" s="390"/>
      <c r="F325" s="251" t="str">
        <f t="shared" si="17"/>
        <v>是</v>
      </c>
      <c r="G325" s="142" t="str">
        <f t="shared" si="18"/>
        <v>项</v>
      </c>
    </row>
    <row r="326" ht="36" customHeight="1" spans="1:7">
      <c r="A326" s="392" t="s">
        <v>636</v>
      </c>
      <c r="B326" s="393" t="s">
        <v>637</v>
      </c>
      <c r="C326" s="277">
        <v>0</v>
      </c>
      <c r="D326" s="277"/>
      <c r="E326" s="390"/>
      <c r="F326" s="251" t="str">
        <f t="shared" si="17"/>
        <v>是</v>
      </c>
      <c r="G326" s="142" t="str">
        <f t="shared" si="18"/>
        <v>项</v>
      </c>
    </row>
    <row r="327" ht="36" customHeight="1" spans="1:7">
      <c r="A327" s="392" t="s">
        <v>638</v>
      </c>
      <c r="B327" s="393" t="s">
        <v>639</v>
      </c>
      <c r="C327" s="277">
        <v>0</v>
      </c>
      <c r="D327" s="277"/>
      <c r="E327" s="390"/>
      <c r="F327" s="251" t="str">
        <f t="shared" si="17"/>
        <v>是</v>
      </c>
      <c r="G327" s="142" t="str">
        <f t="shared" si="18"/>
        <v>项</v>
      </c>
    </row>
    <row r="328" ht="36" customHeight="1" spans="1:7">
      <c r="A328" s="388" t="s">
        <v>640</v>
      </c>
      <c r="B328" s="393" t="s">
        <v>240</v>
      </c>
      <c r="C328" s="277">
        <v>0</v>
      </c>
      <c r="D328" s="277"/>
      <c r="E328" s="390"/>
      <c r="F328" s="251" t="str">
        <f t="shared" si="17"/>
        <v>是</v>
      </c>
      <c r="G328" s="142" t="str">
        <f t="shared" si="18"/>
        <v>项</v>
      </c>
    </row>
    <row r="329" ht="36" customHeight="1" spans="1:7">
      <c r="A329" s="392" t="s">
        <v>641</v>
      </c>
      <c r="B329" s="393" t="s">
        <v>157</v>
      </c>
      <c r="C329" s="277">
        <v>0</v>
      </c>
      <c r="D329" s="250"/>
      <c r="E329" s="390"/>
      <c r="F329" s="251" t="str">
        <f t="shared" si="17"/>
        <v>是</v>
      </c>
      <c r="G329" s="142" t="str">
        <f t="shared" si="18"/>
        <v>项</v>
      </c>
    </row>
    <row r="330" ht="36" customHeight="1" spans="1:7">
      <c r="A330" s="392" t="s">
        <v>642</v>
      </c>
      <c r="B330" s="393" t="s">
        <v>643</v>
      </c>
      <c r="C330" s="277">
        <v>0</v>
      </c>
      <c r="D330" s="277"/>
      <c r="E330" s="390"/>
      <c r="F330" s="251" t="str">
        <f t="shared" si="17"/>
        <v>是</v>
      </c>
      <c r="G330" s="142" t="str">
        <f t="shared" si="18"/>
        <v>项</v>
      </c>
    </row>
    <row r="331" ht="36" customHeight="1" spans="1:7">
      <c r="A331" s="392" t="s">
        <v>644</v>
      </c>
      <c r="B331" s="391" t="s">
        <v>645</v>
      </c>
      <c r="C331" s="312">
        <f>((((SUM(XFD332:XFD340))+0)+0)+0)+0</f>
        <v>0</v>
      </c>
      <c r="D331" s="312">
        <f>((((SUM(XFD332:XFD340))+0)+0)+0)+0</f>
        <v>0</v>
      </c>
      <c r="E331" s="390"/>
      <c r="F331" s="251" t="str">
        <f t="shared" si="17"/>
        <v>是</v>
      </c>
      <c r="G331" s="142" t="str">
        <f t="shared" si="18"/>
        <v>项</v>
      </c>
    </row>
    <row r="332" ht="36" customHeight="1" spans="1:7">
      <c r="A332" s="392" t="s">
        <v>646</v>
      </c>
      <c r="B332" s="393" t="s">
        <v>139</v>
      </c>
      <c r="C332" s="277"/>
      <c r="D332" s="277"/>
      <c r="E332" s="390"/>
      <c r="F332" s="251" t="str">
        <f t="shared" si="17"/>
        <v>是</v>
      </c>
      <c r="G332" s="142" t="str">
        <f t="shared" si="18"/>
        <v>项</v>
      </c>
    </row>
    <row r="333" ht="36" customHeight="1" spans="1:7">
      <c r="A333" s="392" t="s">
        <v>647</v>
      </c>
      <c r="B333" s="393" t="s">
        <v>141</v>
      </c>
      <c r="C333" s="277"/>
      <c r="D333" s="250"/>
      <c r="E333" s="390"/>
      <c r="F333" s="251" t="str">
        <f t="shared" si="17"/>
        <v>是</v>
      </c>
      <c r="G333" s="142" t="str">
        <f t="shared" si="18"/>
        <v>项</v>
      </c>
    </row>
    <row r="334" ht="36" customHeight="1" spans="1:7">
      <c r="A334" s="392" t="s">
        <v>648</v>
      </c>
      <c r="B334" s="393" t="s">
        <v>143</v>
      </c>
      <c r="C334" s="277"/>
      <c r="D334" s="250"/>
      <c r="E334" s="390"/>
      <c r="F334" s="251" t="str">
        <f t="shared" si="17"/>
        <v>是</v>
      </c>
      <c r="G334" s="142" t="str">
        <f t="shared" si="18"/>
        <v>项</v>
      </c>
    </row>
    <row r="335" ht="36" customHeight="1" spans="1:7">
      <c r="A335" s="392" t="s">
        <v>649</v>
      </c>
      <c r="B335" s="393" t="s">
        <v>650</v>
      </c>
      <c r="C335" s="277"/>
      <c r="D335" s="277"/>
      <c r="E335" s="390"/>
      <c r="F335" s="251" t="str">
        <f t="shared" si="17"/>
        <v>是</v>
      </c>
      <c r="G335" s="142" t="str">
        <f t="shared" si="18"/>
        <v>项</v>
      </c>
    </row>
    <row r="336" ht="36" customHeight="1" spans="1:7">
      <c r="A336" s="392" t="s">
        <v>651</v>
      </c>
      <c r="B336" s="393" t="s">
        <v>652</v>
      </c>
      <c r="C336" s="277">
        <v>0</v>
      </c>
      <c r="D336" s="277"/>
      <c r="E336" s="390"/>
      <c r="F336" s="251" t="str">
        <f t="shared" si="17"/>
        <v>是</v>
      </c>
      <c r="G336" s="142" t="str">
        <f t="shared" si="18"/>
        <v>项</v>
      </c>
    </row>
    <row r="337" ht="36" customHeight="1" spans="1:7">
      <c r="A337" s="392" t="s">
        <v>653</v>
      </c>
      <c r="B337" s="393" t="s">
        <v>654</v>
      </c>
      <c r="C337" s="277">
        <v>0</v>
      </c>
      <c r="D337" s="250"/>
      <c r="E337" s="390"/>
      <c r="F337" s="251" t="str">
        <f t="shared" si="17"/>
        <v>是</v>
      </c>
      <c r="G337" s="142" t="str">
        <f t="shared" si="18"/>
        <v>项</v>
      </c>
    </row>
    <row r="338" ht="36" customHeight="1" spans="1:7">
      <c r="A338" s="388" t="s">
        <v>655</v>
      </c>
      <c r="B338" s="393" t="s">
        <v>240</v>
      </c>
      <c r="C338" s="277">
        <v>0</v>
      </c>
      <c r="D338" s="277"/>
      <c r="E338" s="390"/>
      <c r="F338" s="251" t="str">
        <f t="shared" si="17"/>
        <v>是</v>
      </c>
      <c r="G338" s="142" t="str">
        <f t="shared" si="18"/>
        <v>项</v>
      </c>
    </row>
    <row r="339" ht="36" customHeight="1" spans="1:7">
      <c r="A339" s="392" t="s">
        <v>656</v>
      </c>
      <c r="B339" s="393" t="s">
        <v>157</v>
      </c>
      <c r="C339" s="277">
        <v>0</v>
      </c>
      <c r="D339" s="250"/>
      <c r="E339" s="390"/>
      <c r="F339" s="251" t="str">
        <f t="shared" si="17"/>
        <v>是</v>
      </c>
      <c r="G339" s="142" t="str">
        <f t="shared" si="18"/>
        <v>项</v>
      </c>
    </row>
    <row r="340" ht="36" customHeight="1" spans="1:7">
      <c r="A340" s="392" t="s">
        <v>657</v>
      </c>
      <c r="B340" s="393" t="s">
        <v>658</v>
      </c>
      <c r="C340" s="277">
        <v>0</v>
      </c>
      <c r="D340" s="277"/>
      <c r="E340" s="390"/>
      <c r="F340" s="251" t="str">
        <f t="shared" si="17"/>
        <v>是</v>
      </c>
      <c r="G340" s="142" t="str">
        <f t="shared" si="18"/>
        <v>项</v>
      </c>
    </row>
    <row r="341" ht="36" customHeight="1" spans="1:7">
      <c r="A341" s="392" t="s">
        <v>659</v>
      </c>
      <c r="B341" s="391" t="s">
        <v>660</v>
      </c>
      <c r="C341" s="312">
        <f>((((SUM(XFD342:XFD348))+0)+0)+0)+0</f>
        <v>0</v>
      </c>
      <c r="D341" s="312">
        <f>((((SUM(XFD342:XFD348))+0)+0)+0)+0</f>
        <v>0</v>
      </c>
      <c r="E341" s="390"/>
      <c r="F341" s="251" t="str">
        <f t="shared" si="17"/>
        <v>是</v>
      </c>
      <c r="G341" s="142" t="str">
        <f t="shared" si="18"/>
        <v>项</v>
      </c>
    </row>
    <row r="342" ht="36" customHeight="1" spans="1:7">
      <c r="A342" s="392" t="s">
        <v>661</v>
      </c>
      <c r="B342" s="393" t="s">
        <v>139</v>
      </c>
      <c r="C342" s="277">
        <v>0</v>
      </c>
      <c r="D342" s="277"/>
      <c r="E342" s="390"/>
      <c r="F342" s="251" t="str">
        <f t="shared" si="17"/>
        <v>是</v>
      </c>
      <c r="G342" s="142" t="str">
        <f t="shared" si="18"/>
        <v>项</v>
      </c>
    </row>
    <row r="343" ht="36" customHeight="1" spans="1:7">
      <c r="A343" s="392" t="s">
        <v>662</v>
      </c>
      <c r="B343" s="393" t="s">
        <v>141</v>
      </c>
      <c r="C343" s="277">
        <v>0</v>
      </c>
      <c r="D343" s="250"/>
      <c r="E343" s="390"/>
      <c r="F343" s="251" t="str">
        <f t="shared" si="17"/>
        <v>是</v>
      </c>
      <c r="G343" s="142" t="str">
        <f t="shared" si="18"/>
        <v>项</v>
      </c>
    </row>
    <row r="344" ht="36" customHeight="1" spans="1:7">
      <c r="A344" s="392" t="s">
        <v>663</v>
      </c>
      <c r="B344" s="393" t="s">
        <v>143</v>
      </c>
      <c r="C344" s="277">
        <v>0</v>
      </c>
      <c r="D344" s="250"/>
      <c r="E344" s="390"/>
      <c r="F344" s="251" t="str">
        <f t="shared" si="17"/>
        <v>是</v>
      </c>
      <c r="G344" s="142" t="str">
        <f t="shared" si="18"/>
        <v>项</v>
      </c>
    </row>
    <row r="345" ht="36" customHeight="1" spans="1:7">
      <c r="A345" s="392" t="s">
        <v>664</v>
      </c>
      <c r="B345" s="393" t="s">
        <v>665</v>
      </c>
      <c r="C345" s="277">
        <v>0</v>
      </c>
      <c r="D345" s="250"/>
      <c r="E345" s="390"/>
      <c r="F345" s="251" t="str">
        <f t="shared" si="17"/>
        <v>是</v>
      </c>
      <c r="G345" s="142" t="str">
        <f t="shared" si="18"/>
        <v>项</v>
      </c>
    </row>
    <row r="346" ht="36" customHeight="1" spans="1:7">
      <c r="A346" s="392" t="s">
        <v>666</v>
      </c>
      <c r="B346" s="393" t="s">
        <v>667</v>
      </c>
      <c r="C346" s="277">
        <v>0</v>
      </c>
      <c r="D346" s="250"/>
      <c r="E346" s="390"/>
      <c r="F346" s="251" t="str">
        <f t="shared" si="17"/>
        <v>是</v>
      </c>
      <c r="G346" s="142" t="str">
        <f t="shared" si="18"/>
        <v>项</v>
      </c>
    </row>
    <row r="347" ht="36" customHeight="1" spans="1:7">
      <c r="A347" s="392" t="s">
        <v>668</v>
      </c>
      <c r="B347" s="393" t="s">
        <v>157</v>
      </c>
      <c r="C347" s="277">
        <v>0</v>
      </c>
      <c r="D347" s="277"/>
      <c r="E347" s="390"/>
      <c r="F347" s="251" t="str">
        <f t="shared" si="17"/>
        <v>是</v>
      </c>
      <c r="G347" s="142" t="str">
        <f t="shared" si="18"/>
        <v>项</v>
      </c>
    </row>
    <row r="348" ht="36" customHeight="1" spans="1:7">
      <c r="A348" s="388" t="s">
        <v>669</v>
      </c>
      <c r="B348" s="393" t="s">
        <v>670</v>
      </c>
      <c r="C348" s="277"/>
      <c r="D348" s="250"/>
      <c r="E348" s="390"/>
      <c r="F348" s="251" t="str">
        <f t="shared" si="17"/>
        <v>是</v>
      </c>
      <c r="G348" s="142" t="str">
        <f t="shared" si="18"/>
        <v>项</v>
      </c>
    </row>
    <row r="349" ht="36" customHeight="1" spans="1:7">
      <c r="A349" s="392" t="s">
        <v>671</v>
      </c>
      <c r="B349" s="391" t="s">
        <v>672</v>
      </c>
      <c r="C349" s="312">
        <f>((((SUM(XFD350:XFD354))+0)+0)+0)+0</f>
        <v>0</v>
      </c>
      <c r="D349" s="312">
        <f>((((SUM(XFD350:XFD354))+0)+0)+0)+0</f>
        <v>0</v>
      </c>
      <c r="E349" s="390"/>
      <c r="F349" s="251" t="str">
        <f t="shared" si="17"/>
        <v>是</v>
      </c>
      <c r="G349" s="142" t="str">
        <f t="shared" si="18"/>
        <v>项</v>
      </c>
    </row>
    <row r="350" ht="36" customHeight="1" spans="1:7">
      <c r="A350" s="392" t="s">
        <v>673</v>
      </c>
      <c r="B350" s="393" t="s">
        <v>139</v>
      </c>
      <c r="C350" s="277">
        <v>0</v>
      </c>
      <c r="D350" s="250"/>
      <c r="E350" s="390"/>
      <c r="F350" s="251" t="str">
        <f t="shared" si="17"/>
        <v>是</v>
      </c>
      <c r="G350" s="142" t="str">
        <f t="shared" si="18"/>
        <v>项</v>
      </c>
    </row>
    <row r="351" ht="36" customHeight="1" spans="1:7">
      <c r="A351" s="392" t="s">
        <v>674</v>
      </c>
      <c r="B351" s="393" t="s">
        <v>141</v>
      </c>
      <c r="C351" s="277">
        <v>0</v>
      </c>
      <c r="D351" s="250"/>
      <c r="E351" s="390"/>
      <c r="F351" s="251" t="str">
        <f t="shared" si="17"/>
        <v>是</v>
      </c>
      <c r="G351" s="142" t="str">
        <f t="shared" si="18"/>
        <v>项</v>
      </c>
    </row>
    <row r="352" ht="36" customHeight="1" spans="1:7">
      <c r="A352" s="392" t="s">
        <v>675</v>
      </c>
      <c r="B352" s="393" t="s">
        <v>240</v>
      </c>
      <c r="C352" s="277">
        <v>0</v>
      </c>
      <c r="D352" s="250"/>
      <c r="E352" s="390"/>
      <c r="F352" s="251" t="str">
        <f t="shared" si="17"/>
        <v>是</v>
      </c>
      <c r="G352" s="142" t="str">
        <f t="shared" si="18"/>
        <v>项</v>
      </c>
    </row>
    <row r="353" ht="36" customHeight="1" spans="1:7">
      <c r="A353" s="392" t="s">
        <v>676</v>
      </c>
      <c r="B353" s="393" t="s">
        <v>677</v>
      </c>
      <c r="C353" s="277">
        <v>0</v>
      </c>
      <c r="D353" s="277"/>
      <c r="E353" s="390"/>
      <c r="F353" s="251" t="str">
        <f t="shared" si="17"/>
        <v>是</v>
      </c>
      <c r="G353" s="142" t="str">
        <f t="shared" si="18"/>
        <v>项</v>
      </c>
    </row>
    <row r="354" ht="36" customHeight="1" spans="1:7">
      <c r="A354" s="392" t="s">
        <v>678</v>
      </c>
      <c r="B354" s="393" t="s">
        <v>679</v>
      </c>
      <c r="C354" s="277">
        <v>0</v>
      </c>
      <c r="D354" s="250"/>
      <c r="E354" s="390"/>
      <c r="F354" s="251" t="str">
        <f t="shared" si="17"/>
        <v>是</v>
      </c>
      <c r="G354" s="142" t="str">
        <f t="shared" si="18"/>
        <v>项</v>
      </c>
    </row>
    <row r="355" ht="36" customHeight="1" spans="1:7">
      <c r="A355" s="392" t="s">
        <v>680</v>
      </c>
      <c r="B355" s="391" t="s">
        <v>681</v>
      </c>
      <c r="C355" s="312">
        <f>((((SUM(XFD356:XFD357))+0)+0)+0)+0</f>
        <v>0</v>
      </c>
      <c r="D355" s="312">
        <f>((((SUM(XFD356:XFD357))+0)+0)+0)+0</f>
        <v>0</v>
      </c>
      <c r="E355" s="390" t="e">
        <f t="shared" si="16"/>
        <v>#DIV/0!</v>
      </c>
      <c r="F355" s="251" t="str">
        <f t="shared" si="17"/>
        <v>是</v>
      </c>
      <c r="G355" s="142" t="str">
        <f t="shared" si="18"/>
        <v>项</v>
      </c>
    </row>
    <row r="356" ht="36" customHeight="1" spans="1:7">
      <c r="A356" s="388" t="s">
        <v>682</v>
      </c>
      <c r="B356" s="393" t="s">
        <v>683</v>
      </c>
      <c r="C356" s="330">
        <v>2</v>
      </c>
      <c r="D356" s="277">
        <v>2</v>
      </c>
      <c r="E356" s="390" t="e">
        <f t="shared" ref="E356:E419" si="19">(XFD356-XFD356)/XFD356</f>
        <v>#DIV/0!</v>
      </c>
      <c r="F356" s="251" t="str">
        <f t="shared" si="17"/>
        <v>是</v>
      </c>
      <c r="G356" s="142" t="str">
        <f t="shared" si="18"/>
        <v>项</v>
      </c>
    </row>
    <row r="357" ht="36" customHeight="1" spans="1:7">
      <c r="A357" s="392" t="s">
        <v>684</v>
      </c>
      <c r="B357" s="393" t="s">
        <v>681</v>
      </c>
      <c r="C357" s="330">
        <v>5</v>
      </c>
      <c r="D357" s="277">
        <v>10</v>
      </c>
      <c r="E357" s="390" t="e">
        <f t="shared" si="19"/>
        <v>#DIV/0!</v>
      </c>
      <c r="F357" s="251" t="str">
        <f t="shared" si="17"/>
        <v>是</v>
      </c>
      <c r="G357" s="142" t="str">
        <f t="shared" si="18"/>
        <v>项</v>
      </c>
    </row>
    <row r="358" ht="36" customHeight="1" spans="1:7">
      <c r="A358" s="392" t="s">
        <v>685</v>
      </c>
      <c r="B358" s="389" t="s">
        <v>78</v>
      </c>
      <c r="C358" s="312">
        <f>SUM(XFD359,XFD364,XFD371,XFD377,XFD383,XFD387,XFD391,XFD395,XFD401,XFD408)</f>
        <v>0</v>
      </c>
      <c r="D358" s="312">
        <f>SUM(XFD359,XFD364,XFD371,XFD377,XFD383,XFD387,XFD391,XFD395,XFD401,XFD408)</f>
        <v>0</v>
      </c>
      <c r="E358" s="390" t="e">
        <f t="shared" si="19"/>
        <v>#DIV/0!</v>
      </c>
      <c r="F358" s="251" t="str">
        <f t="shared" si="17"/>
        <v>是</v>
      </c>
      <c r="G358" s="142" t="str">
        <f t="shared" si="18"/>
        <v>项</v>
      </c>
    </row>
    <row r="359" ht="36" customHeight="1" spans="1:7">
      <c r="A359" s="392" t="s">
        <v>686</v>
      </c>
      <c r="B359" s="391" t="s">
        <v>687</v>
      </c>
      <c r="C359" s="312">
        <f>((((SUM(XFD360:XFD363))+0)+0)+0)+0</f>
        <v>0</v>
      </c>
      <c r="D359" s="312">
        <f>((((SUM(XFD360:XFD363))+0)+0)+0)+0</f>
        <v>0</v>
      </c>
      <c r="E359" s="390" t="e">
        <f t="shared" si="19"/>
        <v>#DIV/0!</v>
      </c>
      <c r="F359" s="251" t="str">
        <f t="shared" si="17"/>
        <v>是</v>
      </c>
      <c r="G359" s="142" t="str">
        <f t="shared" si="18"/>
        <v>项</v>
      </c>
    </row>
    <row r="360" ht="36" customHeight="1" spans="1:7">
      <c r="A360" s="392" t="s">
        <v>688</v>
      </c>
      <c r="B360" s="393" t="s">
        <v>139</v>
      </c>
      <c r="C360" s="330">
        <v>129</v>
      </c>
      <c r="D360" s="277">
        <v>113</v>
      </c>
      <c r="E360" s="390" t="e">
        <f t="shared" si="19"/>
        <v>#DIV/0!</v>
      </c>
      <c r="F360" s="251" t="str">
        <f t="shared" si="17"/>
        <v>是</v>
      </c>
      <c r="G360" s="142" t="str">
        <f t="shared" si="18"/>
        <v>项</v>
      </c>
    </row>
    <row r="361" ht="36" customHeight="1" spans="1:7">
      <c r="A361" s="392" t="s">
        <v>689</v>
      </c>
      <c r="B361" s="393" t="s">
        <v>141</v>
      </c>
      <c r="C361" s="330">
        <v>67</v>
      </c>
      <c r="D361" s="250">
        <v>87</v>
      </c>
      <c r="E361" s="390" t="e">
        <f t="shared" si="19"/>
        <v>#DIV/0!</v>
      </c>
      <c r="F361" s="251" t="str">
        <f t="shared" si="17"/>
        <v>是</v>
      </c>
      <c r="G361" s="142" t="str">
        <f t="shared" si="18"/>
        <v>项</v>
      </c>
    </row>
    <row r="362" ht="36" customHeight="1" spans="1:7">
      <c r="A362" s="388" t="s">
        <v>690</v>
      </c>
      <c r="B362" s="393" t="s">
        <v>143</v>
      </c>
      <c r="C362" s="330">
        <v>0</v>
      </c>
      <c r="D362" s="277"/>
      <c r="E362" s="390"/>
      <c r="F362" s="251" t="str">
        <f t="shared" si="17"/>
        <v>是</v>
      </c>
      <c r="G362" s="142" t="str">
        <f t="shared" si="18"/>
        <v>项</v>
      </c>
    </row>
    <row r="363" ht="36" customHeight="1" spans="1:7">
      <c r="A363" s="392">
        <v>2049902</v>
      </c>
      <c r="B363" s="393" t="s">
        <v>691</v>
      </c>
      <c r="C363" s="330">
        <v>783</v>
      </c>
      <c r="D363" s="277">
        <v>706</v>
      </c>
      <c r="E363" s="390" t="e">
        <f t="shared" si="19"/>
        <v>#DIV/0!</v>
      </c>
      <c r="F363" s="251" t="str">
        <f t="shared" si="17"/>
        <v>是</v>
      </c>
      <c r="G363" s="142" t="str">
        <f t="shared" si="18"/>
        <v>项</v>
      </c>
    </row>
    <row r="364" ht="36" customHeight="1" spans="1:7">
      <c r="A364" s="398" t="s">
        <v>692</v>
      </c>
      <c r="B364" s="391" t="s">
        <v>693</v>
      </c>
      <c r="C364" s="312">
        <f>((((SUM(XFD365:XFD370))+0)+0)+0)+0</f>
        <v>0</v>
      </c>
      <c r="D364" s="312">
        <f>((((SUM(XFD365:XFD370))+0)+0)+0)+0</f>
        <v>0</v>
      </c>
      <c r="E364" s="390" t="e">
        <f t="shared" si="19"/>
        <v>#DIV/0!</v>
      </c>
      <c r="F364" s="251" t="str">
        <f t="shared" si="17"/>
        <v>是</v>
      </c>
      <c r="G364" s="142" t="str">
        <f t="shared" si="18"/>
        <v>项</v>
      </c>
    </row>
    <row r="365" ht="36" customHeight="1" spans="1:7">
      <c r="A365" s="399" t="s">
        <v>694</v>
      </c>
      <c r="B365" s="393" t="s">
        <v>695</v>
      </c>
      <c r="C365" s="330">
        <v>908</v>
      </c>
      <c r="D365" s="277">
        <v>827</v>
      </c>
      <c r="E365" s="390" t="e">
        <f t="shared" si="19"/>
        <v>#DIV/0!</v>
      </c>
      <c r="F365" s="251" t="str">
        <f t="shared" si="17"/>
        <v>是</v>
      </c>
      <c r="G365" s="142" t="str">
        <f t="shared" si="18"/>
        <v>项</v>
      </c>
    </row>
    <row r="366" ht="36" customHeight="1" spans="1:7">
      <c r="A366" s="399" t="s">
        <v>696</v>
      </c>
      <c r="B366" s="393" t="s">
        <v>697</v>
      </c>
      <c r="C366" s="330">
        <v>17101</v>
      </c>
      <c r="D366" s="277">
        <v>16008</v>
      </c>
      <c r="E366" s="390" t="e">
        <f t="shared" si="19"/>
        <v>#DIV/0!</v>
      </c>
      <c r="F366" s="251" t="str">
        <f t="shared" si="17"/>
        <v>是</v>
      </c>
      <c r="G366" s="142" t="str">
        <f t="shared" si="18"/>
        <v>项</v>
      </c>
    </row>
    <row r="367" ht="36" customHeight="1" spans="1:7">
      <c r="A367" s="388" t="s">
        <v>77</v>
      </c>
      <c r="B367" s="393" t="s">
        <v>698</v>
      </c>
      <c r="C367" s="330">
        <v>9681</v>
      </c>
      <c r="D367" s="277">
        <v>9040</v>
      </c>
      <c r="E367" s="390" t="e">
        <f t="shared" si="19"/>
        <v>#DIV/0!</v>
      </c>
      <c r="F367" s="251" t="str">
        <f t="shared" si="17"/>
        <v>是</v>
      </c>
      <c r="G367" s="142" t="str">
        <f t="shared" si="18"/>
        <v>项</v>
      </c>
    </row>
    <row r="368" ht="36" customHeight="1" spans="1:7">
      <c r="A368" s="388" t="s">
        <v>699</v>
      </c>
      <c r="B368" s="393" t="s">
        <v>700</v>
      </c>
      <c r="C368" s="330">
        <v>2708</v>
      </c>
      <c r="D368" s="277">
        <v>2560</v>
      </c>
      <c r="E368" s="390" t="e">
        <f t="shared" si="19"/>
        <v>#DIV/0!</v>
      </c>
      <c r="F368" s="251" t="str">
        <f t="shared" si="17"/>
        <v>是</v>
      </c>
      <c r="G368" s="142" t="str">
        <f t="shared" si="18"/>
        <v>项</v>
      </c>
    </row>
    <row r="369" ht="36" customHeight="1" spans="1:7">
      <c r="A369" s="392" t="s">
        <v>701</v>
      </c>
      <c r="B369" s="393" t="s">
        <v>702</v>
      </c>
      <c r="C369" s="330">
        <v>0</v>
      </c>
      <c r="D369" s="277"/>
      <c r="E369" s="390"/>
      <c r="F369" s="251" t="str">
        <f t="shared" si="17"/>
        <v>是</v>
      </c>
      <c r="G369" s="142" t="str">
        <f t="shared" si="18"/>
        <v>项</v>
      </c>
    </row>
    <row r="370" ht="36" customHeight="1" spans="1:7">
      <c r="A370" s="392" t="s">
        <v>703</v>
      </c>
      <c r="B370" s="393" t="s">
        <v>704</v>
      </c>
      <c r="C370" s="330">
        <v>263</v>
      </c>
      <c r="D370" s="277">
        <v>2903</v>
      </c>
      <c r="E370" s="390" t="e">
        <f t="shared" si="19"/>
        <v>#DIV/0!</v>
      </c>
      <c r="F370" s="251" t="str">
        <f t="shared" si="17"/>
        <v>是</v>
      </c>
      <c r="G370" s="142" t="str">
        <f t="shared" si="18"/>
        <v>项</v>
      </c>
    </row>
    <row r="371" ht="36" customHeight="1" spans="1:7">
      <c r="A371" s="392" t="s">
        <v>705</v>
      </c>
      <c r="B371" s="391" t="s">
        <v>706</v>
      </c>
      <c r="C371" s="312">
        <f>((((SUM(XFD372:XFD376))+0)+0)+0)+0</f>
        <v>0</v>
      </c>
      <c r="D371" s="312">
        <f>((((SUM(XFD372:XFD376))+0)+0)+0)+0</f>
        <v>0</v>
      </c>
      <c r="E371" s="390" t="e">
        <f t="shared" si="19"/>
        <v>#DIV/0!</v>
      </c>
      <c r="F371" s="251" t="str">
        <f t="shared" si="17"/>
        <v>是</v>
      </c>
      <c r="G371" s="142" t="str">
        <f t="shared" si="18"/>
        <v>项</v>
      </c>
    </row>
    <row r="372" ht="36" customHeight="1" spans="1:7">
      <c r="A372" s="392" t="s">
        <v>707</v>
      </c>
      <c r="B372" s="393" t="s">
        <v>708</v>
      </c>
      <c r="C372" s="330">
        <v>0</v>
      </c>
      <c r="D372" s="250"/>
      <c r="E372" s="390"/>
      <c r="F372" s="251" t="str">
        <f t="shared" si="17"/>
        <v>是</v>
      </c>
      <c r="G372" s="142" t="str">
        <f t="shared" si="18"/>
        <v>项</v>
      </c>
    </row>
    <row r="373" ht="36" customHeight="1" spans="1:7">
      <c r="A373" s="388" t="s">
        <v>709</v>
      </c>
      <c r="B373" s="393" t="s">
        <v>710</v>
      </c>
      <c r="C373" s="330">
        <v>543</v>
      </c>
      <c r="D373" s="277">
        <v>495</v>
      </c>
      <c r="E373" s="390" t="e">
        <f t="shared" si="19"/>
        <v>#DIV/0!</v>
      </c>
      <c r="F373" s="251" t="str">
        <f t="shared" si="17"/>
        <v>是</v>
      </c>
      <c r="G373" s="142" t="str">
        <f t="shared" si="18"/>
        <v>项</v>
      </c>
    </row>
    <row r="374" ht="36" customHeight="1" spans="1:7">
      <c r="A374" s="392" t="s">
        <v>711</v>
      </c>
      <c r="B374" s="393" t="s">
        <v>712</v>
      </c>
      <c r="C374" s="277"/>
      <c r="D374" s="277"/>
      <c r="E374" s="390"/>
      <c r="F374" s="251" t="str">
        <f t="shared" si="17"/>
        <v>是</v>
      </c>
      <c r="G374" s="142" t="str">
        <f t="shared" si="18"/>
        <v>项</v>
      </c>
    </row>
    <row r="375" ht="36" customHeight="1" spans="1:7">
      <c r="A375" s="392" t="s">
        <v>713</v>
      </c>
      <c r="B375" s="393" t="s">
        <v>714</v>
      </c>
      <c r="C375" s="277"/>
      <c r="D375" s="277"/>
      <c r="E375" s="390"/>
      <c r="F375" s="251" t="str">
        <f t="shared" si="17"/>
        <v>是</v>
      </c>
      <c r="G375" s="142" t="str">
        <f t="shared" si="18"/>
        <v>项</v>
      </c>
    </row>
    <row r="376" ht="36" customHeight="1" spans="1:7">
      <c r="A376" s="392" t="s">
        <v>715</v>
      </c>
      <c r="B376" s="393" t="s">
        <v>716</v>
      </c>
      <c r="C376" s="277">
        <v>0</v>
      </c>
      <c r="D376" s="250"/>
      <c r="E376" s="390"/>
      <c r="F376" s="251" t="str">
        <f t="shared" si="17"/>
        <v>是</v>
      </c>
      <c r="G376" s="142" t="str">
        <f t="shared" si="18"/>
        <v>项</v>
      </c>
    </row>
    <row r="377" ht="36" customHeight="1" spans="1:7">
      <c r="A377" s="392" t="s">
        <v>717</v>
      </c>
      <c r="B377" s="391" t="s">
        <v>718</v>
      </c>
      <c r="C377" s="312">
        <f>((((SUM(XFD378:XFD382))+0)+0)+0)+0</f>
        <v>0</v>
      </c>
      <c r="D377" s="312">
        <f>((((SUM(XFD378:XFD382))+0)+0)+0)+0</f>
        <v>0</v>
      </c>
      <c r="E377" s="390"/>
      <c r="F377" s="251" t="str">
        <f t="shared" si="17"/>
        <v>是</v>
      </c>
      <c r="G377" s="142" t="str">
        <f t="shared" si="18"/>
        <v>项</v>
      </c>
    </row>
    <row r="378" ht="36" customHeight="1" spans="1:7">
      <c r="A378" s="392" t="s">
        <v>719</v>
      </c>
      <c r="B378" s="393" t="s">
        <v>720</v>
      </c>
      <c r="C378" s="277">
        <v>0</v>
      </c>
      <c r="D378" s="250"/>
      <c r="E378" s="390"/>
      <c r="F378" s="251" t="str">
        <f t="shared" si="17"/>
        <v>是</v>
      </c>
      <c r="G378" s="142" t="str">
        <f t="shared" si="18"/>
        <v>项</v>
      </c>
    </row>
    <row r="379" ht="36" customHeight="1" spans="1:7">
      <c r="A379" s="392" t="s">
        <v>721</v>
      </c>
      <c r="B379" s="393" t="s">
        <v>722</v>
      </c>
      <c r="C379" s="277">
        <v>0</v>
      </c>
      <c r="D379" s="277"/>
      <c r="E379" s="390"/>
      <c r="F379" s="251" t="str">
        <f t="shared" si="17"/>
        <v>是</v>
      </c>
      <c r="G379" s="142" t="str">
        <f t="shared" si="18"/>
        <v>项</v>
      </c>
    </row>
    <row r="380" ht="36" customHeight="1" spans="1:7">
      <c r="A380" s="392" t="s">
        <v>723</v>
      </c>
      <c r="B380" s="393" t="s">
        <v>724</v>
      </c>
      <c r="C380" s="277">
        <v>0</v>
      </c>
      <c r="D380" s="250"/>
      <c r="E380" s="390"/>
      <c r="F380" s="251" t="str">
        <f t="shared" si="17"/>
        <v>是</v>
      </c>
      <c r="G380" s="142" t="str">
        <f t="shared" si="18"/>
        <v>项</v>
      </c>
    </row>
    <row r="381" ht="36" customHeight="1" spans="1:7">
      <c r="A381" s="392" t="s">
        <v>725</v>
      </c>
      <c r="B381" s="393" t="s">
        <v>726</v>
      </c>
      <c r="C381" s="277">
        <v>0</v>
      </c>
      <c r="D381" s="250"/>
      <c r="E381" s="390"/>
      <c r="F381" s="251" t="str">
        <f t="shared" si="17"/>
        <v>是</v>
      </c>
      <c r="G381" s="142" t="str">
        <f t="shared" si="18"/>
        <v>项</v>
      </c>
    </row>
    <row r="382" ht="36" customHeight="1" spans="1:7">
      <c r="A382" s="388" t="s">
        <v>727</v>
      </c>
      <c r="B382" s="393" t="s">
        <v>728</v>
      </c>
      <c r="C382" s="277">
        <v>0</v>
      </c>
      <c r="D382" s="250"/>
      <c r="E382" s="390"/>
      <c r="F382" s="251" t="str">
        <f t="shared" si="17"/>
        <v>是</v>
      </c>
      <c r="G382" s="142" t="str">
        <f t="shared" si="18"/>
        <v>项</v>
      </c>
    </row>
    <row r="383" ht="36" customHeight="1" spans="1:7">
      <c r="A383" s="392" t="s">
        <v>729</v>
      </c>
      <c r="B383" s="391" t="s">
        <v>730</v>
      </c>
      <c r="C383" s="277">
        <v>0</v>
      </c>
      <c r="D383" s="312">
        <f>((((SUM(XFD384:XFD386))+0)+0)+0)+0</f>
        <v>0</v>
      </c>
      <c r="E383" s="390"/>
      <c r="F383" s="251" t="str">
        <f t="shared" si="17"/>
        <v>是</v>
      </c>
      <c r="G383" s="142" t="str">
        <f t="shared" si="18"/>
        <v>项</v>
      </c>
    </row>
    <row r="384" ht="36" customHeight="1" spans="1:7">
      <c r="A384" s="392" t="s">
        <v>731</v>
      </c>
      <c r="B384" s="393" t="s">
        <v>732</v>
      </c>
      <c r="C384" s="277">
        <v>0</v>
      </c>
      <c r="D384" s="277"/>
      <c r="E384" s="390"/>
      <c r="F384" s="251" t="str">
        <f t="shared" si="17"/>
        <v>是</v>
      </c>
      <c r="G384" s="142" t="str">
        <f t="shared" si="18"/>
        <v>项</v>
      </c>
    </row>
    <row r="385" ht="36" customHeight="1" spans="1:7">
      <c r="A385" s="392" t="s">
        <v>733</v>
      </c>
      <c r="B385" s="393" t="s">
        <v>734</v>
      </c>
      <c r="C385" s="277">
        <v>0</v>
      </c>
      <c r="D385" s="250"/>
      <c r="E385" s="390"/>
      <c r="F385" s="251" t="str">
        <f t="shared" si="17"/>
        <v>是</v>
      </c>
      <c r="G385" s="142" t="str">
        <f t="shared" si="18"/>
        <v>项</v>
      </c>
    </row>
    <row r="386" ht="36" customHeight="1" spans="1:7">
      <c r="A386" s="392" t="s">
        <v>735</v>
      </c>
      <c r="B386" s="393" t="s">
        <v>736</v>
      </c>
      <c r="C386" s="277">
        <v>0</v>
      </c>
      <c r="D386" s="250"/>
      <c r="E386" s="390"/>
      <c r="F386" s="251" t="str">
        <f t="shared" si="17"/>
        <v>是</v>
      </c>
      <c r="G386" s="142" t="str">
        <f t="shared" si="18"/>
        <v>项</v>
      </c>
    </row>
    <row r="387" ht="36" customHeight="1" spans="1:7">
      <c r="A387" s="392" t="s">
        <v>737</v>
      </c>
      <c r="B387" s="391" t="s">
        <v>738</v>
      </c>
      <c r="C387" s="277">
        <v>0</v>
      </c>
      <c r="D387" s="312">
        <f>((((SUM(XFD388:XFD390))+0)+0)+0)+0</f>
        <v>0</v>
      </c>
      <c r="E387" s="390"/>
      <c r="F387" s="251" t="str">
        <f t="shared" si="17"/>
        <v>是</v>
      </c>
      <c r="G387" s="142" t="str">
        <f t="shared" si="18"/>
        <v>项</v>
      </c>
    </row>
    <row r="388" ht="36" customHeight="1" spans="1:7">
      <c r="A388" s="388" t="s">
        <v>739</v>
      </c>
      <c r="B388" s="393" t="s">
        <v>740</v>
      </c>
      <c r="C388" s="277">
        <v>0</v>
      </c>
      <c r="D388" s="277"/>
      <c r="E388" s="390"/>
      <c r="F388" s="251" t="str">
        <f t="shared" ref="F388:F451" si="20">IF(LEN(XFD388)=3,"是",IF(XFD388&lt;&gt;"",IF(SUM(XFD388)&lt;&gt;0,"是","否"),"是"))</f>
        <v>是</v>
      </c>
      <c r="G388" s="142" t="str">
        <f t="shared" ref="G388:G451" si="21">IF(LEN(XFD388)=3,"类",IF(LEN(XFD388)=5,"款","项"))</f>
        <v>项</v>
      </c>
    </row>
    <row r="389" ht="36" customHeight="1" spans="1:7">
      <c r="A389" s="392" t="s">
        <v>741</v>
      </c>
      <c r="B389" s="393" t="s">
        <v>742</v>
      </c>
      <c r="C389" s="277">
        <v>0</v>
      </c>
      <c r="D389" s="277"/>
      <c r="E389" s="390"/>
      <c r="F389" s="251" t="str">
        <f t="shared" si="20"/>
        <v>是</v>
      </c>
      <c r="G389" s="142" t="str">
        <f t="shared" si="21"/>
        <v>项</v>
      </c>
    </row>
    <row r="390" ht="36" customHeight="1" spans="1:7">
      <c r="A390" s="392" t="s">
        <v>743</v>
      </c>
      <c r="B390" s="393" t="s">
        <v>744</v>
      </c>
      <c r="C390" s="277">
        <v>0</v>
      </c>
      <c r="D390" s="250"/>
      <c r="E390" s="390"/>
      <c r="F390" s="251" t="str">
        <f t="shared" si="20"/>
        <v>是</v>
      </c>
      <c r="G390" s="142" t="str">
        <f t="shared" si="21"/>
        <v>项</v>
      </c>
    </row>
    <row r="391" ht="36" customHeight="1" spans="1:7">
      <c r="A391" s="392" t="s">
        <v>745</v>
      </c>
      <c r="B391" s="391" t="s">
        <v>746</v>
      </c>
      <c r="C391" s="312">
        <f>((((SUM(XFD392:XFD394))+0)+0)+0)+0</f>
        <v>0</v>
      </c>
      <c r="D391" s="312">
        <f>((((SUM(XFD392:XFD394))+0)+0)+0)+0</f>
        <v>0</v>
      </c>
      <c r="E391" s="390" t="e">
        <f t="shared" si="19"/>
        <v>#DIV/0!</v>
      </c>
      <c r="F391" s="251" t="str">
        <f t="shared" si="20"/>
        <v>是</v>
      </c>
      <c r="G391" s="142" t="str">
        <f t="shared" si="21"/>
        <v>项</v>
      </c>
    </row>
    <row r="392" ht="36" customHeight="1" spans="1:7">
      <c r="A392" s="392" t="s">
        <v>747</v>
      </c>
      <c r="B392" s="393" t="s">
        <v>748</v>
      </c>
      <c r="C392" s="330">
        <v>1</v>
      </c>
      <c r="D392" s="277">
        <v>2</v>
      </c>
      <c r="E392" s="390" t="e">
        <f t="shared" si="19"/>
        <v>#DIV/0!</v>
      </c>
      <c r="F392" s="251" t="str">
        <f t="shared" si="20"/>
        <v>是</v>
      </c>
      <c r="G392" s="142" t="str">
        <f t="shared" si="21"/>
        <v>项</v>
      </c>
    </row>
    <row r="393" ht="36" customHeight="1" spans="1:7">
      <c r="A393" s="392" t="s">
        <v>749</v>
      </c>
      <c r="B393" s="393" t="s">
        <v>750</v>
      </c>
      <c r="C393" s="277">
        <v>0</v>
      </c>
      <c r="D393" s="250"/>
      <c r="E393" s="390"/>
      <c r="F393" s="251" t="str">
        <f t="shared" si="20"/>
        <v>是</v>
      </c>
      <c r="G393" s="142" t="str">
        <f t="shared" si="21"/>
        <v>项</v>
      </c>
    </row>
    <row r="394" ht="36" customHeight="1" spans="1:7">
      <c r="A394" s="388" t="s">
        <v>751</v>
      </c>
      <c r="B394" s="393" t="s">
        <v>752</v>
      </c>
      <c r="C394" s="277">
        <v>0</v>
      </c>
      <c r="D394" s="250"/>
      <c r="E394" s="390"/>
      <c r="F394" s="251" t="str">
        <f t="shared" si="20"/>
        <v>是</v>
      </c>
      <c r="G394" s="142" t="str">
        <f t="shared" si="21"/>
        <v>项</v>
      </c>
    </row>
    <row r="395" ht="36" customHeight="1" spans="1:7">
      <c r="A395" s="392" t="s">
        <v>753</v>
      </c>
      <c r="B395" s="391" t="s">
        <v>754</v>
      </c>
      <c r="C395" s="312">
        <f>((((SUM(XFD396:XFD400))+0)+0)+0)+0</f>
        <v>0</v>
      </c>
      <c r="D395" s="312">
        <f>((((SUM(XFD396:XFD400))+0)+0)+0)+0</f>
        <v>0</v>
      </c>
      <c r="E395" s="390" t="e">
        <f t="shared" si="19"/>
        <v>#DIV/0!</v>
      </c>
      <c r="F395" s="251" t="str">
        <f t="shared" si="20"/>
        <v>是</v>
      </c>
      <c r="G395" s="142" t="str">
        <f t="shared" si="21"/>
        <v>项</v>
      </c>
    </row>
    <row r="396" ht="36" customHeight="1" spans="1:7">
      <c r="A396" s="392" t="s">
        <v>755</v>
      </c>
      <c r="B396" s="393" t="s">
        <v>756</v>
      </c>
      <c r="C396" s="330">
        <v>0</v>
      </c>
      <c r="D396" s="277"/>
      <c r="E396" s="390"/>
      <c r="F396" s="251" t="str">
        <f t="shared" si="20"/>
        <v>是</v>
      </c>
      <c r="G396" s="142" t="str">
        <f t="shared" si="21"/>
        <v>项</v>
      </c>
    </row>
    <row r="397" ht="36" customHeight="1" spans="1:7">
      <c r="A397" s="392" t="s">
        <v>757</v>
      </c>
      <c r="B397" s="393" t="s">
        <v>758</v>
      </c>
      <c r="C397" s="330">
        <v>224</v>
      </c>
      <c r="D397" s="277">
        <v>208</v>
      </c>
      <c r="E397" s="390" t="e">
        <f t="shared" si="19"/>
        <v>#DIV/0!</v>
      </c>
      <c r="F397" s="251" t="str">
        <f t="shared" si="20"/>
        <v>是</v>
      </c>
      <c r="G397" s="142" t="str">
        <f t="shared" si="21"/>
        <v>项</v>
      </c>
    </row>
    <row r="398" ht="36" customHeight="1" spans="1:7">
      <c r="A398" s="388" t="s">
        <v>759</v>
      </c>
      <c r="B398" s="393" t="s">
        <v>760</v>
      </c>
      <c r="C398" s="277"/>
      <c r="D398" s="277"/>
      <c r="E398" s="390"/>
      <c r="F398" s="251" t="str">
        <f t="shared" si="20"/>
        <v>是</v>
      </c>
      <c r="G398" s="142" t="str">
        <f t="shared" si="21"/>
        <v>项</v>
      </c>
    </row>
    <row r="399" ht="36" customHeight="1" spans="1:7">
      <c r="A399" s="392" t="s">
        <v>761</v>
      </c>
      <c r="B399" s="393" t="s">
        <v>762</v>
      </c>
      <c r="C399" s="277">
        <v>0</v>
      </c>
      <c r="D399" s="250"/>
      <c r="E399" s="390"/>
      <c r="F399" s="251" t="str">
        <f t="shared" si="20"/>
        <v>是</v>
      </c>
      <c r="G399" s="142" t="str">
        <f t="shared" si="21"/>
        <v>项</v>
      </c>
    </row>
    <row r="400" ht="36" customHeight="1" spans="1:7">
      <c r="A400" s="392" t="s">
        <v>763</v>
      </c>
      <c r="B400" s="393" t="s">
        <v>764</v>
      </c>
      <c r="C400" s="277">
        <v>0</v>
      </c>
      <c r="D400" s="250"/>
      <c r="E400" s="390"/>
      <c r="F400" s="251" t="str">
        <f t="shared" si="20"/>
        <v>是</v>
      </c>
      <c r="G400" s="142" t="str">
        <f t="shared" si="21"/>
        <v>项</v>
      </c>
    </row>
    <row r="401" ht="36" customHeight="1" spans="1:7">
      <c r="A401" s="392" t="s">
        <v>765</v>
      </c>
      <c r="B401" s="391" t="s">
        <v>766</v>
      </c>
      <c r="C401" s="312">
        <f>((((SUM(XFD402:XFD407))+0)+0)+0)+0</f>
        <v>0</v>
      </c>
      <c r="D401" s="312">
        <f>((((SUM(XFD402:XFD407))+0)+0)+0)+0</f>
        <v>0</v>
      </c>
      <c r="E401" s="390" t="e">
        <f t="shared" si="19"/>
        <v>#DIV/0!</v>
      </c>
      <c r="F401" s="251" t="str">
        <f t="shared" si="20"/>
        <v>是</v>
      </c>
      <c r="G401" s="142" t="str">
        <f t="shared" si="21"/>
        <v>项</v>
      </c>
    </row>
    <row r="402" ht="36" customHeight="1" spans="1:7">
      <c r="A402" s="388" t="s">
        <v>767</v>
      </c>
      <c r="B402" s="393" t="s">
        <v>768</v>
      </c>
      <c r="C402" s="277">
        <v>0</v>
      </c>
      <c r="D402" s="250"/>
      <c r="E402" s="390"/>
      <c r="F402" s="251" t="str">
        <f t="shared" si="20"/>
        <v>是</v>
      </c>
      <c r="G402" s="142" t="str">
        <f t="shared" si="21"/>
        <v>项</v>
      </c>
    </row>
    <row r="403" ht="36" customHeight="1" spans="1:7">
      <c r="A403" s="392" t="s">
        <v>769</v>
      </c>
      <c r="B403" s="393" t="s">
        <v>770</v>
      </c>
      <c r="C403" s="277">
        <v>0</v>
      </c>
      <c r="D403" s="250"/>
      <c r="E403" s="390"/>
      <c r="F403" s="251" t="str">
        <f t="shared" si="20"/>
        <v>是</v>
      </c>
      <c r="G403" s="142" t="str">
        <f t="shared" si="21"/>
        <v>项</v>
      </c>
    </row>
    <row r="404" ht="36" customHeight="1" spans="1:7">
      <c r="A404" s="392" t="s">
        <v>771</v>
      </c>
      <c r="B404" s="393" t="s">
        <v>772</v>
      </c>
      <c r="C404" s="277">
        <v>0</v>
      </c>
      <c r="D404" s="277"/>
      <c r="E404" s="390"/>
      <c r="F404" s="251" t="str">
        <f t="shared" si="20"/>
        <v>是</v>
      </c>
      <c r="G404" s="142" t="str">
        <f t="shared" si="21"/>
        <v>项</v>
      </c>
    </row>
    <row r="405" ht="36" customHeight="1" spans="1:7">
      <c r="A405" s="392" t="s">
        <v>773</v>
      </c>
      <c r="B405" s="393" t="s">
        <v>774</v>
      </c>
      <c r="C405" s="277">
        <v>0</v>
      </c>
      <c r="D405" s="250"/>
      <c r="E405" s="390"/>
      <c r="F405" s="251" t="str">
        <f t="shared" si="20"/>
        <v>是</v>
      </c>
      <c r="G405" s="142" t="str">
        <f t="shared" si="21"/>
        <v>项</v>
      </c>
    </row>
    <row r="406" ht="36" customHeight="1" spans="1:7">
      <c r="A406" s="388" t="s">
        <v>775</v>
      </c>
      <c r="B406" s="393" t="s">
        <v>776</v>
      </c>
      <c r="C406" s="277">
        <v>0</v>
      </c>
      <c r="D406" s="250"/>
      <c r="E406" s="390"/>
      <c r="F406" s="251" t="str">
        <f t="shared" si="20"/>
        <v>是</v>
      </c>
      <c r="G406" s="142" t="str">
        <f t="shared" si="21"/>
        <v>项</v>
      </c>
    </row>
    <row r="407" ht="36" customHeight="1" spans="1:7">
      <c r="A407" s="392" t="s">
        <v>777</v>
      </c>
      <c r="B407" s="393" t="s">
        <v>778</v>
      </c>
      <c r="C407" s="330">
        <v>200</v>
      </c>
      <c r="D407" s="250">
        <v>200</v>
      </c>
      <c r="E407" s="390" t="e">
        <f t="shared" si="19"/>
        <v>#DIV/0!</v>
      </c>
      <c r="F407" s="251" t="str">
        <f t="shared" si="20"/>
        <v>是</v>
      </c>
      <c r="G407" s="142" t="str">
        <f t="shared" si="21"/>
        <v>项</v>
      </c>
    </row>
    <row r="408" ht="36" customHeight="1" spans="1:7">
      <c r="A408" s="392" t="s">
        <v>779</v>
      </c>
      <c r="B408" s="391" t="s">
        <v>780</v>
      </c>
      <c r="C408" s="312">
        <f>((((XFD409)+0)+0)+0)+0</f>
        <v>0</v>
      </c>
      <c r="D408" s="312">
        <f>((((XFD409)+0)+0)+0)+0</f>
        <v>0</v>
      </c>
      <c r="E408" s="390" t="e">
        <f t="shared" si="19"/>
        <v>#DIV/0!</v>
      </c>
      <c r="F408" s="251" t="str">
        <f t="shared" si="20"/>
        <v>是</v>
      </c>
      <c r="G408" s="142" t="str">
        <f t="shared" si="21"/>
        <v>项</v>
      </c>
    </row>
    <row r="409" ht="36" customHeight="1" spans="1:7">
      <c r="A409" s="392" t="s">
        <v>781</v>
      </c>
      <c r="B409" s="393" t="s">
        <v>780</v>
      </c>
      <c r="C409" s="330">
        <v>6</v>
      </c>
      <c r="D409" s="277"/>
      <c r="E409" s="390" t="e">
        <f t="shared" si="19"/>
        <v>#DIV/0!</v>
      </c>
      <c r="F409" s="251" t="str">
        <f t="shared" si="20"/>
        <v>是</v>
      </c>
      <c r="G409" s="142" t="str">
        <f t="shared" si="21"/>
        <v>项</v>
      </c>
    </row>
    <row r="410" ht="36" customHeight="1" spans="1:7">
      <c r="A410" s="392" t="s">
        <v>782</v>
      </c>
      <c r="B410" s="389" t="s">
        <v>80</v>
      </c>
      <c r="C410" s="312">
        <f>SUM(XFD411,XFD416,XFD425,XFD431,XFD436,XFD441,XFD446,XFD453,XFD457,XFD461)</f>
        <v>0</v>
      </c>
      <c r="D410" s="312">
        <f>SUM(XFD411,XFD416,XFD425,XFD431,XFD436,XFD441,XFD446,XFD453,XFD457,XFD461)</f>
        <v>0</v>
      </c>
      <c r="E410" s="390" t="e">
        <f t="shared" si="19"/>
        <v>#DIV/0!</v>
      </c>
      <c r="F410" s="251" t="str">
        <f t="shared" si="20"/>
        <v>是</v>
      </c>
      <c r="G410" s="142" t="str">
        <f t="shared" si="21"/>
        <v>项</v>
      </c>
    </row>
    <row r="411" ht="36" customHeight="1" spans="1:7">
      <c r="A411" s="392" t="s">
        <v>783</v>
      </c>
      <c r="B411" s="391" t="s">
        <v>784</v>
      </c>
      <c r="C411" s="312">
        <f>((((SUM(XFD412:XFD415))+0)+0)+0)+0</f>
        <v>0</v>
      </c>
      <c r="D411" s="312">
        <f>((((SUM(XFD412:XFD415))+0)+0)+0)+0</f>
        <v>0</v>
      </c>
      <c r="E411" s="390" t="e">
        <f t="shared" si="19"/>
        <v>#DIV/0!</v>
      </c>
      <c r="F411" s="251" t="str">
        <f t="shared" si="20"/>
        <v>是</v>
      </c>
      <c r="G411" s="142" t="str">
        <f t="shared" si="21"/>
        <v>项</v>
      </c>
    </row>
    <row r="412" ht="36" customHeight="1" spans="1:7">
      <c r="A412" s="388" t="s">
        <v>785</v>
      </c>
      <c r="B412" s="393" t="s">
        <v>139</v>
      </c>
      <c r="C412" s="330">
        <v>99</v>
      </c>
      <c r="D412" s="277">
        <v>74</v>
      </c>
      <c r="E412" s="390" t="e">
        <f t="shared" si="19"/>
        <v>#DIV/0!</v>
      </c>
      <c r="F412" s="251" t="str">
        <f t="shared" si="20"/>
        <v>是</v>
      </c>
      <c r="G412" s="142" t="str">
        <f t="shared" si="21"/>
        <v>项</v>
      </c>
    </row>
    <row r="413" s="142" customFormat="1" ht="36" customHeight="1" spans="1:7">
      <c r="A413" s="392" t="s">
        <v>786</v>
      </c>
      <c r="B413" s="393" t="s">
        <v>141</v>
      </c>
      <c r="C413" s="277">
        <v>0</v>
      </c>
      <c r="D413" s="250"/>
      <c r="E413" s="390"/>
      <c r="F413" s="251" t="str">
        <f t="shared" si="20"/>
        <v>是</v>
      </c>
      <c r="G413" s="142" t="str">
        <f t="shared" si="21"/>
        <v>项</v>
      </c>
    </row>
    <row r="414" ht="36" customHeight="1" spans="1:7">
      <c r="A414" s="392" t="s">
        <v>787</v>
      </c>
      <c r="B414" s="393" t="s">
        <v>143</v>
      </c>
      <c r="C414" s="277">
        <v>0</v>
      </c>
      <c r="D414" s="277"/>
      <c r="E414" s="390"/>
      <c r="F414" s="251" t="str">
        <f t="shared" si="20"/>
        <v>是</v>
      </c>
      <c r="G414" s="142" t="str">
        <f t="shared" si="21"/>
        <v>项</v>
      </c>
    </row>
    <row r="415" ht="36" customHeight="1" spans="1:7">
      <c r="A415" s="392" t="s">
        <v>788</v>
      </c>
      <c r="B415" s="393" t="s">
        <v>789</v>
      </c>
      <c r="C415" s="277"/>
      <c r="D415" s="277"/>
      <c r="E415" s="390"/>
      <c r="F415" s="251" t="str">
        <f t="shared" si="20"/>
        <v>是</v>
      </c>
      <c r="G415" s="142" t="str">
        <f t="shared" si="21"/>
        <v>项</v>
      </c>
    </row>
    <row r="416" s="142" customFormat="1" ht="36" customHeight="1" spans="1:7">
      <c r="A416" s="392" t="s">
        <v>790</v>
      </c>
      <c r="B416" s="391" t="s">
        <v>791</v>
      </c>
      <c r="C416" s="312">
        <f>((((SUM(XFD417:XFD424))+0)+0)+0)+0</f>
        <v>0</v>
      </c>
      <c r="D416" s="312">
        <f>((((SUM(XFD417:XFD424))+0)+0)+0)+0</f>
        <v>0</v>
      </c>
      <c r="E416" s="390"/>
      <c r="F416" s="251" t="str">
        <f t="shared" si="20"/>
        <v>是</v>
      </c>
      <c r="G416" s="142" t="str">
        <f t="shared" si="21"/>
        <v>项</v>
      </c>
    </row>
    <row r="417" ht="36" customHeight="1" spans="1:7">
      <c r="A417" s="392" t="s">
        <v>792</v>
      </c>
      <c r="B417" s="393" t="s">
        <v>793</v>
      </c>
      <c r="C417" s="277"/>
      <c r="D417" s="250"/>
      <c r="E417" s="390"/>
      <c r="F417" s="251" t="str">
        <f t="shared" si="20"/>
        <v>是</v>
      </c>
      <c r="G417" s="142" t="str">
        <f t="shared" si="21"/>
        <v>项</v>
      </c>
    </row>
    <row r="418" ht="36" customHeight="1" spans="1:7">
      <c r="A418" s="392" t="s">
        <v>794</v>
      </c>
      <c r="B418" s="393" t="s">
        <v>795</v>
      </c>
      <c r="C418" s="277">
        <v>0</v>
      </c>
      <c r="D418" s="250"/>
      <c r="E418" s="390"/>
      <c r="F418" s="251" t="str">
        <f t="shared" si="20"/>
        <v>是</v>
      </c>
      <c r="G418" s="142" t="str">
        <f t="shared" si="21"/>
        <v>项</v>
      </c>
    </row>
    <row r="419" ht="36" customHeight="1" spans="1:7">
      <c r="A419" s="388" t="s">
        <v>796</v>
      </c>
      <c r="B419" s="393" t="s">
        <v>797</v>
      </c>
      <c r="C419" s="277">
        <v>0</v>
      </c>
      <c r="D419" s="250"/>
      <c r="E419" s="390"/>
      <c r="F419" s="251" t="str">
        <f t="shared" si="20"/>
        <v>是</v>
      </c>
      <c r="G419" s="142" t="str">
        <f t="shared" si="21"/>
        <v>项</v>
      </c>
    </row>
    <row r="420" ht="36" customHeight="1" spans="1:7">
      <c r="A420" s="274">
        <v>2059999</v>
      </c>
      <c r="B420" s="393" t="s">
        <v>798</v>
      </c>
      <c r="C420" s="277">
        <v>0</v>
      </c>
      <c r="D420" s="250"/>
      <c r="E420" s="390"/>
      <c r="F420" s="251" t="str">
        <f t="shared" si="20"/>
        <v>是</v>
      </c>
      <c r="G420" s="142" t="str">
        <f t="shared" si="21"/>
        <v>项</v>
      </c>
    </row>
    <row r="421" ht="36" customHeight="1" spans="1:7">
      <c r="A421" s="362" t="s">
        <v>799</v>
      </c>
      <c r="B421" s="393" t="s">
        <v>800</v>
      </c>
      <c r="C421" s="277">
        <v>0</v>
      </c>
      <c r="D421" s="277"/>
      <c r="E421" s="390"/>
      <c r="F421" s="251" t="str">
        <f t="shared" si="20"/>
        <v>是</v>
      </c>
      <c r="G421" s="142" t="str">
        <f t="shared" si="21"/>
        <v>项</v>
      </c>
    </row>
    <row r="422" ht="36" customHeight="1" spans="1:7">
      <c r="A422" s="362" t="s">
        <v>801</v>
      </c>
      <c r="B422" s="393" t="s">
        <v>802</v>
      </c>
      <c r="C422" s="277">
        <v>0</v>
      </c>
      <c r="D422" s="250"/>
      <c r="E422" s="390"/>
      <c r="F422" s="251" t="str">
        <f t="shared" si="20"/>
        <v>是</v>
      </c>
      <c r="G422" s="142" t="str">
        <f t="shared" si="21"/>
        <v>项</v>
      </c>
    </row>
    <row r="423" ht="36" customHeight="1" spans="1:7">
      <c r="A423" s="388" t="s">
        <v>79</v>
      </c>
      <c r="B423" s="400" t="s">
        <v>803</v>
      </c>
      <c r="C423" s="277">
        <v>0</v>
      </c>
      <c r="D423" s="250"/>
      <c r="E423" s="390"/>
      <c r="F423" s="251" t="str">
        <f t="shared" si="20"/>
        <v>是</v>
      </c>
      <c r="G423" s="142" t="str">
        <f t="shared" si="21"/>
        <v>项</v>
      </c>
    </row>
    <row r="424" ht="36" customHeight="1" spans="1:7">
      <c r="A424" s="388" t="s">
        <v>804</v>
      </c>
      <c r="B424" s="393" t="s">
        <v>805</v>
      </c>
      <c r="C424" s="277">
        <v>0</v>
      </c>
      <c r="D424" s="277"/>
      <c r="E424" s="390"/>
      <c r="F424" s="251" t="str">
        <f t="shared" si="20"/>
        <v>是</v>
      </c>
      <c r="G424" s="142" t="str">
        <f t="shared" si="21"/>
        <v>项</v>
      </c>
    </row>
    <row r="425" ht="36" customHeight="1" spans="1:7">
      <c r="A425" s="392" t="s">
        <v>806</v>
      </c>
      <c r="B425" s="391" t="s">
        <v>807</v>
      </c>
      <c r="C425" s="312">
        <f>((((SUM(XFD426:XFD430))+0)+0)+0)+0</f>
        <v>0</v>
      </c>
      <c r="D425" s="312">
        <f>((((SUM(XFD426:XFD430))+0)+0)+0)+0</f>
        <v>0</v>
      </c>
      <c r="E425" s="390"/>
      <c r="F425" s="251" t="str">
        <f t="shared" si="20"/>
        <v>是</v>
      </c>
      <c r="G425" s="142" t="str">
        <f t="shared" si="21"/>
        <v>项</v>
      </c>
    </row>
    <row r="426" ht="36" customHeight="1" spans="1:7">
      <c r="A426" s="392" t="s">
        <v>808</v>
      </c>
      <c r="B426" s="393" t="s">
        <v>793</v>
      </c>
      <c r="C426" s="277">
        <v>0</v>
      </c>
      <c r="D426" s="277"/>
      <c r="E426" s="390"/>
      <c r="F426" s="251" t="str">
        <f t="shared" si="20"/>
        <v>是</v>
      </c>
      <c r="G426" s="142" t="str">
        <f t="shared" si="21"/>
        <v>项</v>
      </c>
    </row>
    <row r="427" ht="36" customHeight="1" spans="1:7">
      <c r="A427" s="392" t="s">
        <v>809</v>
      </c>
      <c r="B427" s="393" t="s">
        <v>810</v>
      </c>
      <c r="C427" s="277">
        <v>0</v>
      </c>
      <c r="D427" s="277"/>
      <c r="E427" s="390"/>
      <c r="F427" s="251" t="str">
        <f t="shared" si="20"/>
        <v>是</v>
      </c>
      <c r="G427" s="142" t="str">
        <f t="shared" si="21"/>
        <v>项</v>
      </c>
    </row>
    <row r="428" ht="36" customHeight="1" spans="1:7">
      <c r="A428" s="392" t="s">
        <v>811</v>
      </c>
      <c r="B428" s="393" t="s">
        <v>812</v>
      </c>
      <c r="C428" s="277">
        <v>0</v>
      </c>
      <c r="D428" s="250"/>
      <c r="E428" s="390"/>
      <c r="F428" s="251" t="str">
        <f t="shared" si="20"/>
        <v>是</v>
      </c>
      <c r="G428" s="142" t="str">
        <f t="shared" si="21"/>
        <v>项</v>
      </c>
    </row>
    <row r="429" ht="36" customHeight="1" spans="1:7">
      <c r="A429" s="388" t="s">
        <v>813</v>
      </c>
      <c r="B429" s="393" t="s">
        <v>814</v>
      </c>
      <c r="C429" s="277">
        <v>0</v>
      </c>
      <c r="D429" s="250"/>
      <c r="E429" s="390"/>
      <c r="F429" s="251" t="str">
        <f t="shared" si="20"/>
        <v>是</v>
      </c>
      <c r="G429" s="142" t="str">
        <f t="shared" si="21"/>
        <v>项</v>
      </c>
    </row>
    <row r="430" ht="36" customHeight="1" spans="1:7">
      <c r="A430" s="392" t="s">
        <v>815</v>
      </c>
      <c r="B430" s="393" t="s">
        <v>816</v>
      </c>
      <c r="C430" s="277">
        <v>0</v>
      </c>
      <c r="D430" s="277"/>
      <c r="E430" s="390"/>
      <c r="F430" s="251" t="str">
        <f t="shared" si="20"/>
        <v>是</v>
      </c>
      <c r="G430" s="142" t="str">
        <f t="shared" si="21"/>
        <v>项</v>
      </c>
    </row>
    <row r="431" ht="36" customHeight="1" spans="1:7">
      <c r="A431" s="392" t="s">
        <v>817</v>
      </c>
      <c r="B431" s="391" t="s">
        <v>818</v>
      </c>
      <c r="C431" s="312">
        <f>((((SUM(XFD432:XFD435))+0)+0)+0)+0</f>
        <v>0</v>
      </c>
      <c r="D431" s="312">
        <f>((((SUM(XFD432:XFD435))+0)+0)+0)+0</f>
        <v>0</v>
      </c>
      <c r="E431" s="390"/>
      <c r="F431" s="251" t="str">
        <f t="shared" si="20"/>
        <v>是</v>
      </c>
      <c r="G431" s="142" t="str">
        <f t="shared" si="21"/>
        <v>项</v>
      </c>
    </row>
    <row r="432" ht="36" customHeight="1" spans="1:7">
      <c r="A432" s="392" t="s">
        <v>819</v>
      </c>
      <c r="B432" s="393" t="s">
        <v>793</v>
      </c>
      <c r="C432" s="277">
        <v>0</v>
      </c>
      <c r="D432" s="277"/>
      <c r="E432" s="390"/>
      <c r="F432" s="251" t="str">
        <f t="shared" si="20"/>
        <v>是</v>
      </c>
      <c r="G432" s="142" t="str">
        <f t="shared" si="21"/>
        <v>项</v>
      </c>
    </row>
    <row r="433" ht="36" customHeight="1" spans="1:7">
      <c r="A433" s="392" t="s">
        <v>820</v>
      </c>
      <c r="B433" s="393" t="s">
        <v>821</v>
      </c>
      <c r="C433" s="277">
        <v>0</v>
      </c>
      <c r="D433" s="277"/>
      <c r="E433" s="390"/>
      <c r="F433" s="251" t="str">
        <f t="shared" si="20"/>
        <v>是</v>
      </c>
      <c r="G433" s="142" t="str">
        <f t="shared" si="21"/>
        <v>项</v>
      </c>
    </row>
    <row r="434" ht="36" customHeight="1" spans="1:7">
      <c r="A434" s="392" t="s">
        <v>822</v>
      </c>
      <c r="B434" s="393" t="s">
        <v>823</v>
      </c>
      <c r="C434" s="277">
        <v>0</v>
      </c>
      <c r="D434" s="250"/>
      <c r="E434" s="390"/>
      <c r="F434" s="251" t="str">
        <f t="shared" si="20"/>
        <v>是</v>
      </c>
      <c r="G434" s="142" t="str">
        <f t="shared" si="21"/>
        <v>项</v>
      </c>
    </row>
    <row r="435" ht="36" customHeight="1" spans="1:7">
      <c r="A435" s="392" t="s">
        <v>824</v>
      </c>
      <c r="B435" s="393" t="s">
        <v>825</v>
      </c>
      <c r="C435" s="277"/>
      <c r="D435" s="277"/>
      <c r="E435" s="390"/>
      <c r="F435" s="251" t="str">
        <f t="shared" si="20"/>
        <v>是</v>
      </c>
      <c r="G435" s="142" t="str">
        <f t="shared" si="21"/>
        <v>项</v>
      </c>
    </row>
    <row r="436" ht="36" customHeight="1" spans="1:7">
      <c r="A436" s="395">
        <v>2060208</v>
      </c>
      <c r="B436" s="391" t="s">
        <v>826</v>
      </c>
      <c r="C436" s="312">
        <f>((((SUM(XFD437:XFD440))+0)+0)+0)+0</f>
        <v>0</v>
      </c>
      <c r="D436" s="312">
        <f>((((SUM(XFD437:XFD440))+0)+0)+0)+0</f>
        <v>0</v>
      </c>
      <c r="E436" s="390"/>
      <c r="F436" s="251" t="str">
        <f t="shared" si="20"/>
        <v>是</v>
      </c>
      <c r="G436" s="142" t="str">
        <f t="shared" si="21"/>
        <v>项</v>
      </c>
    </row>
    <row r="437" ht="36" customHeight="1" spans="1:7">
      <c r="A437" s="392" t="s">
        <v>827</v>
      </c>
      <c r="B437" s="393" t="s">
        <v>793</v>
      </c>
      <c r="C437" s="277">
        <v>0</v>
      </c>
      <c r="D437" s="277"/>
      <c r="E437" s="390"/>
      <c r="F437" s="251" t="str">
        <f t="shared" si="20"/>
        <v>是</v>
      </c>
      <c r="G437" s="142" t="str">
        <f t="shared" si="21"/>
        <v>项</v>
      </c>
    </row>
    <row r="438" ht="36" customHeight="1" spans="1:7">
      <c r="A438" s="388" t="s">
        <v>828</v>
      </c>
      <c r="B438" s="393" t="s">
        <v>829</v>
      </c>
      <c r="C438" s="277">
        <v>0</v>
      </c>
      <c r="D438" s="250"/>
      <c r="E438" s="390"/>
      <c r="F438" s="251" t="str">
        <f t="shared" si="20"/>
        <v>是</v>
      </c>
      <c r="G438" s="142" t="str">
        <f t="shared" si="21"/>
        <v>项</v>
      </c>
    </row>
    <row r="439" ht="36" customHeight="1" spans="1:7">
      <c r="A439" s="392" t="s">
        <v>830</v>
      </c>
      <c r="B439" s="393" t="s">
        <v>831</v>
      </c>
      <c r="C439" s="277">
        <v>0</v>
      </c>
      <c r="D439" s="250"/>
      <c r="E439" s="390"/>
      <c r="F439" s="251" t="str">
        <f t="shared" si="20"/>
        <v>是</v>
      </c>
      <c r="G439" s="142" t="str">
        <f t="shared" si="21"/>
        <v>项</v>
      </c>
    </row>
    <row r="440" ht="36" customHeight="1" spans="1:7">
      <c r="A440" s="392" t="s">
        <v>832</v>
      </c>
      <c r="B440" s="393" t="s">
        <v>833</v>
      </c>
      <c r="C440" s="277"/>
      <c r="D440" s="277"/>
      <c r="E440" s="390"/>
      <c r="F440" s="251" t="str">
        <f t="shared" si="20"/>
        <v>是</v>
      </c>
      <c r="G440" s="142" t="str">
        <f t="shared" si="21"/>
        <v>项</v>
      </c>
    </row>
    <row r="441" ht="36" customHeight="1" spans="1:7">
      <c r="A441" s="392" t="s">
        <v>834</v>
      </c>
      <c r="B441" s="391" t="s">
        <v>835</v>
      </c>
      <c r="C441" s="312">
        <f>((((SUM(XFD442:XFD445))+0)+0)+0)+0</f>
        <v>0</v>
      </c>
      <c r="D441" s="312">
        <f>((((SUM(XFD442:XFD445))+0)+0)+0)+0</f>
        <v>0</v>
      </c>
      <c r="E441" s="390"/>
      <c r="F441" s="251" t="str">
        <f t="shared" si="20"/>
        <v>是</v>
      </c>
      <c r="G441" s="142" t="str">
        <f t="shared" si="21"/>
        <v>项</v>
      </c>
    </row>
    <row r="442" ht="36" customHeight="1" spans="1:7">
      <c r="A442" s="392" t="s">
        <v>836</v>
      </c>
      <c r="B442" s="393" t="s">
        <v>837</v>
      </c>
      <c r="C442" s="277"/>
      <c r="D442" s="277"/>
      <c r="E442" s="390"/>
      <c r="F442" s="251" t="str">
        <f t="shared" si="20"/>
        <v>是</v>
      </c>
      <c r="G442" s="142" t="str">
        <f t="shared" si="21"/>
        <v>项</v>
      </c>
    </row>
    <row r="443" ht="36" customHeight="1" spans="1:7">
      <c r="A443" s="392" t="s">
        <v>838</v>
      </c>
      <c r="B443" s="393" t="s">
        <v>839</v>
      </c>
      <c r="C443" s="277">
        <v>0</v>
      </c>
      <c r="D443" s="277"/>
      <c r="E443" s="390"/>
      <c r="F443" s="251" t="str">
        <f t="shared" si="20"/>
        <v>是</v>
      </c>
      <c r="G443" s="142" t="str">
        <f t="shared" si="21"/>
        <v>项</v>
      </c>
    </row>
    <row r="444" ht="36" customHeight="1" spans="1:7">
      <c r="A444" s="388" t="s">
        <v>840</v>
      </c>
      <c r="B444" s="393" t="s">
        <v>841</v>
      </c>
      <c r="C444" s="277">
        <v>0</v>
      </c>
      <c r="D444" s="250"/>
      <c r="E444" s="390"/>
      <c r="F444" s="251" t="str">
        <f t="shared" si="20"/>
        <v>是</v>
      </c>
      <c r="G444" s="142" t="str">
        <f t="shared" si="21"/>
        <v>项</v>
      </c>
    </row>
    <row r="445" ht="36" customHeight="1" spans="1:7">
      <c r="A445" s="392" t="s">
        <v>842</v>
      </c>
      <c r="B445" s="393" t="s">
        <v>843</v>
      </c>
      <c r="C445" s="277"/>
      <c r="D445" s="277"/>
      <c r="E445" s="390"/>
      <c r="F445" s="251" t="str">
        <f t="shared" si="20"/>
        <v>是</v>
      </c>
      <c r="G445" s="142" t="str">
        <f t="shared" si="21"/>
        <v>项</v>
      </c>
    </row>
    <row r="446" ht="36" customHeight="1" spans="1:7">
      <c r="A446" s="392" t="s">
        <v>844</v>
      </c>
      <c r="B446" s="391" t="s">
        <v>845</v>
      </c>
      <c r="C446" s="312">
        <f>((((SUM(XFD447:XFD452))+0)+0)+0)+0</f>
        <v>0</v>
      </c>
      <c r="D446" s="312">
        <f>((((SUM(XFD447:XFD452))+0)+0)+0)+0</f>
        <v>0</v>
      </c>
      <c r="E446" s="390" t="e">
        <f t="shared" ref="E420:E483" si="22">(XFD446-XFD446)/XFD446</f>
        <v>#DIV/0!</v>
      </c>
      <c r="F446" s="251" t="str">
        <f t="shared" si="20"/>
        <v>是</v>
      </c>
      <c r="G446" s="142" t="str">
        <f t="shared" si="21"/>
        <v>项</v>
      </c>
    </row>
    <row r="447" ht="36" customHeight="1" spans="1:7">
      <c r="A447" s="401">
        <v>2060405</v>
      </c>
      <c r="B447" s="393" t="s">
        <v>793</v>
      </c>
      <c r="C447" s="277"/>
      <c r="D447" s="277"/>
      <c r="E447" s="390"/>
      <c r="F447" s="251" t="str">
        <f t="shared" si="20"/>
        <v>是</v>
      </c>
      <c r="G447" s="142" t="str">
        <f t="shared" si="21"/>
        <v>项</v>
      </c>
    </row>
    <row r="448" ht="36" customHeight="1" spans="1:7">
      <c r="A448" s="392" t="s">
        <v>846</v>
      </c>
      <c r="B448" s="393" t="s">
        <v>847</v>
      </c>
      <c r="C448" s="330">
        <v>30</v>
      </c>
      <c r="D448" s="277">
        <v>51</v>
      </c>
      <c r="E448" s="390" t="e">
        <f t="shared" si="22"/>
        <v>#DIV/0!</v>
      </c>
      <c r="F448" s="251" t="str">
        <f t="shared" si="20"/>
        <v>是</v>
      </c>
      <c r="G448" s="142" t="str">
        <f t="shared" si="21"/>
        <v>项</v>
      </c>
    </row>
    <row r="449" ht="36" customHeight="1" spans="1:7">
      <c r="A449" s="388" t="s">
        <v>848</v>
      </c>
      <c r="B449" s="393" t="s">
        <v>849</v>
      </c>
      <c r="C449" s="277"/>
      <c r="D449" s="277"/>
      <c r="E449" s="390"/>
      <c r="F449" s="251" t="str">
        <f t="shared" si="20"/>
        <v>是</v>
      </c>
      <c r="G449" s="142" t="str">
        <f t="shared" si="21"/>
        <v>项</v>
      </c>
    </row>
    <row r="450" ht="36" customHeight="1" spans="1:7">
      <c r="A450" s="392" t="s">
        <v>850</v>
      </c>
      <c r="B450" s="393" t="s">
        <v>851</v>
      </c>
      <c r="C450" s="277"/>
      <c r="D450" s="250"/>
      <c r="E450" s="390"/>
      <c r="F450" s="251" t="str">
        <f t="shared" si="20"/>
        <v>是</v>
      </c>
      <c r="G450" s="142" t="str">
        <f t="shared" si="21"/>
        <v>项</v>
      </c>
    </row>
    <row r="451" ht="36" customHeight="1" spans="1:7">
      <c r="A451" s="392" t="s">
        <v>852</v>
      </c>
      <c r="B451" s="393" t="s">
        <v>853</v>
      </c>
      <c r="C451" s="277"/>
      <c r="D451" s="250"/>
      <c r="E451" s="390"/>
      <c r="F451" s="251" t="str">
        <f t="shared" si="20"/>
        <v>是</v>
      </c>
      <c r="G451" s="142" t="str">
        <f t="shared" si="21"/>
        <v>项</v>
      </c>
    </row>
    <row r="452" ht="36" customHeight="1" spans="1:7">
      <c r="A452" s="392" t="s">
        <v>854</v>
      </c>
      <c r="B452" s="393" t="s">
        <v>855</v>
      </c>
      <c r="C452" s="277">
        <v>0</v>
      </c>
      <c r="D452" s="277"/>
      <c r="E452" s="390"/>
      <c r="F452" s="251" t="str">
        <f t="shared" ref="F452:F515" si="23">IF(LEN(XFD452)=3,"是",IF(XFD452&lt;&gt;"",IF(SUM(XFD452)&lt;&gt;0,"是","否"),"是"))</f>
        <v>是</v>
      </c>
      <c r="G452" s="142" t="str">
        <f t="shared" ref="G452:G515" si="24">IF(LEN(XFD452)=3,"类",IF(LEN(XFD452)=5,"款","项"))</f>
        <v>项</v>
      </c>
    </row>
    <row r="453" ht="36" customHeight="1" spans="1:7">
      <c r="A453" s="392" t="s">
        <v>856</v>
      </c>
      <c r="B453" s="391" t="s">
        <v>857</v>
      </c>
      <c r="C453" s="277">
        <v>0</v>
      </c>
      <c r="D453" s="312">
        <f>((((SUM(XFD454:XFD456))+0)+0)+0)+0</f>
        <v>0</v>
      </c>
      <c r="E453" s="390"/>
      <c r="F453" s="251" t="str">
        <f t="shared" si="23"/>
        <v>是</v>
      </c>
      <c r="G453" s="142" t="str">
        <f t="shared" si="24"/>
        <v>项</v>
      </c>
    </row>
    <row r="454" ht="36" customHeight="1" spans="1:7">
      <c r="A454" s="388" t="s">
        <v>858</v>
      </c>
      <c r="B454" s="393" t="s">
        <v>859</v>
      </c>
      <c r="C454" s="277">
        <v>0</v>
      </c>
      <c r="D454" s="277"/>
      <c r="E454" s="390"/>
      <c r="F454" s="251" t="str">
        <f t="shared" si="23"/>
        <v>是</v>
      </c>
      <c r="G454" s="142" t="str">
        <f t="shared" si="24"/>
        <v>项</v>
      </c>
    </row>
    <row r="455" ht="36" customHeight="1" spans="1:7">
      <c r="A455" s="392" t="s">
        <v>860</v>
      </c>
      <c r="B455" s="393" t="s">
        <v>861</v>
      </c>
      <c r="C455" s="277">
        <v>0</v>
      </c>
      <c r="D455" s="277"/>
      <c r="E455" s="390"/>
      <c r="F455" s="251" t="str">
        <f t="shared" si="23"/>
        <v>是</v>
      </c>
      <c r="G455" s="142" t="str">
        <f t="shared" si="24"/>
        <v>项</v>
      </c>
    </row>
    <row r="456" ht="36" customHeight="1" spans="1:7">
      <c r="A456" s="392" t="s">
        <v>862</v>
      </c>
      <c r="B456" s="393" t="s">
        <v>863</v>
      </c>
      <c r="C456" s="277">
        <v>0</v>
      </c>
      <c r="D456" s="250"/>
      <c r="E456" s="390"/>
      <c r="F456" s="251" t="str">
        <f t="shared" si="23"/>
        <v>是</v>
      </c>
      <c r="G456" s="142" t="str">
        <f t="shared" si="24"/>
        <v>项</v>
      </c>
    </row>
    <row r="457" ht="36" customHeight="1" spans="1:7">
      <c r="A457" s="392" t="s">
        <v>864</v>
      </c>
      <c r="B457" s="391" t="s">
        <v>865</v>
      </c>
      <c r="C457" s="312">
        <f>((((SUM(XFD458:XFD460))+0)+0)+0)+0</f>
        <v>0</v>
      </c>
      <c r="D457" s="312">
        <f>((((SUM(XFD458:XFD460))+0)+0)+0)+0</f>
        <v>0</v>
      </c>
      <c r="E457" s="390"/>
      <c r="F457" s="251" t="str">
        <f t="shared" si="23"/>
        <v>是</v>
      </c>
      <c r="G457" s="142" t="str">
        <f t="shared" si="24"/>
        <v>项</v>
      </c>
    </row>
    <row r="458" ht="36" customHeight="1" spans="1:7">
      <c r="A458" s="392" t="s">
        <v>866</v>
      </c>
      <c r="B458" s="393" t="s">
        <v>867</v>
      </c>
      <c r="C458" s="277">
        <v>0</v>
      </c>
      <c r="D458" s="277"/>
      <c r="E458" s="390"/>
      <c r="F458" s="251" t="str">
        <f t="shared" si="23"/>
        <v>是</v>
      </c>
      <c r="G458" s="142" t="str">
        <f t="shared" si="24"/>
        <v>项</v>
      </c>
    </row>
    <row r="459" ht="36" customHeight="1" spans="1:7">
      <c r="A459" s="388" t="s">
        <v>868</v>
      </c>
      <c r="B459" s="393" t="s">
        <v>869</v>
      </c>
      <c r="C459" s="277">
        <v>0</v>
      </c>
      <c r="D459" s="277"/>
      <c r="E459" s="390"/>
      <c r="F459" s="251" t="str">
        <f t="shared" si="23"/>
        <v>是</v>
      </c>
      <c r="G459" s="142" t="str">
        <f t="shared" si="24"/>
        <v>项</v>
      </c>
    </row>
    <row r="460" ht="36" customHeight="1" spans="1:7">
      <c r="A460" s="392" t="s">
        <v>870</v>
      </c>
      <c r="B460" s="393" t="s">
        <v>871</v>
      </c>
      <c r="C460" s="277">
        <v>0</v>
      </c>
      <c r="D460" s="250"/>
      <c r="E460" s="390"/>
      <c r="F460" s="251" t="str">
        <f t="shared" si="23"/>
        <v>是</v>
      </c>
      <c r="G460" s="142" t="str">
        <f t="shared" si="24"/>
        <v>项</v>
      </c>
    </row>
    <row r="461" ht="36" customHeight="1" spans="1:7">
      <c r="A461" s="392" t="s">
        <v>872</v>
      </c>
      <c r="B461" s="391" t="s">
        <v>873</v>
      </c>
      <c r="C461" s="312">
        <f>((((SUM(XFD462:XFD465))+0)+0)+0)+0</f>
        <v>0</v>
      </c>
      <c r="D461" s="312">
        <f>((((SUM(XFD462:XFD465))+0)+0)+0)+0</f>
        <v>0</v>
      </c>
      <c r="E461" s="390"/>
      <c r="F461" s="251" t="str">
        <f t="shared" si="23"/>
        <v>是</v>
      </c>
      <c r="G461" s="142" t="str">
        <f t="shared" si="24"/>
        <v>项</v>
      </c>
    </row>
    <row r="462" ht="36" customHeight="1" spans="1:7">
      <c r="A462" s="392" t="s">
        <v>874</v>
      </c>
      <c r="B462" s="393" t="s">
        <v>875</v>
      </c>
      <c r="C462" s="277">
        <v>0</v>
      </c>
      <c r="D462" s="277"/>
      <c r="E462" s="390"/>
      <c r="F462" s="251" t="str">
        <f t="shared" si="23"/>
        <v>是</v>
      </c>
      <c r="G462" s="142" t="str">
        <f t="shared" si="24"/>
        <v>项</v>
      </c>
    </row>
    <row r="463" ht="36" customHeight="1" spans="1:7">
      <c r="A463" s="392" t="s">
        <v>876</v>
      </c>
      <c r="B463" s="393" t="s">
        <v>877</v>
      </c>
      <c r="C463" s="277">
        <v>0</v>
      </c>
      <c r="D463" s="250"/>
      <c r="E463" s="390"/>
      <c r="F463" s="251" t="str">
        <f t="shared" si="23"/>
        <v>是</v>
      </c>
      <c r="G463" s="142" t="str">
        <f t="shared" si="24"/>
        <v>项</v>
      </c>
    </row>
    <row r="464" ht="36" customHeight="1" spans="1:7">
      <c r="A464" s="392" t="s">
        <v>878</v>
      </c>
      <c r="B464" s="393" t="s">
        <v>879</v>
      </c>
      <c r="C464" s="277">
        <v>0</v>
      </c>
      <c r="D464" s="277"/>
      <c r="E464" s="390"/>
      <c r="F464" s="251" t="str">
        <f t="shared" si="23"/>
        <v>是</v>
      </c>
      <c r="G464" s="142" t="str">
        <f t="shared" si="24"/>
        <v>项</v>
      </c>
    </row>
    <row r="465" ht="36" customHeight="1" spans="1:7">
      <c r="A465" s="392" t="s">
        <v>880</v>
      </c>
      <c r="B465" s="393" t="s">
        <v>873</v>
      </c>
      <c r="C465" s="277"/>
      <c r="D465" s="277"/>
      <c r="E465" s="390"/>
      <c r="F465" s="251" t="str">
        <f t="shared" si="23"/>
        <v>是</v>
      </c>
      <c r="G465" s="142" t="str">
        <f t="shared" si="24"/>
        <v>项</v>
      </c>
    </row>
    <row r="466" ht="36" customHeight="1" spans="1:7">
      <c r="A466" s="388" t="s">
        <v>881</v>
      </c>
      <c r="B466" s="389" t="s">
        <v>82</v>
      </c>
      <c r="C466" s="312">
        <f>SUM(XFD467,XFD483,XFD491,XFD502,XFD511,XFD519)</f>
        <v>0</v>
      </c>
      <c r="D466" s="312">
        <f>SUM(XFD467,XFD483,XFD491,XFD502,XFD511,XFD519)</f>
        <v>0</v>
      </c>
      <c r="E466" s="390" t="e">
        <f t="shared" si="22"/>
        <v>#DIV/0!</v>
      </c>
      <c r="F466" s="251" t="str">
        <f t="shared" si="23"/>
        <v>是</v>
      </c>
      <c r="G466" s="142" t="str">
        <f t="shared" si="24"/>
        <v>项</v>
      </c>
    </row>
    <row r="467" ht="36" customHeight="1" spans="1:7">
      <c r="A467" s="392" t="s">
        <v>882</v>
      </c>
      <c r="B467" s="391" t="s">
        <v>883</v>
      </c>
      <c r="C467" s="312">
        <f>((((SUM(XFD468:XFD482))+0)+0)+0)+0</f>
        <v>0</v>
      </c>
      <c r="D467" s="312">
        <f>((((SUM(XFD468:XFD482))+0)+0)+0)+0</f>
        <v>0</v>
      </c>
      <c r="E467" s="390" t="e">
        <f t="shared" si="22"/>
        <v>#DIV/0!</v>
      </c>
      <c r="F467" s="251" t="str">
        <f t="shared" si="23"/>
        <v>是</v>
      </c>
      <c r="G467" s="142" t="str">
        <f t="shared" si="24"/>
        <v>项</v>
      </c>
    </row>
    <row r="468" ht="36" customHeight="1" spans="1:7">
      <c r="A468" s="392" t="s">
        <v>884</v>
      </c>
      <c r="B468" s="393" t="s">
        <v>139</v>
      </c>
      <c r="C468" s="330">
        <v>161</v>
      </c>
      <c r="D468" s="277">
        <v>114</v>
      </c>
      <c r="E468" s="390" t="e">
        <f t="shared" si="22"/>
        <v>#DIV/0!</v>
      </c>
      <c r="F468" s="251" t="str">
        <f t="shared" si="23"/>
        <v>是</v>
      </c>
      <c r="G468" s="142" t="str">
        <f t="shared" si="24"/>
        <v>项</v>
      </c>
    </row>
    <row r="469" ht="36" customHeight="1" spans="1:7">
      <c r="A469" s="392" t="s">
        <v>885</v>
      </c>
      <c r="B469" s="393" t="s">
        <v>141</v>
      </c>
      <c r="C469" s="330">
        <v>0</v>
      </c>
      <c r="D469" s="250"/>
      <c r="E469" s="390"/>
      <c r="F469" s="251" t="str">
        <f t="shared" si="23"/>
        <v>是</v>
      </c>
      <c r="G469" s="142" t="str">
        <f t="shared" si="24"/>
        <v>项</v>
      </c>
    </row>
    <row r="470" ht="36" customHeight="1" spans="1:7">
      <c r="A470" s="388" t="s">
        <v>886</v>
      </c>
      <c r="B470" s="393" t="s">
        <v>143</v>
      </c>
      <c r="C470" s="330">
        <v>0</v>
      </c>
      <c r="D470" s="277"/>
      <c r="E470" s="390"/>
      <c r="F470" s="251" t="str">
        <f t="shared" si="23"/>
        <v>是</v>
      </c>
      <c r="G470" s="142" t="str">
        <f t="shared" si="24"/>
        <v>项</v>
      </c>
    </row>
    <row r="471" ht="36" customHeight="1" spans="1:7">
      <c r="A471" s="392" t="s">
        <v>887</v>
      </c>
      <c r="B471" s="393" t="s">
        <v>888</v>
      </c>
      <c r="C471" s="330">
        <v>89</v>
      </c>
      <c r="D471" s="277">
        <v>71</v>
      </c>
      <c r="E471" s="390" t="e">
        <f t="shared" si="22"/>
        <v>#DIV/0!</v>
      </c>
      <c r="F471" s="251" t="str">
        <f t="shared" si="23"/>
        <v>是</v>
      </c>
      <c r="G471" s="142" t="str">
        <f t="shared" si="24"/>
        <v>项</v>
      </c>
    </row>
    <row r="472" ht="36" customHeight="1" spans="1:7">
      <c r="A472" s="392" t="s">
        <v>889</v>
      </c>
      <c r="B472" s="393" t="s">
        <v>890</v>
      </c>
      <c r="C472" s="330">
        <v>0</v>
      </c>
      <c r="D472" s="277"/>
      <c r="E472" s="390"/>
      <c r="F472" s="251" t="str">
        <f t="shared" si="23"/>
        <v>是</v>
      </c>
      <c r="G472" s="142" t="str">
        <f t="shared" si="24"/>
        <v>项</v>
      </c>
    </row>
    <row r="473" ht="36" customHeight="1" spans="1:7">
      <c r="A473" s="392" t="s">
        <v>891</v>
      </c>
      <c r="B473" s="393" t="s">
        <v>892</v>
      </c>
      <c r="C473" s="330">
        <v>0</v>
      </c>
      <c r="D473" s="250"/>
      <c r="E473" s="390"/>
      <c r="F473" s="251" t="str">
        <f t="shared" si="23"/>
        <v>是</v>
      </c>
      <c r="G473" s="142" t="str">
        <f t="shared" si="24"/>
        <v>项</v>
      </c>
    </row>
    <row r="474" ht="36" customHeight="1" spans="1:7">
      <c r="A474" s="388" t="s">
        <v>893</v>
      </c>
      <c r="B474" s="393" t="s">
        <v>894</v>
      </c>
      <c r="C474" s="330">
        <v>0</v>
      </c>
      <c r="D474" s="277"/>
      <c r="E474" s="390"/>
      <c r="F474" s="251" t="str">
        <f t="shared" si="23"/>
        <v>是</v>
      </c>
      <c r="G474" s="142" t="str">
        <f t="shared" si="24"/>
        <v>项</v>
      </c>
    </row>
    <row r="475" ht="36" customHeight="1" spans="1:7">
      <c r="A475" s="392" t="s">
        <v>895</v>
      </c>
      <c r="B475" s="393" t="s">
        <v>896</v>
      </c>
      <c r="C475" s="330">
        <v>0</v>
      </c>
      <c r="D475" s="277"/>
      <c r="E475" s="390"/>
      <c r="F475" s="251" t="str">
        <f t="shared" si="23"/>
        <v>是</v>
      </c>
      <c r="G475" s="142" t="str">
        <f t="shared" si="24"/>
        <v>项</v>
      </c>
    </row>
    <row r="476" ht="36" customHeight="1" spans="1:7">
      <c r="A476" s="392" t="s">
        <v>897</v>
      </c>
      <c r="B476" s="393" t="s">
        <v>898</v>
      </c>
      <c r="C476" s="330">
        <v>441</v>
      </c>
      <c r="D476" s="277">
        <v>376</v>
      </c>
      <c r="E476" s="390" t="e">
        <f t="shared" si="22"/>
        <v>#DIV/0!</v>
      </c>
      <c r="F476" s="251" t="str">
        <f t="shared" si="23"/>
        <v>是</v>
      </c>
      <c r="G476" s="142" t="str">
        <f t="shared" si="24"/>
        <v>项</v>
      </c>
    </row>
    <row r="477" ht="36" customHeight="1" spans="1:7">
      <c r="A477" s="392" t="s">
        <v>899</v>
      </c>
      <c r="B477" s="393" t="s">
        <v>900</v>
      </c>
      <c r="C477" s="330">
        <v>0</v>
      </c>
      <c r="D477" s="277"/>
      <c r="E477" s="390"/>
      <c r="F477" s="251" t="str">
        <f t="shared" si="23"/>
        <v>是</v>
      </c>
      <c r="G477" s="142" t="str">
        <f t="shared" si="24"/>
        <v>项</v>
      </c>
    </row>
    <row r="478" ht="36" customHeight="1" spans="1:7">
      <c r="A478" s="392" t="s">
        <v>901</v>
      </c>
      <c r="B478" s="393" t="s">
        <v>902</v>
      </c>
      <c r="C478" s="330">
        <v>11</v>
      </c>
      <c r="D478" s="277">
        <v>11</v>
      </c>
      <c r="E478" s="390" t="e">
        <f t="shared" si="22"/>
        <v>#DIV/0!</v>
      </c>
      <c r="F478" s="251" t="str">
        <f t="shared" si="23"/>
        <v>是</v>
      </c>
      <c r="G478" s="142" t="str">
        <f t="shared" si="24"/>
        <v>项</v>
      </c>
    </row>
    <row r="479" ht="36" customHeight="1" spans="1:7">
      <c r="A479" s="388" t="s">
        <v>903</v>
      </c>
      <c r="B479" s="393" t="s">
        <v>904</v>
      </c>
      <c r="C479" s="330">
        <v>3</v>
      </c>
      <c r="D479" s="277">
        <v>3</v>
      </c>
      <c r="E479" s="390" t="e">
        <f t="shared" si="22"/>
        <v>#DIV/0!</v>
      </c>
      <c r="F479" s="251" t="str">
        <f t="shared" si="23"/>
        <v>是</v>
      </c>
      <c r="G479" s="142" t="str">
        <f t="shared" si="24"/>
        <v>项</v>
      </c>
    </row>
    <row r="480" ht="36" customHeight="1" spans="1:7">
      <c r="A480" s="388" t="s">
        <v>81</v>
      </c>
      <c r="B480" s="393" t="s">
        <v>905</v>
      </c>
      <c r="C480" s="330">
        <v>3</v>
      </c>
      <c r="D480" s="277">
        <v>3</v>
      </c>
      <c r="E480" s="390" t="e">
        <f t="shared" si="22"/>
        <v>#DIV/0!</v>
      </c>
      <c r="F480" s="251" t="str">
        <f t="shared" si="23"/>
        <v>是</v>
      </c>
      <c r="G480" s="142" t="str">
        <f t="shared" si="24"/>
        <v>项</v>
      </c>
    </row>
    <row r="481" ht="36" customHeight="1" spans="1:7">
      <c r="A481" s="388" t="s">
        <v>906</v>
      </c>
      <c r="B481" s="393" t="s">
        <v>907</v>
      </c>
      <c r="C481" s="330">
        <v>0</v>
      </c>
      <c r="D481" s="277"/>
      <c r="E481" s="390"/>
      <c r="F481" s="251" t="str">
        <f t="shared" si="23"/>
        <v>是</v>
      </c>
      <c r="G481" s="142" t="str">
        <f t="shared" si="24"/>
        <v>项</v>
      </c>
    </row>
    <row r="482" ht="36" customHeight="1" spans="1:7">
      <c r="A482" s="392" t="s">
        <v>908</v>
      </c>
      <c r="B482" s="393" t="s">
        <v>909</v>
      </c>
      <c r="C482" s="330">
        <v>103</v>
      </c>
      <c r="D482" s="277">
        <v>71</v>
      </c>
      <c r="E482" s="390" t="e">
        <f t="shared" si="22"/>
        <v>#DIV/0!</v>
      </c>
      <c r="F482" s="251" t="str">
        <f t="shared" si="23"/>
        <v>是</v>
      </c>
      <c r="G482" s="142" t="str">
        <f t="shared" si="24"/>
        <v>项</v>
      </c>
    </row>
    <row r="483" ht="36" customHeight="1" spans="1:7">
      <c r="A483" s="392" t="s">
        <v>910</v>
      </c>
      <c r="B483" s="391" t="s">
        <v>911</v>
      </c>
      <c r="C483" s="312">
        <f>((((SUM(XFD484:XFD490))+0)+0)+0)+0</f>
        <v>0</v>
      </c>
      <c r="D483" s="312">
        <f>((((SUM(XFD484:XFD490))+0)+0)+0)+0</f>
        <v>0</v>
      </c>
      <c r="E483" s="390" t="e">
        <f t="shared" si="22"/>
        <v>#DIV/0!</v>
      </c>
      <c r="F483" s="251" t="str">
        <f t="shared" si="23"/>
        <v>是</v>
      </c>
      <c r="G483" s="142" t="str">
        <f t="shared" si="24"/>
        <v>项</v>
      </c>
    </row>
    <row r="484" ht="36" customHeight="1" spans="1:7">
      <c r="A484" s="392" t="s">
        <v>912</v>
      </c>
      <c r="B484" s="393" t="s">
        <v>139</v>
      </c>
      <c r="C484" s="277"/>
      <c r="D484" s="250"/>
      <c r="E484" s="390"/>
      <c r="F484" s="251" t="str">
        <f t="shared" si="23"/>
        <v>是</v>
      </c>
      <c r="G484" s="142" t="str">
        <f t="shared" si="24"/>
        <v>项</v>
      </c>
    </row>
    <row r="485" ht="36" customHeight="1" spans="1:7">
      <c r="A485" s="392" t="s">
        <v>913</v>
      </c>
      <c r="B485" s="393" t="s">
        <v>141</v>
      </c>
      <c r="C485" s="277"/>
      <c r="D485" s="250"/>
      <c r="E485" s="390"/>
      <c r="F485" s="251" t="str">
        <f t="shared" si="23"/>
        <v>是</v>
      </c>
      <c r="G485" s="142" t="str">
        <f t="shared" si="24"/>
        <v>项</v>
      </c>
    </row>
    <row r="486" ht="36" customHeight="1" spans="1:7">
      <c r="A486" s="392" t="s">
        <v>914</v>
      </c>
      <c r="B486" s="393" t="s">
        <v>143</v>
      </c>
      <c r="C486" s="277"/>
      <c r="D486" s="250"/>
      <c r="E486" s="390"/>
      <c r="F486" s="251" t="str">
        <f t="shared" si="23"/>
        <v>是</v>
      </c>
      <c r="G486" s="142" t="str">
        <f t="shared" si="24"/>
        <v>项</v>
      </c>
    </row>
    <row r="487" ht="36" customHeight="1" spans="1:7">
      <c r="A487" s="392" t="s">
        <v>915</v>
      </c>
      <c r="B487" s="393" t="s">
        <v>916</v>
      </c>
      <c r="C487" s="330">
        <v>162</v>
      </c>
      <c r="D487" s="277">
        <v>163</v>
      </c>
      <c r="E487" s="390" t="e">
        <f t="shared" ref="E484:E547" si="25">(XFD487-XFD487)/XFD487</f>
        <v>#DIV/0!</v>
      </c>
      <c r="F487" s="251" t="str">
        <f t="shared" si="23"/>
        <v>是</v>
      </c>
      <c r="G487" s="142" t="str">
        <f t="shared" si="24"/>
        <v>项</v>
      </c>
    </row>
    <row r="488" ht="36" customHeight="1" spans="1:7">
      <c r="A488" s="392" t="s">
        <v>917</v>
      </c>
      <c r="B488" s="393" t="s">
        <v>918</v>
      </c>
      <c r="C488" s="277"/>
      <c r="D488" s="277"/>
      <c r="E488" s="390"/>
      <c r="F488" s="251" t="str">
        <f t="shared" si="23"/>
        <v>是</v>
      </c>
      <c r="G488" s="142" t="str">
        <f t="shared" si="24"/>
        <v>项</v>
      </c>
    </row>
    <row r="489" ht="36" customHeight="1" spans="1:7">
      <c r="A489" s="392" t="s">
        <v>919</v>
      </c>
      <c r="B489" s="393" t="s">
        <v>920</v>
      </c>
      <c r="C489" s="277"/>
      <c r="D489" s="250"/>
      <c r="E489" s="390"/>
      <c r="F489" s="251" t="str">
        <f t="shared" si="23"/>
        <v>是</v>
      </c>
      <c r="G489" s="142" t="str">
        <f t="shared" si="24"/>
        <v>项</v>
      </c>
    </row>
    <row r="490" ht="36" customHeight="1" spans="1:7">
      <c r="A490" s="392" t="s">
        <v>921</v>
      </c>
      <c r="B490" s="393" t="s">
        <v>922</v>
      </c>
      <c r="C490" s="277">
        <v>0</v>
      </c>
      <c r="D490" s="277"/>
      <c r="E490" s="390"/>
      <c r="F490" s="251" t="str">
        <f t="shared" si="23"/>
        <v>是</v>
      </c>
      <c r="G490" s="142" t="str">
        <f t="shared" si="24"/>
        <v>项</v>
      </c>
    </row>
    <row r="491" ht="36" customHeight="1" spans="1:7">
      <c r="A491" s="392" t="s">
        <v>923</v>
      </c>
      <c r="B491" s="391" t="s">
        <v>924</v>
      </c>
      <c r="C491" s="312">
        <f>((((SUM(XFD492:XFD501))+0)+0)+0)+0</f>
        <v>0</v>
      </c>
      <c r="D491" s="312">
        <f>((((SUM(XFD492:XFD501))+0)+0)+0)+0</f>
        <v>0</v>
      </c>
      <c r="E491" s="390"/>
      <c r="F491" s="251" t="str">
        <f t="shared" si="23"/>
        <v>是</v>
      </c>
      <c r="G491" s="142" t="str">
        <f t="shared" si="24"/>
        <v>项</v>
      </c>
    </row>
    <row r="492" ht="36" customHeight="1" spans="1:7">
      <c r="A492" s="392" t="s">
        <v>925</v>
      </c>
      <c r="B492" s="393" t="s">
        <v>139</v>
      </c>
      <c r="C492" s="277">
        <v>0</v>
      </c>
      <c r="D492" s="277"/>
      <c r="E492" s="390"/>
      <c r="F492" s="251" t="str">
        <f t="shared" si="23"/>
        <v>是</v>
      </c>
      <c r="G492" s="142" t="str">
        <f t="shared" si="24"/>
        <v>项</v>
      </c>
    </row>
    <row r="493" ht="36" customHeight="1" spans="1:7">
      <c r="A493" s="392" t="s">
        <v>926</v>
      </c>
      <c r="B493" s="393" t="s">
        <v>141</v>
      </c>
      <c r="C493" s="277">
        <v>0</v>
      </c>
      <c r="D493" s="250"/>
      <c r="E493" s="390"/>
      <c r="F493" s="251" t="str">
        <f t="shared" si="23"/>
        <v>是</v>
      </c>
      <c r="G493" s="142" t="str">
        <f t="shared" si="24"/>
        <v>项</v>
      </c>
    </row>
    <row r="494" ht="36" customHeight="1" spans="1:7">
      <c r="A494" s="392" t="s">
        <v>927</v>
      </c>
      <c r="B494" s="393" t="s">
        <v>143</v>
      </c>
      <c r="C494" s="277">
        <v>0</v>
      </c>
      <c r="D494" s="277"/>
      <c r="E494" s="390"/>
      <c r="F494" s="251" t="str">
        <f t="shared" si="23"/>
        <v>是</v>
      </c>
      <c r="G494" s="142" t="str">
        <f t="shared" si="24"/>
        <v>项</v>
      </c>
    </row>
    <row r="495" ht="36" customHeight="1" spans="1:7">
      <c r="A495" s="392" t="s">
        <v>928</v>
      </c>
      <c r="B495" s="393" t="s">
        <v>929</v>
      </c>
      <c r="C495" s="277"/>
      <c r="D495" s="277"/>
      <c r="E495" s="390"/>
      <c r="F495" s="251" t="str">
        <f t="shared" si="23"/>
        <v>是</v>
      </c>
      <c r="G495" s="142" t="str">
        <f t="shared" si="24"/>
        <v>项</v>
      </c>
    </row>
    <row r="496" ht="36" customHeight="1" spans="1:7">
      <c r="A496" s="392" t="s">
        <v>930</v>
      </c>
      <c r="B496" s="393" t="s">
        <v>931</v>
      </c>
      <c r="C496" s="277"/>
      <c r="D496" s="250"/>
      <c r="E496" s="390"/>
      <c r="F496" s="251" t="str">
        <f t="shared" si="23"/>
        <v>是</v>
      </c>
      <c r="G496" s="142" t="str">
        <f t="shared" si="24"/>
        <v>项</v>
      </c>
    </row>
    <row r="497" ht="36" customHeight="1" spans="1:7">
      <c r="A497" s="388" t="s">
        <v>932</v>
      </c>
      <c r="B497" s="393" t="s">
        <v>933</v>
      </c>
      <c r="C497" s="277"/>
      <c r="D497" s="277"/>
      <c r="E497" s="390"/>
      <c r="F497" s="251" t="str">
        <f t="shared" si="23"/>
        <v>是</v>
      </c>
      <c r="G497" s="142" t="str">
        <f t="shared" si="24"/>
        <v>项</v>
      </c>
    </row>
    <row r="498" ht="36" customHeight="1" spans="1:7">
      <c r="A498" s="392" t="s">
        <v>934</v>
      </c>
      <c r="B498" s="393" t="s">
        <v>935</v>
      </c>
      <c r="C498" s="277"/>
      <c r="D498" s="277">
        <v>28</v>
      </c>
      <c r="E498" s="390"/>
      <c r="F498" s="251" t="str">
        <f t="shared" si="23"/>
        <v>是</v>
      </c>
      <c r="G498" s="142" t="str">
        <f t="shared" si="24"/>
        <v>项</v>
      </c>
    </row>
    <row r="499" ht="36" customHeight="1" spans="1:7">
      <c r="A499" s="392" t="s">
        <v>936</v>
      </c>
      <c r="B499" s="393" t="s">
        <v>937</v>
      </c>
      <c r="C499" s="277"/>
      <c r="D499" s="277"/>
      <c r="E499" s="390"/>
      <c r="F499" s="251" t="str">
        <f t="shared" si="23"/>
        <v>是</v>
      </c>
      <c r="G499" s="142" t="str">
        <f t="shared" si="24"/>
        <v>项</v>
      </c>
    </row>
    <row r="500" ht="36" customHeight="1" spans="1:7">
      <c r="A500" s="392" t="s">
        <v>938</v>
      </c>
      <c r="B500" s="393" t="s">
        <v>939</v>
      </c>
      <c r="C500" s="277"/>
      <c r="D500" s="277"/>
      <c r="E500" s="390"/>
      <c r="F500" s="251" t="str">
        <f t="shared" si="23"/>
        <v>是</v>
      </c>
      <c r="G500" s="142" t="str">
        <f t="shared" si="24"/>
        <v>项</v>
      </c>
    </row>
    <row r="501" ht="36" customHeight="1" spans="1:7">
      <c r="A501" s="392" t="s">
        <v>940</v>
      </c>
      <c r="B501" s="393" t="s">
        <v>941</v>
      </c>
      <c r="C501" s="277"/>
      <c r="D501" s="277"/>
      <c r="E501" s="390"/>
      <c r="F501" s="251" t="str">
        <f t="shared" si="23"/>
        <v>是</v>
      </c>
      <c r="G501" s="142" t="str">
        <f t="shared" si="24"/>
        <v>项</v>
      </c>
    </row>
    <row r="502" ht="36" customHeight="1" spans="1:7">
      <c r="A502" s="392" t="s">
        <v>942</v>
      </c>
      <c r="B502" s="391" t="s">
        <v>943</v>
      </c>
      <c r="C502" s="312">
        <f>((((SUM(XFD503:XFD510))+0)+0)+0)+0</f>
        <v>0</v>
      </c>
      <c r="D502" s="312">
        <f>((((SUM(XFD503:XFD510))+0)+0)+0)+0</f>
        <v>0</v>
      </c>
      <c r="E502" s="390" t="e">
        <f t="shared" si="25"/>
        <v>#DIV/0!</v>
      </c>
      <c r="F502" s="251" t="str">
        <f t="shared" si="23"/>
        <v>是</v>
      </c>
      <c r="G502" s="142" t="str">
        <f t="shared" si="24"/>
        <v>项</v>
      </c>
    </row>
    <row r="503" ht="36" customHeight="1" spans="1:7">
      <c r="A503" s="392" t="s">
        <v>944</v>
      </c>
      <c r="B503" s="393" t="s">
        <v>139</v>
      </c>
      <c r="C503" s="330">
        <v>0</v>
      </c>
      <c r="D503" s="250"/>
      <c r="E503" s="390"/>
      <c r="F503" s="251" t="str">
        <f t="shared" si="23"/>
        <v>是</v>
      </c>
      <c r="G503" s="142" t="str">
        <f t="shared" si="24"/>
        <v>项</v>
      </c>
    </row>
    <row r="504" ht="36" customHeight="1" spans="1:7">
      <c r="A504" s="392" t="s">
        <v>945</v>
      </c>
      <c r="B504" s="393" t="s">
        <v>141</v>
      </c>
      <c r="C504" s="330">
        <v>0</v>
      </c>
      <c r="D504" s="250"/>
      <c r="E504" s="390"/>
      <c r="F504" s="251" t="str">
        <f t="shared" si="23"/>
        <v>是</v>
      </c>
      <c r="G504" s="142" t="str">
        <f t="shared" si="24"/>
        <v>项</v>
      </c>
    </row>
    <row r="505" ht="36" customHeight="1" spans="1:7">
      <c r="A505" s="388" t="s">
        <v>946</v>
      </c>
      <c r="B505" s="393" t="s">
        <v>143</v>
      </c>
      <c r="C505" s="330">
        <v>0</v>
      </c>
      <c r="D505" s="250"/>
      <c r="E505" s="390"/>
      <c r="F505" s="251" t="str">
        <f t="shared" si="23"/>
        <v>是</v>
      </c>
      <c r="G505" s="142" t="str">
        <f t="shared" si="24"/>
        <v>项</v>
      </c>
    </row>
    <row r="506" ht="36" customHeight="1" spans="1:7">
      <c r="A506" s="392" t="s">
        <v>947</v>
      </c>
      <c r="B506" s="393" t="s">
        <v>948</v>
      </c>
      <c r="C506" s="330">
        <v>292</v>
      </c>
      <c r="D506" s="250">
        <v>250</v>
      </c>
      <c r="E506" s="390" t="e">
        <f t="shared" si="25"/>
        <v>#DIV/0!</v>
      </c>
      <c r="F506" s="251" t="str">
        <f t="shared" si="23"/>
        <v>是</v>
      </c>
      <c r="G506" s="142" t="str">
        <f t="shared" si="24"/>
        <v>项</v>
      </c>
    </row>
    <row r="507" ht="36" customHeight="1" spans="1:7">
      <c r="A507" s="392" t="s">
        <v>949</v>
      </c>
      <c r="B507" s="393" t="s">
        <v>950</v>
      </c>
      <c r="C507" s="330">
        <v>0</v>
      </c>
      <c r="D507" s="277"/>
      <c r="E507" s="390"/>
      <c r="F507" s="251" t="str">
        <f t="shared" si="23"/>
        <v>是</v>
      </c>
      <c r="G507" s="142" t="str">
        <f t="shared" si="24"/>
        <v>项</v>
      </c>
    </row>
    <row r="508" ht="36" customHeight="1" spans="1:7">
      <c r="A508" s="392" t="s">
        <v>951</v>
      </c>
      <c r="B508" s="393" t="s">
        <v>952</v>
      </c>
      <c r="C508" s="330">
        <v>0</v>
      </c>
      <c r="D508" s="250"/>
      <c r="E508" s="390"/>
      <c r="F508" s="251" t="str">
        <f t="shared" si="23"/>
        <v>是</v>
      </c>
      <c r="G508" s="142" t="str">
        <f t="shared" si="24"/>
        <v>项</v>
      </c>
    </row>
    <row r="509" ht="36" customHeight="1" spans="1:7">
      <c r="A509" s="392" t="s">
        <v>953</v>
      </c>
      <c r="B509" s="393" t="s">
        <v>954</v>
      </c>
      <c r="C509" s="330">
        <v>3</v>
      </c>
      <c r="D509" s="277">
        <v>3</v>
      </c>
      <c r="E509" s="390" t="e">
        <f t="shared" si="25"/>
        <v>#DIV/0!</v>
      </c>
      <c r="F509" s="251" t="str">
        <f t="shared" si="23"/>
        <v>是</v>
      </c>
      <c r="G509" s="142" t="str">
        <f t="shared" si="24"/>
        <v>项</v>
      </c>
    </row>
    <row r="510" ht="36" customHeight="1" spans="1:7">
      <c r="A510" s="392" t="s">
        <v>955</v>
      </c>
      <c r="B510" s="393" t="s">
        <v>956</v>
      </c>
      <c r="C510" s="330">
        <v>5</v>
      </c>
      <c r="D510" s="277">
        <v>5</v>
      </c>
      <c r="E510" s="390" t="e">
        <f t="shared" si="25"/>
        <v>#DIV/0!</v>
      </c>
      <c r="F510" s="251" t="str">
        <f t="shared" si="23"/>
        <v>是</v>
      </c>
      <c r="G510" s="142" t="str">
        <f t="shared" si="24"/>
        <v>项</v>
      </c>
    </row>
    <row r="511" ht="36" customHeight="1" spans="1:7">
      <c r="A511" s="392" t="s">
        <v>957</v>
      </c>
      <c r="B511" s="391" t="s">
        <v>958</v>
      </c>
      <c r="C511" s="312">
        <f>((((SUM(XFD512:XFD518))+0)+0)+0)+0</f>
        <v>0</v>
      </c>
      <c r="D511" s="312">
        <f>((((SUM(XFD512:XFD518))+0)+0)+0)+0</f>
        <v>0</v>
      </c>
      <c r="E511" s="390" t="e">
        <f t="shared" si="25"/>
        <v>#DIV/0!</v>
      </c>
      <c r="F511" s="251" t="str">
        <f t="shared" si="23"/>
        <v>是</v>
      </c>
      <c r="G511" s="142" t="str">
        <f t="shared" si="24"/>
        <v>项</v>
      </c>
    </row>
    <row r="512" ht="36" customHeight="1" spans="1:7">
      <c r="A512" s="392" t="s">
        <v>959</v>
      </c>
      <c r="B512" s="393" t="s">
        <v>139</v>
      </c>
      <c r="C512" s="277"/>
      <c r="D512" s="277"/>
      <c r="E512" s="390"/>
      <c r="F512" s="251" t="str">
        <f t="shared" si="23"/>
        <v>是</v>
      </c>
      <c r="G512" s="142" t="str">
        <f t="shared" si="24"/>
        <v>项</v>
      </c>
    </row>
    <row r="513" ht="36" customHeight="1" spans="1:7">
      <c r="A513" s="392" t="s">
        <v>960</v>
      </c>
      <c r="B513" s="393" t="s">
        <v>141</v>
      </c>
      <c r="C513" s="277"/>
      <c r="D513" s="250"/>
      <c r="E513" s="390"/>
      <c r="F513" s="251" t="str">
        <f t="shared" si="23"/>
        <v>是</v>
      </c>
      <c r="G513" s="142" t="str">
        <f t="shared" si="24"/>
        <v>项</v>
      </c>
    </row>
    <row r="514" ht="36" customHeight="1" spans="1:7">
      <c r="A514" s="392" t="s">
        <v>961</v>
      </c>
      <c r="B514" s="393" t="s">
        <v>143</v>
      </c>
      <c r="C514" s="277"/>
      <c r="D514" s="277"/>
      <c r="E514" s="390"/>
      <c r="F514" s="251" t="str">
        <f t="shared" si="23"/>
        <v>是</v>
      </c>
      <c r="G514" s="142" t="str">
        <f t="shared" si="24"/>
        <v>项</v>
      </c>
    </row>
    <row r="515" ht="36" customHeight="1" spans="1:7">
      <c r="A515" s="392" t="s">
        <v>962</v>
      </c>
      <c r="B515" s="393" t="s">
        <v>963</v>
      </c>
      <c r="C515" s="277"/>
      <c r="D515" s="277"/>
      <c r="E515" s="390"/>
      <c r="F515" s="251" t="str">
        <f t="shared" si="23"/>
        <v>是</v>
      </c>
      <c r="G515" s="142" t="str">
        <f t="shared" si="24"/>
        <v>项</v>
      </c>
    </row>
    <row r="516" ht="36" customHeight="1" spans="1:7">
      <c r="A516" s="388" t="s">
        <v>964</v>
      </c>
      <c r="B516" s="393" t="s">
        <v>965</v>
      </c>
      <c r="C516" s="277"/>
      <c r="D516" s="277"/>
      <c r="E516" s="390"/>
      <c r="F516" s="251" t="str">
        <f t="shared" ref="F516:F579" si="26">IF(LEN(XFD516)=3,"是",IF(XFD516&lt;&gt;"",IF(SUM(XFD516)&lt;&gt;0,"是","否"),"是"))</f>
        <v>是</v>
      </c>
      <c r="G516" s="142" t="str">
        <f t="shared" ref="G516:G579" si="27">IF(LEN(XFD516)=3,"类",IF(LEN(XFD516)=5,"款","项"))</f>
        <v>项</v>
      </c>
    </row>
    <row r="517" ht="36" customHeight="1" spans="1:7">
      <c r="A517" s="392" t="s">
        <v>966</v>
      </c>
      <c r="B517" s="393" t="s">
        <v>967</v>
      </c>
      <c r="C517" s="330">
        <v>55</v>
      </c>
      <c r="D517" s="277">
        <v>116</v>
      </c>
      <c r="E517" s="390" t="e">
        <f t="shared" si="25"/>
        <v>#DIV/0!</v>
      </c>
      <c r="F517" s="251" t="str">
        <f t="shared" si="26"/>
        <v>是</v>
      </c>
      <c r="G517" s="142" t="str">
        <f t="shared" si="27"/>
        <v>项</v>
      </c>
    </row>
    <row r="518" ht="36" customHeight="1" spans="1:7">
      <c r="A518" s="392" t="s">
        <v>968</v>
      </c>
      <c r="B518" s="393" t="s">
        <v>969</v>
      </c>
      <c r="C518" s="330">
        <v>39</v>
      </c>
      <c r="D518" s="277"/>
      <c r="E518" s="390" t="e">
        <f t="shared" si="25"/>
        <v>#DIV/0!</v>
      </c>
      <c r="F518" s="251" t="str">
        <f t="shared" si="26"/>
        <v>是</v>
      </c>
      <c r="G518" s="142" t="str">
        <f t="shared" si="27"/>
        <v>项</v>
      </c>
    </row>
    <row r="519" ht="36" customHeight="1" spans="1:7">
      <c r="A519" s="392" t="s">
        <v>970</v>
      </c>
      <c r="B519" s="391" t="s">
        <v>971</v>
      </c>
      <c r="C519" s="312">
        <f>((((SUM(XFD520:XFD522))+0)+0)+0)+0</f>
        <v>0</v>
      </c>
      <c r="D519" s="312">
        <f>((((SUM(XFD520:XFD522))+0)+0)+0)+0</f>
        <v>0</v>
      </c>
      <c r="E519" s="390" t="e">
        <f t="shared" si="25"/>
        <v>#DIV/0!</v>
      </c>
      <c r="F519" s="251" t="str">
        <f t="shared" si="26"/>
        <v>是</v>
      </c>
      <c r="G519" s="142" t="str">
        <f t="shared" si="27"/>
        <v>项</v>
      </c>
    </row>
    <row r="520" ht="36" customHeight="1" spans="1:7">
      <c r="A520" s="392" t="s">
        <v>972</v>
      </c>
      <c r="B520" s="393" t="s">
        <v>973</v>
      </c>
      <c r="C520" s="277">
        <v>0</v>
      </c>
      <c r="D520" s="277"/>
      <c r="E520" s="390"/>
      <c r="F520" s="251" t="str">
        <f t="shared" si="26"/>
        <v>是</v>
      </c>
      <c r="G520" s="142" t="str">
        <f t="shared" si="27"/>
        <v>项</v>
      </c>
    </row>
    <row r="521" ht="36" customHeight="1" spans="1:7">
      <c r="A521" s="392" t="s">
        <v>974</v>
      </c>
      <c r="B521" s="393" t="s">
        <v>975</v>
      </c>
      <c r="C521" s="277">
        <v>0</v>
      </c>
      <c r="D521" s="277"/>
      <c r="E521" s="390"/>
      <c r="F521" s="251" t="str">
        <f t="shared" si="26"/>
        <v>是</v>
      </c>
      <c r="G521" s="142" t="str">
        <f t="shared" si="27"/>
        <v>项</v>
      </c>
    </row>
    <row r="522" ht="36" customHeight="1" spans="1:7">
      <c r="A522" s="392" t="s">
        <v>976</v>
      </c>
      <c r="B522" s="393" t="s">
        <v>971</v>
      </c>
      <c r="C522" s="330">
        <v>31</v>
      </c>
      <c r="D522" s="277"/>
      <c r="E522" s="390" t="e">
        <f t="shared" si="25"/>
        <v>#DIV/0!</v>
      </c>
      <c r="F522" s="251" t="str">
        <f t="shared" si="26"/>
        <v>是</v>
      </c>
      <c r="G522" s="142" t="str">
        <f t="shared" si="27"/>
        <v>项</v>
      </c>
    </row>
    <row r="523" ht="36" customHeight="1" spans="1:7">
      <c r="A523" s="392" t="s">
        <v>977</v>
      </c>
      <c r="B523" s="389" t="s">
        <v>84</v>
      </c>
      <c r="C523" s="312">
        <f>SUM(XFD524,XFD543,XFD551,XFD553,XFD562,XFD566,XFD576,XFD585,XFD592,XFD600,XFD609,XFD615,XFD618,XFD621,XFD624,XFD627,XFD630,XFD634,XFD638,XFD647,XFD650)</f>
        <v>0</v>
      </c>
      <c r="D523" s="312">
        <f>SUM(XFD524,XFD543,XFD551,XFD553,XFD562,XFD566,XFD576,XFD585,XFD592,XFD600,XFD609,XFD615,XFD618,XFD621,XFD624,XFD627,XFD630,XFD634,XFD638,XFD647,XFD650)</f>
        <v>0</v>
      </c>
      <c r="E523" s="390" t="e">
        <f t="shared" si="25"/>
        <v>#DIV/0!</v>
      </c>
      <c r="F523" s="251" t="str">
        <f t="shared" si="26"/>
        <v>是</v>
      </c>
      <c r="G523" s="142" t="str">
        <f t="shared" si="27"/>
        <v>项</v>
      </c>
    </row>
    <row r="524" ht="36" customHeight="1" spans="1:7">
      <c r="A524" s="392" t="s">
        <v>978</v>
      </c>
      <c r="B524" s="391" t="s">
        <v>979</v>
      </c>
      <c r="C524" s="312">
        <f>((((SUM(XFD525:XFD542))+0)+0)+0)+0</f>
        <v>0</v>
      </c>
      <c r="D524" s="312">
        <f>((((SUM(XFD525:XFD542))+0)+0)+0)+0</f>
        <v>0</v>
      </c>
      <c r="E524" s="390" t="e">
        <f t="shared" si="25"/>
        <v>#DIV/0!</v>
      </c>
      <c r="F524" s="251" t="str">
        <f t="shared" si="26"/>
        <v>是</v>
      </c>
      <c r="G524" s="142" t="str">
        <f t="shared" si="27"/>
        <v>项</v>
      </c>
    </row>
    <row r="525" ht="36" customHeight="1" spans="1:7">
      <c r="A525" s="388" t="s">
        <v>980</v>
      </c>
      <c r="B525" s="393" t="s">
        <v>139</v>
      </c>
      <c r="C525" s="330">
        <v>590</v>
      </c>
      <c r="D525" s="277">
        <v>564</v>
      </c>
      <c r="E525" s="390" t="e">
        <f t="shared" si="25"/>
        <v>#DIV/0!</v>
      </c>
      <c r="F525" s="251" t="str">
        <f t="shared" si="26"/>
        <v>是</v>
      </c>
      <c r="G525" s="142" t="str">
        <f t="shared" si="27"/>
        <v>项</v>
      </c>
    </row>
    <row r="526" ht="36" customHeight="1" spans="1:7">
      <c r="A526" s="392" t="s">
        <v>981</v>
      </c>
      <c r="B526" s="393" t="s">
        <v>141</v>
      </c>
      <c r="C526" s="330">
        <v>0</v>
      </c>
      <c r="D526" s="250">
        <v>6</v>
      </c>
      <c r="E526" s="390"/>
      <c r="F526" s="251" t="str">
        <f t="shared" si="26"/>
        <v>是</v>
      </c>
      <c r="G526" s="142" t="str">
        <f t="shared" si="27"/>
        <v>项</v>
      </c>
    </row>
    <row r="527" ht="36" customHeight="1" spans="1:7">
      <c r="A527" s="392" t="s">
        <v>982</v>
      </c>
      <c r="B527" s="393" t="s">
        <v>143</v>
      </c>
      <c r="C527" s="330">
        <v>3</v>
      </c>
      <c r="D527" s="277">
        <v>2</v>
      </c>
      <c r="E527" s="390" t="e">
        <f t="shared" si="25"/>
        <v>#DIV/0!</v>
      </c>
      <c r="F527" s="251" t="str">
        <f t="shared" si="26"/>
        <v>是</v>
      </c>
      <c r="G527" s="142" t="str">
        <f t="shared" si="27"/>
        <v>项</v>
      </c>
    </row>
    <row r="528" ht="36" customHeight="1" spans="1:7">
      <c r="A528" s="392" t="s">
        <v>983</v>
      </c>
      <c r="B528" s="393" t="s">
        <v>984</v>
      </c>
      <c r="C528" s="330">
        <v>1</v>
      </c>
      <c r="D528" s="250">
        <v>1</v>
      </c>
      <c r="E528" s="390" t="e">
        <f t="shared" si="25"/>
        <v>#DIV/0!</v>
      </c>
      <c r="F528" s="251" t="str">
        <f t="shared" si="26"/>
        <v>是</v>
      </c>
      <c r="G528" s="142" t="str">
        <f t="shared" si="27"/>
        <v>项</v>
      </c>
    </row>
    <row r="529" ht="36" customHeight="1" spans="1:7">
      <c r="A529" s="392" t="s">
        <v>985</v>
      </c>
      <c r="B529" s="393" t="s">
        <v>986</v>
      </c>
      <c r="C529" s="330">
        <v>2</v>
      </c>
      <c r="D529" s="277">
        <v>2</v>
      </c>
      <c r="E529" s="390" t="e">
        <f t="shared" si="25"/>
        <v>#DIV/0!</v>
      </c>
      <c r="F529" s="251" t="str">
        <f t="shared" si="26"/>
        <v>是</v>
      </c>
      <c r="G529" s="142" t="str">
        <f t="shared" si="27"/>
        <v>项</v>
      </c>
    </row>
    <row r="530" ht="36" customHeight="1" spans="1:7">
      <c r="A530" s="392" t="s">
        <v>987</v>
      </c>
      <c r="B530" s="393" t="s">
        <v>988</v>
      </c>
      <c r="C530" s="330">
        <v>10</v>
      </c>
      <c r="D530" s="250">
        <v>10</v>
      </c>
      <c r="E530" s="390" t="e">
        <f t="shared" si="25"/>
        <v>#DIV/0!</v>
      </c>
      <c r="F530" s="251" t="str">
        <f t="shared" si="26"/>
        <v>是</v>
      </c>
      <c r="G530" s="142" t="str">
        <f t="shared" si="27"/>
        <v>项</v>
      </c>
    </row>
    <row r="531" ht="36" customHeight="1" spans="1:7">
      <c r="A531" s="392" t="s">
        <v>989</v>
      </c>
      <c r="B531" s="393" t="s">
        <v>990</v>
      </c>
      <c r="C531" s="330">
        <v>10</v>
      </c>
      <c r="D531" s="277">
        <v>5</v>
      </c>
      <c r="E531" s="390" t="e">
        <f t="shared" si="25"/>
        <v>#DIV/0!</v>
      </c>
      <c r="F531" s="251" t="str">
        <f t="shared" si="26"/>
        <v>是</v>
      </c>
      <c r="G531" s="142" t="str">
        <f t="shared" si="27"/>
        <v>项</v>
      </c>
    </row>
    <row r="532" ht="36" customHeight="1" spans="1:7">
      <c r="A532" s="401" t="s">
        <v>991</v>
      </c>
      <c r="B532" s="393" t="s">
        <v>240</v>
      </c>
      <c r="C532" s="330">
        <v>0</v>
      </c>
      <c r="D532" s="250"/>
      <c r="E532" s="390"/>
      <c r="F532" s="251" t="str">
        <f t="shared" si="26"/>
        <v>是</v>
      </c>
      <c r="G532" s="142" t="str">
        <f t="shared" si="27"/>
        <v>项</v>
      </c>
    </row>
    <row r="533" ht="36" customHeight="1" spans="1:7">
      <c r="A533" s="401" t="s">
        <v>992</v>
      </c>
      <c r="B533" s="393" t="s">
        <v>993</v>
      </c>
      <c r="C533" s="330">
        <v>0</v>
      </c>
      <c r="D533" s="277"/>
      <c r="E533" s="390"/>
      <c r="F533" s="251" t="str">
        <f t="shared" si="26"/>
        <v>是</v>
      </c>
      <c r="G533" s="142" t="str">
        <f t="shared" si="27"/>
        <v>项</v>
      </c>
    </row>
    <row r="534" ht="36" customHeight="1" spans="1:7">
      <c r="A534" s="392" t="s">
        <v>994</v>
      </c>
      <c r="B534" s="393" t="s">
        <v>995</v>
      </c>
      <c r="C534" s="330">
        <v>0</v>
      </c>
      <c r="D534" s="277"/>
      <c r="E534" s="390"/>
      <c r="F534" s="251" t="str">
        <f t="shared" si="26"/>
        <v>是</v>
      </c>
      <c r="G534" s="142" t="str">
        <f t="shared" si="27"/>
        <v>项</v>
      </c>
    </row>
    <row r="535" ht="36" customHeight="1" spans="1:7">
      <c r="A535" s="388" t="s">
        <v>996</v>
      </c>
      <c r="B535" s="393" t="s">
        <v>997</v>
      </c>
      <c r="C535" s="330">
        <v>1000</v>
      </c>
      <c r="D535" s="277">
        <v>500</v>
      </c>
      <c r="E535" s="390" t="e">
        <f t="shared" si="25"/>
        <v>#DIV/0!</v>
      </c>
      <c r="F535" s="251" t="str">
        <f t="shared" si="26"/>
        <v>是</v>
      </c>
      <c r="G535" s="142" t="str">
        <f t="shared" si="27"/>
        <v>项</v>
      </c>
    </row>
    <row r="536" ht="36" customHeight="1" spans="1:7">
      <c r="A536" s="392" t="s">
        <v>998</v>
      </c>
      <c r="B536" s="393" t="s">
        <v>999</v>
      </c>
      <c r="C536" s="330">
        <v>30</v>
      </c>
      <c r="D536" s="277">
        <v>31</v>
      </c>
      <c r="E536" s="390" t="e">
        <f t="shared" si="25"/>
        <v>#DIV/0!</v>
      </c>
      <c r="F536" s="251" t="str">
        <f t="shared" si="26"/>
        <v>是</v>
      </c>
      <c r="G536" s="142" t="str">
        <f t="shared" si="27"/>
        <v>项</v>
      </c>
    </row>
    <row r="537" ht="36" customHeight="1" spans="1:7">
      <c r="A537" s="392" t="s">
        <v>1000</v>
      </c>
      <c r="B537" s="400" t="s">
        <v>1001</v>
      </c>
      <c r="C537" s="330">
        <v>0</v>
      </c>
      <c r="D537" s="250"/>
      <c r="E537" s="390"/>
      <c r="F537" s="251" t="str">
        <f t="shared" si="26"/>
        <v>是</v>
      </c>
      <c r="G537" s="142" t="str">
        <f t="shared" si="27"/>
        <v>项</v>
      </c>
    </row>
    <row r="538" ht="36" customHeight="1" spans="1:7">
      <c r="A538" s="392" t="s">
        <v>1002</v>
      </c>
      <c r="B538" s="400" t="s">
        <v>1003</v>
      </c>
      <c r="C538" s="330">
        <v>0</v>
      </c>
      <c r="D538" s="250"/>
      <c r="E538" s="390"/>
      <c r="F538" s="251" t="str">
        <f t="shared" si="26"/>
        <v>是</v>
      </c>
      <c r="G538" s="142" t="str">
        <f t="shared" si="27"/>
        <v>项</v>
      </c>
    </row>
    <row r="539" ht="36" customHeight="1" spans="1:7">
      <c r="A539" s="362" t="s">
        <v>1004</v>
      </c>
      <c r="B539" s="400" t="s">
        <v>1005</v>
      </c>
      <c r="C539" s="330">
        <v>0</v>
      </c>
      <c r="D539" s="277"/>
      <c r="E539" s="390"/>
      <c r="F539" s="251" t="str">
        <f t="shared" si="26"/>
        <v>是</v>
      </c>
      <c r="G539" s="142" t="str">
        <f t="shared" si="27"/>
        <v>项</v>
      </c>
    </row>
    <row r="540" ht="36" customHeight="1" spans="1:7">
      <c r="A540" s="388" t="s">
        <v>83</v>
      </c>
      <c r="B540" s="400" t="s">
        <v>1006</v>
      </c>
      <c r="C540" s="330">
        <v>0</v>
      </c>
      <c r="D540" s="277"/>
      <c r="E540" s="390"/>
      <c r="F540" s="251" t="str">
        <f t="shared" si="26"/>
        <v>是</v>
      </c>
      <c r="G540" s="142" t="str">
        <f t="shared" si="27"/>
        <v>项</v>
      </c>
    </row>
    <row r="541" ht="36" customHeight="1" spans="1:7">
      <c r="A541" s="388" t="s">
        <v>1007</v>
      </c>
      <c r="B541" s="400" t="s">
        <v>157</v>
      </c>
      <c r="C541" s="330">
        <v>223</v>
      </c>
      <c r="D541" s="250">
        <v>187</v>
      </c>
      <c r="E541" s="390" t="e">
        <f t="shared" si="25"/>
        <v>#DIV/0!</v>
      </c>
      <c r="F541" s="251" t="str">
        <f t="shared" si="26"/>
        <v>是</v>
      </c>
      <c r="G541" s="142" t="str">
        <f t="shared" si="27"/>
        <v>项</v>
      </c>
    </row>
    <row r="542" ht="36" customHeight="1" spans="1:7">
      <c r="A542" s="392" t="s">
        <v>1008</v>
      </c>
      <c r="B542" s="393" t="s">
        <v>1009</v>
      </c>
      <c r="C542" s="330">
        <v>447</v>
      </c>
      <c r="D542" s="277">
        <v>568</v>
      </c>
      <c r="E542" s="390" t="e">
        <f t="shared" si="25"/>
        <v>#DIV/0!</v>
      </c>
      <c r="F542" s="251" t="str">
        <f t="shared" si="26"/>
        <v>是</v>
      </c>
      <c r="G542" s="142" t="str">
        <f t="shared" si="27"/>
        <v>项</v>
      </c>
    </row>
    <row r="543" ht="36" customHeight="1" spans="1:7">
      <c r="A543" s="392" t="s">
        <v>1010</v>
      </c>
      <c r="B543" s="391" t="s">
        <v>1011</v>
      </c>
      <c r="C543" s="312">
        <f>((((SUM(XFD544:XFD550))+0)+0)+0)+0</f>
        <v>0</v>
      </c>
      <c r="D543" s="312">
        <f>((((SUM(XFD544:XFD550))+0)+0)+0)+0</f>
        <v>0</v>
      </c>
      <c r="E543" s="390" t="e">
        <f t="shared" si="25"/>
        <v>#DIV/0!</v>
      </c>
      <c r="F543" s="251" t="str">
        <f t="shared" si="26"/>
        <v>是</v>
      </c>
      <c r="G543" s="142" t="str">
        <f t="shared" si="27"/>
        <v>项</v>
      </c>
    </row>
    <row r="544" ht="36" customHeight="1" spans="1:7">
      <c r="A544" s="392" t="s">
        <v>1012</v>
      </c>
      <c r="B544" s="393" t="s">
        <v>139</v>
      </c>
      <c r="C544" s="330">
        <v>428</v>
      </c>
      <c r="D544" s="277">
        <v>387</v>
      </c>
      <c r="E544" s="390" t="e">
        <f t="shared" si="25"/>
        <v>#DIV/0!</v>
      </c>
      <c r="F544" s="251" t="str">
        <f t="shared" si="26"/>
        <v>是</v>
      </c>
      <c r="G544" s="142" t="str">
        <f t="shared" si="27"/>
        <v>项</v>
      </c>
    </row>
    <row r="545" ht="36" customHeight="1" spans="1:7">
      <c r="A545" s="392" t="s">
        <v>1013</v>
      </c>
      <c r="B545" s="393" t="s">
        <v>141</v>
      </c>
      <c r="C545" s="330">
        <v>0</v>
      </c>
      <c r="D545" s="277"/>
      <c r="E545" s="390"/>
      <c r="F545" s="251" t="str">
        <f t="shared" si="26"/>
        <v>是</v>
      </c>
      <c r="G545" s="142" t="str">
        <f t="shared" si="27"/>
        <v>项</v>
      </c>
    </row>
    <row r="546" ht="36" customHeight="1" spans="1:7">
      <c r="A546" s="392" t="s">
        <v>1014</v>
      </c>
      <c r="B546" s="393" t="s">
        <v>143</v>
      </c>
      <c r="C546" s="330">
        <v>0</v>
      </c>
      <c r="D546" s="277"/>
      <c r="E546" s="390"/>
      <c r="F546" s="251" t="str">
        <f t="shared" si="26"/>
        <v>是</v>
      </c>
      <c r="G546" s="142" t="str">
        <f t="shared" si="27"/>
        <v>项</v>
      </c>
    </row>
    <row r="547" ht="36" customHeight="1" spans="1:7">
      <c r="A547" s="392" t="s">
        <v>1015</v>
      </c>
      <c r="B547" s="393" t="s">
        <v>1016</v>
      </c>
      <c r="C547" s="330">
        <v>0</v>
      </c>
      <c r="D547" s="277"/>
      <c r="E547" s="390"/>
      <c r="F547" s="251" t="str">
        <f t="shared" si="26"/>
        <v>是</v>
      </c>
      <c r="G547" s="142" t="str">
        <f t="shared" si="27"/>
        <v>项</v>
      </c>
    </row>
    <row r="548" ht="36" customHeight="1" spans="1:7">
      <c r="A548" s="392" t="s">
        <v>1017</v>
      </c>
      <c r="B548" s="393" t="s">
        <v>1018</v>
      </c>
      <c r="C548" s="330">
        <v>6</v>
      </c>
      <c r="D548" s="277">
        <v>10</v>
      </c>
      <c r="E548" s="390" t="e">
        <f t="shared" ref="E548:E611" si="28">(XFD548-XFD548)/XFD548</f>
        <v>#DIV/0!</v>
      </c>
      <c r="F548" s="251" t="str">
        <f t="shared" si="26"/>
        <v>是</v>
      </c>
      <c r="G548" s="142" t="str">
        <f t="shared" si="27"/>
        <v>项</v>
      </c>
    </row>
    <row r="549" ht="36" customHeight="1" spans="1:7">
      <c r="A549" s="392" t="s">
        <v>1019</v>
      </c>
      <c r="B549" s="393" t="s">
        <v>1020</v>
      </c>
      <c r="C549" s="330">
        <v>0</v>
      </c>
      <c r="D549" s="277"/>
      <c r="E549" s="390"/>
      <c r="F549" s="251" t="str">
        <f t="shared" si="26"/>
        <v>是</v>
      </c>
      <c r="G549" s="142" t="str">
        <f t="shared" si="27"/>
        <v>项</v>
      </c>
    </row>
    <row r="550" ht="36" customHeight="1" spans="1:7">
      <c r="A550" s="392" t="s">
        <v>1021</v>
      </c>
      <c r="B550" s="393" t="s">
        <v>1022</v>
      </c>
      <c r="C550" s="330">
        <v>38</v>
      </c>
      <c r="D550" s="277">
        <v>23</v>
      </c>
      <c r="E550" s="390" t="e">
        <f t="shared" si="28"/>
        <v>#DIV/0!</v>
      </c>
      <c r="F550" s="251" t="str">
        <f t="shared" si="26"/>
        <v>是</v>
      </c>
      <c r="G550" s="142" t="str">
        <f t="shared" si="27"/>
        <v>项</v>
      </c>
    </row>
    <row r="551" ht="36" customHeight="1" spans="1:7">
      <c r="A551" s="392" t="s">
        <v>1023</v>
      </c>
      <c r="B551" s="391" t="s">
        <v>1024</v>
      </c>
      <c r="C551" s="312">
        <f>((((SUM(XFD552))+0)+0)+0)+0</f>
        <v>0</v>
      </c>
      <c r="D551" s="312">
        <f>((((SUM(XFD552))+0)+0)+0)+0</f>
        <v>0</v>
      </c>
      <c r="E551" s="390"/>
      <c r="F551" s="251" t="str">
        <f t="shared" si="26"/>
        <v>是</v>
      </c>
      <c r="G551" s="142" t="str">
        <f t="shared" si="27"/>
        <v>项</v>
      </c>
    </row>
    <row r="552" ht="36" customHeight="1" spans="1:7">
      <c r="A552" s="392" t="s">
        <v>1025</v>
      </c>
      <c r="B552" s="393" t="s">
        <v>1026</v>
      </c>
      <c r="C552" s="277">
        <v>0</v>
      </c>
      <c r="D552" s="277"/>
      <c r="E552" s="390"/>
      <c r="F552" s="251" t="str">
        <f t="shared" si="26"/>
        <v>是</v>
      </c>
      <c r="G552" s="142" t="str">
        <f t="shared" si="27"/>
        <v>项</v>
      </c>
    </row>
    <row r="553" ht="36" customHeight="1" spans="1:7">
      <c r="A553" s="392" t="s">
        <v>1027</v>
      </c>
      <c r="B553" s="391" t="s">
        <v>1028</v>
      </c>
      <c r="C553" s="312">
        <f>((((SUM(XFD554:XFD561))+0)+0)+0)+0</f>
        <v>0</v>
      </c>
      <c r="D553" s="312">
        <f>((((SUM(XFD554:XFD561))+0)+0)+0)+0</f>
        <v>0</v>
      </c>
      <c r="E553" s="390" t="e">
        <f t="shared" si="28"/>
        <v>#DIV/0!</v>
      </c>
      <c r="F553" s="251" t="str">
        <f t="shared" si="26"/>
        <v>是</v>
      </c>
      <c r="G553" s="142" t="str">
        <f t="shared" si="27"/>
        <v>项</v>
      </c>
    </row>
    <row r="554" ht="36" customHeight="1" spans="1:7">
      <c r="A554" s="395">
        <v>2080113</v>
      </c>
      <c r="B554" s="393" t="s">
        <v>1029</v>
      </c>
      <c r="C554" s="330">
        <v>309</v>
      </c>
      <c r="D554" s="277">
        <v>320</v>
      </c>
      <c r="E554" s="390" t="e">
        <f t="shared" si="28"/>
        <v>#DIV/0!</v>
      </c>
      <c r="F554" s="251" t="str">
        <f t="shared" si="26"/>
        <v>是</v>
      </c>
      <c r="G554" s="142" t="str">
        <f t="shared" si="27"/>
        <v>项</v>
      </c>
    </row>
    <row r="555" ht="36" customHeight="1" spans="1:7">
      <c r="A555" s="395">
        <v>2080114</v>
      </c>
      <c r="B555" s="393" t="s">
        <v>1030</v>
      </c>
      <c r="C555" s="330">
        <v>282</v>
      </c>
      <c r="D555" s="277">
        <v>329</v>
      </c>
      <c r="E555" s="390" t="e">
        <f t="shared" si="28"/>
        <v>#DIV/0!</v>
      </c>
      <c r="F555" s="251" t="str">
        <f t="shared" si="26"/>
        <v>是</v>
      </c>
      <c r="G555" s="142" t="str">
        <f t="shared" si="27"/>
        <v>项</v>
      </c>
    </row>
    <row r="556" ht="36" customHeight="1" spans="1:7">
      <c r="A556" s="395">
        <v>2080115</v>
      </c>
      <c r="B556" s="393" t="s">
        <v>1031</v>
      </c>
      <c r="C556" s="330">
        <v>86</v>
      </c>
      <c r="D556" s="277">
        <v>86</v>
      </c>
      <c r="E556" s="390" t="e">
        <f t="shared" si="28"/>
        <v>#DIV/0!</v>
      </c>
      <c r="F556" s="251" t="str">
        <f t="shared" si="26"/>
        <v>是</v>
      </c>
      <c r="G556" s="142" t="str">
        <f t="shared" si="27"/>
        <v>项</v>
      </c>
    </row>
    <row r="557" ht="36" customHeight="1" spans="1:7">
      <c r="A557" s="395">
        <v>2080116</v>
      </c>
      <c r="B557" s="393" t="s">
        <v>1032</v>
      </c>
      <c r="C557" s="330">
        <v>12898</v>
      </c>
      <c r="D557" s="277">
        <v>12978</v>
      </c>
      <c r="E557" s="390" t="e">
        <f t="shared" si="28"/>
        <v>#DIV/0!</v>
      </c>
      <c r="F557" s="251" t="str">
        <f t="shared" si="26"/>
        <v>是</v>
      </c>
      <c r="G557" s="142" t="str">
        <f t="shared" si="27"/>
        <v>项</v>
      </c>
    </row>
    <row r="558" ht="36" customHeight="1" spans="1:7">
      <c r="A558" s="395">
        <v>2080150</v>
      </c>
      <c r="B558" s="393" t="s">
        <v>1033</v>
      </c>
      <c r="C558" s="330">
        <v>2556</v>
      </c>
      <c r="D558" s="277">
        <v>1400</v>
      </c>
      <c r="E558" s="390" t="e">
        <f t="shared" si="28"/>
        <v>#DIV/0!</v>
      </c>
      <c r="F558" s="251" t="str">
        <f t="shared" si="26"/>
        <v>是</v>
      </c>
      <c r="G558" s="142" t="str">
        <f t="shared" si="27"/>
        <v>项</v>
      </c>
    </row>
    <row r="559" ht="36" customHeight="1" spans="1:7">
      <c r="A559" s="392" t="s">
        <v>1034</v>
      </c>
      <c r="B559" s="393" t="s">
        <v>1035</v>
      </c>
      <c r="C559" s="330">
        <v>6536</v>
      </c>
      <c r="D559" s="277">
        <v>6425</v>
      </c>
      <c r="E559" s="390" t="e">
        <f t="shared" si="28"/>
        <v>#DIV/0!</v>
      </c>
      <c r="F559" s="251" t="str">
        <f t="shared" si="26"/>
        <v>是</v>
      </c>
      <c r="G559" s="142" t="str">
        <f t="shared" si="27"/>
        <v>项</v>
      </c>
    </row>
    <row r="560" ht="36" customHeight="1" spans="1:7">
      <c r="A560" s="388" t="s">
        <v>1036</v>
      </c>
      <c r="B560" s="400" t="s">
        <v>1037</v>
      </c>
      <c r="C560" s="330">
        <v>0</v>
      </c>
      <c r="D560" s="250"/>
      <c r="E560" s="390"/>
      <c r="F560" s="251" t="str">
        <f t="shared" si="26"/>
        <v>是</v>
      </c>
      <c r="G560" s="142" t="str">
        <f t="shared" si="27"/>
        <v>项</v>
      </c>
    </row>
    <row r="561" ht="36" customHeight="1" spans="1:7">
      <c r="A561" s="392" t="s">
        <v>1038</v>
      </c>
      <c r="B561" s="393" t="s">
        <v>1039</v>
      </c>
      <c r="C561" s="330">
        <v>102</v>
      </c>
      <c r="D561" s="277">
        <v>101</v>
      </c>
      <c r="E561" s="390" t="e">
        <f t="shared" si="28"/>
        <v>#DIV/0!</v>
      </c>
      <c r="F561" s="251" t="str">
        <f t="shared" si="26"/>
        <v>是</v>
      </c>
      <c r="G561" s="142" t="str">
        <f t="shared" si="27"/>
        <v>项</v>
      </c>
    </row>
    <row r="562" ht="36" customHeight="1" spans="1:7">
      <c r="A562" s="392" t="s">
        <v>1040</v>
      </c>
      <c r="B562" s="391" t="s">
        <v>1041</v>
      </c>
      <c r="C562" s="311">
        <f>((((SUM(XFD563:XFD565))+0)+0)+0)+0</f>
        <v>0</v>
      </c>
      <c r="D562" s="311">
        <f>((((SUM(XFD563:XFD565))+0)+0)+0)+0</f>
        <v>0</v>
      </c>
      <c r="E562" s="390"/>
      <c r="F562" s="251" t="str">
        <f t="shared" si="26"/>
        <v>是</v>
      </c>
      <c r="G562" s="142" t="str">
        <f t="shared" si="27"/>
        <v>项</v>
      </c>
    </row>
    <row r="563" ht="36" customHeight="1" spans="1:7">
      <c r="A563" s="392" t="s">
        <v>1042</v>
      </c>
      <c r="B563" s="393" t="s">
        <v>1043</v>
      </c>
      <c r="C563" s="277">
        <v>0</v>
      </c>
      <c r="D563" s="250"/>
      <c r="E563" s="390"/>
      <c r="F563" s="251" t="str">
        <f t="shared" si="26"/>
        <v>是</v>
      </c>
      <c r="G563" s="142" t="str">
        <f t="shared" si="27"/>
        <v>项</v>
      </c>
    </row>
    <row r="564" ht="36" customHeight="1" spans="1:7">
      <c r="A564" s="392" t="s">
        <v>1044</v>
      </c>
      <c r="B564" s="393" t="s">
        <v>1045</v>
      </c>
      <c r="C564" s="277">
        <v>0</v>
      </c>
      <c r="D564" s="250"/>
      <c r="E564" s="390"/>
      <c r="F564" s="251" t="str">
        <f t="shared" si="26"/>
        <v>是</v>
      </c>
      <c r="G564" s="142" t="str">
        <f t="shared" si="27"/>
        <v>项</v>
      </c>
    </row>
    <row r="565" ht="36" customHeight="1" spans="1:7">
      <c r="A565" s="392" t="s">
        <v>1046</v>
      </c>
      <c r="B565" s="393" t="s">
        <v>1047</v>
      </c>
      <c r="C565" s="277">
        <v>0</v>
      </c>
      <c r="D565" s="250"/>
      <c r="E565" s="390"/>
      <c r="F565" s="251" t="str">
        <f t="shared" si="26"/>
        <v>是</v>
      </c>
      <c r="G565" s="142" t="str">
        <f t="shared" si="27"/>
        <v>项</v>
      </c>
    </row>
    <row r="566" ht="36" customHeight="1" spans="1:7">
      <c r="A566" s="392" t="s">
        <v>1048</v>
      </c>
      <c r="B566" s="391" t="s">
        <v>1049</v>
      </c>
      <c r="C566" s="312">
        <f>((((SUM(XFD567:XFD575))+0)+0)+0)+0</f>
        <v>0</v>
      </c>
      <c r="D566" s="312">
        <f>((((SUM(XFD567:XFD575))+0)+0)+0)+0</f>
        <v>0</v>
      </c>
      <c r="E566" s="390" t="e">
        <f t="shared" si="28"/>
        <v>#DIV/0!</v>
      </c>
      <c r="F566" s="251" t="str">
        <f t="shared" si="26"/>
        <v>是</v>
      </c>
      <c r="G566" s="142" t="str">
        <f t="shared" si="27"/>
        <v>项</v>
      </c>
    </row>
    <row r="567" ht="36" customHeight="1" spans="1:7">
      <c r="A567" s="392" t="s">
        <v>1050</v>
      </c>
      <c r="B567" s="393" t="s">
        <v>1051</v>
      </c>
      <c r="C567" s="330">
        <v>51</v>
      </c>
      <c r="D567" s="250"/>
      <c r="E567" s="390" t="e">
        <f t="shared" si="28"/>
        <v>#DIV/0!</v>
      </c>
      <c r="F567" s="251" t="str">
        <f t="shared" si="26"/>
        <v>是</v>
      </c>
      <c r="G567" s="142" t="str">
        <f t="shared" si="27"/>
        <v>项</v>
      </c>
    </row>
    <row r="568" ht="36" customHeight="1" spans="1:7">
      <c r="A568" s="388" t="s">
        <v>1052</v>
      </c>
      <c r="B568" s="393" t="s">
        <v>1053</v>
      </c>
      <c r="C568" s="330">
        <v>200</v>
      </c>
      <c r="D568" s="250"/>
      <c r="E568" s="390" t="e">
        <f t="shared" si="28"/>
        <v>#DIV/0!</v>
      </c>
      <c r="F568" s="251" t="str">
        <f t="shared" si="26"/>
        <v>是</v>
      </c>
      <c r="G568" s="142" t="str">
        <f t="shared" si="27"/>
        <v>项</v>
      </c>
    </row>
    <row r="569" ht="36" customHeight="1" spans="1:7">
      <c r="A569" s="392" t="s">
        <v>1054</v>
      </c>
      <c r="B569" s="393" t="s">
        <v>1055</v>
      </c>
      <c r="C569" s="330">
        <v>100</v>
      </c>
      <c r="D569" s="250"/>
      <c r="E569" s="390" t="e">
        <f t="shared" si="28"/>
        <v>#DIV/0!</v>
      </c>
      <c r="F569" s="251" t="str">
        <f t="shared" si="26"/>
        <v>是</v>
      </c>
      <c r="G569" s="142" t="str">
        <f t="shared" si="27"/>
        <v>项</v>
      </c>
    </row>
    <row r="570" ht="36" customHeight="1" spans="1:7">
      <c r="A570" s="388" t="s">
        <v>1056</v>
      </c>
      <c r="B570" s="393" t="s">
        <v>1057</v>
      </c>
      <c r="C570" s="330">
        <v>500</v>
      </c>
      <c r="D570" s="250"/>
      <c r="E570" s="390" t="e">
        <f t="shared" si="28"/>
        <v>#DIV/0!</v>
      </c>
      <c r="F570" s="251" t="str">
        <f t="shared" si="26"/>
        <v>是</v>
      </c>
      <c r="G570" s="142" t="str">
        <f t="shared" si="27"/>
        <v>项</v>
      </c>
    </row>
    <row r="571" ht="36" customHeight="1" spans="1:7">
      <c r="A571" s="392" t="s">
        <v>1058</v>
      </c>
      <c r="B571" s="393" t="s">
        <v>1059</v>
      </c>
      <c r="C571" s="330">
        <v>2</v>
      </c>
      <c r="D571" s="250"/>
      <c r="E571" s="390" t="e">
        <f t="shared" si="28"/>
        <v>#DIV/0!</v>
      </c>
      <c r="F571" s="251" t="str">
        <f t="shared" si="26"/>
        <v>是</v>
      </c>
      <c r="G571" s="142" t="str">
        <f t="shared" si="27"/>
        <v>项</v>
      </c>
    </row>
    <row r="572" ht="36" customHeight="1" spans="1:7">
      <c r="A572" s="392" t="s">
        <v>1060</v>
      </c>
      <c r="B572" s="393" t="s">
        <v>1061</v>
      </c>
      <c r="C572" s="330">
        <v>10</v>
      </c>
      <c r="D572" s="250"/>
      <c r="E572" s="390" t="e">
        <f t="shared" si="28"/>
        <v>#DIV/0!</v>
      </c>
      <c r="F572" s="251" t="str">
        <f t="shared" si="26"/>
        <v>是</v>
      </c>
      <c r="G572" s="142" t="str">
        <f t="shared" si="27"/>
        <v>项</v>
      </c>
    </row>
    <row r="573" ht="36" customHeight="1" spans="1:7">
      <c r="A573" s="392" t="s">
        <v>1062</v>
      </c>
      <c r="B573" s="393" t="s">
        <v>1063</v>
      </c>
      <c r="C573" s="330">
        <v>0</v>
      </c>
      <c r="D573" s="250"/>
      <c r="E573" s="390"/>
      <c r="F573" s="251" t="str">
        <f t="shared" si="26"/>
        <v>是</v>
      </c>
      <c r="G573" s="142" t="str">
        <f t="shared" si="27"/>
        <v>项</v>
      </c>
    </row>
    <row r="574" ht="36" customHeight="1" spans="1:7">
      <c r="A574" s="392" t="s">
        <v>1064</v>
      </c>
      <c r="B574" s="393" t="s">
        <v>1065</v>
      </c>
      <c r="C574" s="330">
        <v>5</v>
      </c>
      <c r="D574" s="250">
        <v>34</v>
      </c>
      <c r="E574" s="390" t="e">
        <f t="shared" si="28"/>
        <v>#DIV/0!</v>
      </c>
      <c r="F574" s="251" t="str">
        <f t="shared" si="26"/>
        <v>是</v>
      </c>
      <c r="G574" s="142" t="str">
        <f t="shared" si="27"/>
        <v>项</v>
      </c>
    </row>
    <row r="575" ht="36" customHeight="1" spans="1:7">
      <c r="A575" s="392" t="s">
        <v>1066</v>
      </c>
      <c r="B575" s="393" t="s">
        <v>1067</v>
      </c>
      <c r="C575" s="330">
        <v>452</v>
      </c>
      <c r="D575" s="277">
        <v>1174</v>
      </c>
      <c r="E575" s="390" t="e">
        <f t="shared" si="28"/>
        <v>#DIV/0!</v>
      </c>
      <c r="F575" s="251" t="str">
        <f t="shared" si="26"/>
        <v>是</v>
      </c>
      <c r="G575" s="142" t="str">
        <f t="shared" si="27"/>
        <v>项</v>
      </c>
    </row>
    <row r="576" ht="36" customHeight="1" spans="1:7">
      <c r="A576" s="392" t="s">
        <v>1068</v>
      </c>
      <c r="B576" s="391" t="s">
        <v>1069</v>
      </c>
      <c r="C576" s="312">
        <f>((((SUM(XFD577:XFD584))+0)+0)+0)+0</f>
        <v>0</v>
      </c>
      <c r="D576" s="312">
        <f>((((SUM(XFD577:XFD584))+0)+0)+0)+0</f>
        <v>0</v>
      </c>
      <c r="E576" s="390" t="e">
        <f t="shared" si="28"/>
        <v>#DIV/0!</v>
      </c>
      <c r="F576" s="251" t="str">
        <f t="shared" si="26"/>
        <v>是</v>
      </c>
      <c r="G576" s="142" t="str">
        <f t="shared" si="27"/>
        <v>项</v>
      </c>
    </row>
    <row r="577" ht="36" customHeight="1" spans="1:7">
      <c r="A577" s="395">
        <v>2080508</v>
      </c>
      <c r="B577" s="393" t="s">
        <v>1070</v>
      </c>
      <c r="C577" s="330">
        <v>2000</v>
      </c>
      <c r="D577" s="277">
        <v>3464</v>
      </c>
      <c r="E577" s="390" t="e">
        <f t="shared" si="28"/>
        <v>#DIV/0!</v>
      </c>
      <c r="F577" s="251" t="str">
        <f t="shared" si="26"/>
        <v>是</v>
      </c>
      <c r="G577" s="142" t="str">
        <f t="shared" si="27"/>
        <v>项</v>
      </c>
    </row>
    <row r="578" ht="36" customHeight="1" spans="1:7">
      <c r="A578" s="392" t="s">
        <v>1071</v>
      </c>
      <c r="B578" s="393" t="s">
        <v>1072</v>
      </c>
      <c r="C578" s="330">
        <v>65</v>
      </c>
      <c r="D578" s="250">
        <v>9</v>
      </c>
      <c r="E578" s="390" t="e">
        <f t="shared" si="28"/>
        <v>#DIV/0!</v>
      </c>
      <c r="F578" s="251" t="str">
        <f t="shared" si="26"/>
        <v>是</v>
      </c>
      <c r="G578" s="142" t="str">
        <f t="shared" si="27"/>
        <v>项</v>
      </c>
    </row>
    <row r="579" ht="36" customHeight="1" spans="1:7">
      <c r="A579" s="388" t="s">
        <v>1073</v>
      </c>
      <c r="B579" s="393" t="s">
        <v>1074</v>
      </c>
      <c r="C579" s="330">
        <v>136</v>
      </c>
      <c r="D579" s="250">
        <v>16</v>
      </c>
      <c r="E579" s="390" t="e">
        <f t="shared" si="28"/>
        <v>#DIV/0!</v>
      </c>
      <c r="F579" s="251" t="str">
        <f t="shared" si="26"/>
        <v>是</v>
      </c>
      <c r="G579" s="142" t="str">
        <f t="shared" si="27"/>
        <v>项</v>
      </c>
    </row>
    <row r="580" ht="36" customHeight="1" spans="1:7">
      <c r="A580" s="392" t="s">
        <v>1075</v>
      </c>
      <c r="B580" s="393" t="s">
        <v>1076</v>
      </c>
      <c r="C580" s="330">
        <v>63</v>
      </c>
      <c r="D580" s="250">
        <v>572</v>
      </c>
      <c r="E580" s="390" t="e">
        <f t="shared" si="28"/>
        <v>#DIV/0!</v>
      </c>
      <c r="F580" s="251" t="str">
        <f t="shared" ref="F580:F643" si="29">IF(LEN(XFD580)=3,"是",IF(XFD580&lt;&gt;"",IF(SUM(XFD580)&lt;&gt;0,"是","否"),"是"))</f>
        <v>是</v>
      </c>
      <c r="G580" s="142" t="str">
        <f t="shared" ref="G580:G643" si="30">IF(LEN(XFD580)=3,"类",IF(LEN(XFD580)=5,"款","项"))</f>
        <v>项</v>
      </c>
    </row>
    <row r="581" ht="36" customHeight="1" spans="1:7">
      <c r="A581" s="392" t="s">
        <v>1077</v>
      </c>
      <c r="B581" s="393" t="s">
        <v>1078</v>
      </c>
      <c r="C581" s="330">
        <v>0</v>
      </c>
      <c r="D581" s="250"/>
      <c r="E581" s="390"/>
      <c r="F581" s="251" t="str">
        <f t="shared" si="29"/>
        <v>是</v>
      </c>
      <c r="G581" s="142" t="str">
        <f t="shared" si="30"/>
        <v>项</v>
      </c>
    </row>
    <row r="582" ht="36" customHeight="1" spans="1:7">
      <c r="A582" s="392" t="s">
        <v>1079</v>
      </c>
      <c r="B582" s="393" t="s">
        <v>1080</v>
      </c>
      <c r="C582" s="330">
        <v>0</v>
      </c>
      <c r="D582" s="250"/>
      <c r="E582" s="390"/>
      <c r="F582" s="251" t="str">
        <f t="shared" si="29"/>
        <v>是</v>
      </c>
      <c r="G582" s="142" t="str">
        <f t="shared" si="30"/>
        <v>项</v>
      </c>
    </row>
    <row r="583" ht="36" customHeight="1" spans="1:7">
      <c r="A583" s="388" t="s">
        <v>1081</v>
      </c>
      <c r="B583" s="393" t="s">
        <v>1082</v>
      </c>
      <c r="C583" s="330">
        <v>0</v>
      </c>
      <c r="D583" s="250">
        <v>50</v>
      </c>
      <c r="E583" s="390"/>
      <c r="F583" s="251" t="str">
        <f t="shared" si="29"/>
        <v>是</v>
      </c>
      <c r="G583" s="142" t="str">
        <f t="shared" si="30"/>
        <v>项</v>
      </c>
    </row>
    <row r="584" ht="36" customHeight="1" spans="1:7">
      <c r="A584" s="392" t="s">
        <v>1083</v>
      </c>
      <c r="B584" s="393" t="s">
        <v>1084</v>
      </c>
      <c r="C584" s="330">
        <v>399</v>
      </c>
      <c r="D584" s="277">
        <v>216</v>
      </c>
      <c r="E584" s="390" t="e">
        <f t="shared" si="28"/>
        <v>#DIV/0!</v>
      </c>
      <c r="F584" s="251" t="str">
        <f t="shared" si="29"/>
        <v>是</v>
      </c>
      <c r="G584" s="142" t="str">
        <f t="shared" si="30"/>
        <v>项</v>
      </c>
    </row>
    <row r="585" ht="36" customHeight="1" spans="1:7">
      <c r="A585" s="392" t="s">
        <v>1085</v>
      </c>
      <c r="B585" s="391" t="s">
        <v>1086</v>
      </c>
      <c r="C585" s="312">
        <f>((((SUM(XFD586:XFD591))+0)+0)+0)+0</f>
        <v>0</v>
      </c>
      <c r="D585" s="312">
        <f>((((SUM(XFD586:XFD591))+0)+0)+0)+0</f>
        <v>0</v>
      </c>
      <c r="E585" s="390" t="e">
        <f t="shared" si="28"/>
        <v>#DIV/0!</v>
      </c>
      <c r="F585" s="251" t="str">
        <f t="shared" si="29"/>
        <v>是</v>
      </c>
      <c r="G585" s="142" t="str">
        <f t="shared" si="30"/>
        <v>项</v>
      </c>
    </row>
    <row r="586" ht="36" customHeight="1" spans="1:7">
      <c r="A586" s="392" t="s">
        <v>1087</v>
      </c>
      <c r="B586" s="393" t="s">
        <v>1088</v>
      </c>
      <c r="C586" s="330">
        <v>0</v>
      </c>
      <c r="D586" s="277">
        <v>82</v>
      </c>
      <c r="E586" s="390"/>
      <c r="F586" s="251" t="str">
        <f t="shared" si="29"/>
        <v>是</v>
      </c>
      <c r="G586" s="142" t="str">
        <f t="shared" si="30"/>
        <v>项</v>
      </c>
    </row>
    <row r="587" ht="36" customHeight="1" spans="1:7">
      <c r="A587" s="392" t="s">
        <v>1089</v>
      </c>
      <c r="B587" s="393" t="s">
        <v>1090</v>
      </c>
      <c r="C587" s="330">
        <v>0</v>
      </c>
      <c r="D587" s="250"/>
      <c r="E587" s="390"/>
      <c r="F587" s="251" t="str">
        <f t="shared" si="29"/>
        <v>是</v>
      </c>
      <c r="G587" s="142" t="str">
        <f t="shared" si="30"/>
        <v>项</v>
      </c>
    </row>
    <row r="588" ht="36" customHeight="1" spans="1:7">
      <c r="A588" s="392" t="s">
        <v>1091</v>
      </c>
      <c r="B588" s="393" t="s">
        <v>1092</v>
      </c>
      <c r="C588" s="330">
        <v>19</v>
      </c>
      <c r="D588" s="277">
        <v>32</v>
      </c>
      <c r="E588" s="390" t="e">
        <f t="shared" si="28"/>
        <v>#DIV/0!</v>
      </c>
      <c r="F588" s="251" t="str">
        <f t="shared" si="29"/>
        <v>是</v>
      </c>
      <c r="G588" s="142" t="str">
        <f t="shared" si="30"/>
        <v>项</v>
      </c>
    </row>
    <row r="589" ht="36" customHeight="1" spans="1:7">
      <c r="A589" s="392" t="s">
        <v>1093</v>
      </c>
      <c r="B589" s="393" t="s">
        <v>1094</v>
      </c>
      <c r="C589" s="330">
        <v>6</v>
      </c>
      <c r="D589" s="277">
        <v>6</v>
      </c>
      <c r="E589" s="390" t="e">
        <f t="shared" si="28"/>
        <v>#DIV/0!</v>
      </c>
      <c r="F589" s="251" t="str">
        <f t="shared" si="29"/>
        <v>是</v>
      </c>
      <c r="G589" s="142" t="str">
        <f t="shared" si="30"/>
        <v>项</v>
      </c>
    </row>
    <row r="590" ht="36" customHeight="1" spans="1:7">
      <c r="A590" s="392" t="s">
        <v>1095</v>
      </c>
      <c r="B590" s="393" t="s">
        <v>1096</v>
      </c>
      <c r="C590" s="330">
        <v>0</v>
      </c>
      <c r="D590" s="277"/>
      <c r="E590" s="390"/>
      <c r="F590" s="251" t="str">
        <f t="shared" si="29"/>
        <v>是</v>
      </c>
      <c r="G590" s="142" t="str">
        <f t="shared" si="30"/>
        <v>项</v>
      </c>
    </row>
    <row r="591" ht="36" customHeight="1" spans="1:7">
      <c r="A591" s="392" t="s">
        <v>1097</v>
      </c>
      <c r="B591" s="393" t="s">
        <v>1098</v>
      </c>
      <c r="C591" s="330">
        <v>90</v>
      </c>
      <c r="D591" s="277">
        <v>24</v>
      </c>
      <c r="E591" s="390" t="e">
        <f t="shared" si="28"/>
        <v>#DIV/0!</v>
      </c>
      <c r="F591" s="251" t="str">
        <f t="shared" si="29"/>
        <v>是</v>
      </c>
      <c r="G591" s="142" t="str">
        <f t="shared" si="30"/>
        <v>项</v>
      </c>
    </row>
    <row r="592" ht="36" customHeight="1" spans="1:7">
      <c r="A592" s="392" t="s">
        <v>1099</v>
      </c>
      <c r="B592" s="391" t="s">
        <v>1100</v>
      </c>
      <c r="C592" s="312">
        <f>((((SUM(XFD593:XFD599))+0)+0)+0)+0</f>
        <v>0</v>
      </c>
      <c r="D592" s="312">
        <f>((((SUM(XFD593:XFD599))+0)+0)+0)+0</f>
        <v>0</v>
      </c>
      <c r="E592" s="390" t="e">
        <f t="shared" si="28"/>
        <v>#DIV/0!</v>
      </c>
      <c r="F592" s="251" t="str">
        <f t="shared" si="29"/>
        <v>是</v>
      </c>
      <c r="G592" s="142" t="str">
        <f t="shared" si="30"/>
        <v>项</v>
      </c>
    </row>
    <row r="593" ht="36" customHeight="1" spans="1:7">
      <c r="A593" s="388" t="s">
        <v>1101</v>
      </c>
      <c r="B593" s="393" t="s">
        <v>1102</v>
      </c>
      <c r="C593" s="330">
        <v>83</v>
      </c>
      <c r="D593" s="277">
        <v>83</v>
      </c>
      <c r="E593" s="390" t="e">
        <f t="shared" si="28"/>
        <v>#DIV/0!</v>
      </c>
      <c r="F593" s="251" t="str">
        <f t="shared" si="29"/>
        <v>是</v>
      </c>
      <c r="G593" s="142" t="str">
        <f t="shared" si="30"/>
        <v>项</v>
      </c>
    </row>
    <row r="594" ht="36" customHeight="1" spans="1:7">
      <c r="A594" s="392" t="s">
        <v>1103</v>
      </c>
      <c r="B594" s="393" t="s">
        <v>1104</v>
      </c>
      <c r="C594" s="330">
        <v>268</v>
      </c>
      <c r="D594" s="250">
        <v>260</v>
      </c>
      <c r="E594" s="390" t="e">
        <f t="shared" si="28"/>
        <v>#DIV/0!</v>
      </c>
      <c r="F594" s="251" t="str">
        <f t="shared" si="29"/>
        <v>是</v>
      </c>
      <c r="G594" s="142" t="str">
        <f t="shared" si="30"/>
        <v>项</v>
      </c>
    </row>
    <row r="595" ht="36" customHeight="1" spans="1:7">
      <c r="A595" s="392" t="s">
        <v>1105</v>
      </c>
      <c r="B595" s="393" t="s">
        <v>1106</v>
      </c>
      <c r="C595" s="330">
        <v>0</v>
      </c>
      <c r="D595" s="277"/>
      <c r="E595" s="390"/>
      <c r="F595" s="251" t="str">
        <f t="shared" si="29"/>
        <v>是</v>
      </c>
      <c r="G595" s="142" t="str">
        <f t="shared" si="30"/>
        <v>项</v>
      </c>
    </row>
    <row r="596" ht="36" customHeight="1" spans="1:7">
      <c r="A596" s="392" t="s">
        <v>1107</v>
      </c>
      <c r="B596" s="393" t="s">
        <v>1108</v>
      </c>
      <c r="C596" s="330">
        <v>200</v>
      </c>
      <c r="D596" s="277">
        <v>300</v>
      </c>
      <c r="E596" s="390" t="e">
        <f t="shared" si="28"/>
        <v>#DIV/0!</v>
      </c>
      <c r="F596" s="251" t="str">
        <f t="shared" si="29"/>
        <v>是</v>
      </c>
      <c r="G596" s="142" t="str">
        <f t="shared" si="30"/>
        <v>项</v>
      </c>
    </row>
    <row r="597" s="142" customFormat="1" ht="36" customHeight="1" spans="1:7">
      <c r="A597" s="392" t="s">
        <v>1109</v>
      </c>
      <c r="B597" s="393" t="s">
        <v>1110</v>
      </c>
      <c r="C597" s="330">
        <v>0</v>
      </c>
      <c r="D597" s="250"/>
      <c r="E597" s="390"/>
      <c r="F597" s="251" t="str">
        <f t="shared" si="29"/>
        <v>是</v>
      </c>
      <c r="G597" s="142" t="str">
        <f t="shared" si="30"/>
        <v>项</v>
      </c>
    </row>
    <row r="598" ht="36" customHeight="1" spans="1:7">
      <c r="A598" s="392" t="s">
        <v>1111</v>
      </c>
      <c r="B598" s="393" t="s">
        <v>1112</v>
      </c>
      <c r="C598" s="330">
        <v>0</v>
      </c>
      <c r="D598" s="250"/>
      <c r="E598" s="390"/>
      <c r="F598" s="251" t="str">
        <f t="shared" si="29"/>
        <v>是</v>
      </c>
      <c r="G598" s="142" t="str">
        <f t="shared" si="30"/>
        <v>项</v>
      </c>
    </row>
    <row r="599" ht="36" customHeight="1" spans="1:7">
      <c r="A599" s="392" t="s">
        <v>1113</v>
      </c>
      <c r="B599" s="393" t="s">
        <v>1114</v>
      </c>
      <c r="C599" s="330">
        <v>0</v>
      </c>
      <c r="D599" s="250"/>
      <c r="E599" s="390"/>
      <c r="F599" s="251" t="str">
        <f t="shared" si="29"/>
        <v>是</v>
      </c>
      <c r="G599" s="142" t="str">
        <f t="shared" si="30"/>
        <v>项</v>
      </c>
    </row>
    <row r="600" ht="36" customHeight="1" spans="1:7">
      <c r="A600" s="392" t="s">
        <v>1115</v>
      </c>
      <c r="B600" s="391" t="s">
        <v>1116</v>
      </c>
      <c r="C600" s="312">
        <f>((((SUM(XFD601:XFD608))+0)+0)+0)+0</f>
        <v>0</v>
      </c>
      <c r="D600" s="312">
        <f>((((SUM(XFD601:XFD608))+0)+0)+0)+0</f>
        <v>0</v>
      </c>
      <c r="E600" s="390" t="e">
        <f t="shared" si="28"/>
        <v>#DIV/0!</v>
      </c>
      <c r="F600" s="251" t="str">
        <f t="shared" si="29"/>
        <v>是</v>
      </c>
      <c r="G600" s="142" t="str">
        <f t="shared" si="30"/>
        <v>项</v>
      </c>
    </row>
    <row r="601" ht="36" customHeight="1" spans="1:7">
      <c r="A601" s="388" t="s">
        <v>1117</v>
      </c>
      <c r="B601" s="393" t="s">
        <v>139</v>
      </c>
      <c r="C601" s="330">
        <v>99</v>
      </c>
      <c r="D601" s="277">
        <v>87</v>
      </c>
      <c r="E601" s="390" t="e">
        <f t="shared" si="28"/>
        <v>#DIV/0!</v>
      </c>
      <c r="F601" s="251" t="str">
        <f t="shared" si="29"/>
        <v>是</v>
      </c>
      <c r="G601" s="142" t="str">
        <f t="shared" si="30"/>
        <v>项</v>
      </c>
    </row>
    <row r="602" s="142" customFormat="1" ht="36" customHeight="1" spans="1:7">
      <c r="A602" s="392" t="s">
        <v>1118</v>
      </c>
      <c r="B602" s="393" t="s">
        <v>141</v>
      </c>
      <c r="C602" s="330">
        <v>0</v>
      </c>
      <c r="D602" s="250"/>
      <c r="E602" s="390"/>
      <c r="F602" s="251" t="str">
        <f t="shared" si="29"/>
        <v>是</v>
      </c>
      <c r="G602" s="142" t="str">
        <f t="shared" si="30"/>
        <v>项</v>
      </c>
    </row>
    <row r="603" ht="36" customHeight="1" spans="1:7">
      <c r="A603" s="392" t="s">
        <v>1119</v>
      </c>
      <c r="B603" s="393" t="s">
        <v>143</v>
      </c>
      <c r="C603" s="330">
        <v>0</v>
      </c>
      <c r="D603" s="250"/>
      <c r="E603" s="390"/>
      <c r="F603" s="251" t="str">
        <f t="shared" si="29"/>
        <v>是</v>
      </c>
      <c r="G603" s="142" t="str">
        <f t="shared" si="30"/>
        <v>项</v>
      </c>
    </row>
    <row r="604" ht="36" customHeight="1" spans="1:7">
      <c r="A604" s="392" t="s">
        <v>1120</v>
      </c>
      <c r="B604" s="393" t="s">
        <v>1121</v>
      </c>
      <c r="C604" s="330">
        <v>0</v>
      </c>
      <c r="D604" s="277">
        <v>30</v>
      </c>
      <c r="E604" s="390"/>
      <c r="F604" s="251" t="str">
        <f t="shared" si="29"/>
        <v>是</v>
      </c>
      <c r="G604" s="142" t="str">
        <f t="shared" si="30"/>
        <v>项</v>
      </c>
    </row>
    <row r="605" ht="36" customHeight="1" spans="1:7">
      <c r="A605" s="392" t="s">
        <v>1122</v>
      </c>
      <c r="B605" s="393" t="s">
        <v>1123</v>
      </c>
      <c r="C605" s="330">
        <v>0</v>
      </c>
      <c r="D605" s="277">
        <v>163</v>
      </c>
      <c r="E605" s="390"/>
      <c r="F605" s="251" t="str">
        <f t="shared" si="29"/>
        <v>是</v>
      </c>
      <c r="G605" s="142" t="str">
        <f t="shared" si="30"/>
        <v>项</v>
      </c>
    </row>
    <row r="606" ht="36" customHeight="1" spans="1:7">
      <c r="A606" s="392" t="s">
        <v>1124</v>
      </c>
      <c r="B606" s="393" t="s">
        <v>1125</v>
      </c>
      <c r="C606" s="330">
        <v>0</v>
      </c>
      <c r="D606" s="277"/>
      <c r="E606" s="390"/>
      <c r="F606" s="251" t="str">
        <f t="shared" si="29"/>
        <v>是</v>
      </c>
      <c r="G606" s="142" t="str">
        <f t="shared" si="30"/>
        <v>项</v>
      </c>
    </row>
    <row r="607" ht="36" customHeight="1" spans="1:7">
      <c r="A607" s="392" t="s">
        <v>1126</v>
      </c>
      <c r="B607" s="393" t="s">
        <v>1127</v>
      </c>
      <c r="C607" s="330">
        <v>330</v>
      </c>
      <c r="D607" s="250">
        <v>738</v>
      </c>
      <c r="E607" s="390" t="e">
        <f t="shared" si="28"/>
        <v>#DIV/0!</v>
      </c>
      <c r="F607" s="251" t="str">
        <f t="shared" si="29"/>
        <v>是</v>
      </c>
      <c r="G607" s="142" t="str">
        <f t="shared" si="30"/>
        <v>项</v>
      </c>
    </row>
    <row r="608" ht="36" customHeight="1" spans="1:7">
      <c r="A608" s="388" t="s">
        <v>1128</v>
      </c>
      <c r="B608" s="393" t="s">
        <v>1129</v>
      </c>
      <c r="C608" s="330">
        <v>155</v>
      </c>
      <c r="D608" s="277">
        <v>11</v>
      </c>
      <c r="E608" s="390" t="e">
        <f t="shared" si="28"/>
        <v>#DIV/0!</v>
      </c>
      <c r="F608" s="251" t="str">
        <f t="shared" si="29"/>
        <v>是</v>
      </c>
      <c r="G608" s="142" t="str">
        <f t="shared" si="30"/>
        <v>项</v>
      </c>
    </row>
    <row r="609" ht="36" customHeight="1" spans="1:7">
      <c r="A609" s="392" t="s">
        <v>1130</v>
      </c>
      <c r="B609" s="391" t="s">
        <v>1131</v>
      </c>
      <c r="C609" s="312">
        <f>((((SUM(XFD610:XFD614))+0)+0)+0)+0</f>
        <v>0</v>
      </c>
      <c r="D609" s="312">
        <f>((((SUM(XFD610:XFD614))+0)+0)+0)+0</f>
        <v>0</v>
      </c>
      <c r="E609" s="390" t="e">
        <f t="shared" si="28"/>
        <v>#DIV/0!</v>
      </c>
      <c r="F609" s="251" t="str">
        <f t="shared" si="29"/>
        <v>是</v>
      </c>
      <c r="G609" s="142" t="str">
        <f t="shared" si="30"/>
        <v>项</v>
      </c>
    </row>
    <row r="610" ht="36" customHeight="1" spans="1:7">
      <c r="A610" s="392" t="s">
        <v>1132</v>
      </c>
      <c r="B610" s="393" t="s">
        <v>139</v>
      </c>
      <c r="C610" s="330">
        <v>74</v>
      </c>
      <c r="D610" s="277">
        <v>64</v>
      </c>
      <c r="E610" s="390" t="e">
        <f t="shared" si="28"/>
        <v>#DIV/0!</v>
      </c>
      <c r="F610" s="251" t="str">
        <f t="shared" si="29"/>
        <v>是</v>
      </c>
      <c r="G610" s="142" t="str">
        <f t="shared" si="30"/>
        <v>项</v>
      </c>
    </row>
    <row r="611" ht="36" customHeight="1" spans="1:7">
      <c r="A611" s="392" t="s">
        <v>1133</v>
      </c>
      <c r="B611" s="393" t="s">
        <v>141</v>
      </c>
      <c r="C611" s="330">
        <v>11</v>
      </c>
      <c r="D611" s="250">
        <v>11</v>
      </c>
      <c r="E611" s="390" t="e">
        <f t="shared" si="28"/>
        <v>#DIV/0!</v>
      </c>
      <c r="F611" s="251" t="str">
        <f t="shared" si="29"/>
        <v>是</v>
      </c>
      <c r="G611" s="142" t="str">
        <f t="shared" si="30"/>
        <v>项</v>
      </c>
    </row>
    <row r="612" ht="36" customHeight="1" spans="1:7">
      <c r="A612" s="392" t="s">
        <v>1134</v>
      </c>
      <c r="B612" s="393" t="s">
        <v>143</v>
      </c>
      <c r="C612" s="330">
        <v>0</v>
      </c>
      <c r="D612" s="250"/>
      <c r="E612" s="390"/>
      <c r="F612" s="251" t="str">
        <f t="shared" si="29"/>
        <v>是</v>
      </c>
      <c r="G612" s="142" t="str">
        <f t="shared" si="30"/>
        <v>项</v>
      </c>
    </row>
    <row r="613" ht="36" customHeight="1" spans="1:7">
      <c r="A613" s="392" t="s">
        <v>1135</v>
      </c>
      <c r="B613" s="393" t="s">
        <v>157</v>
      </c>
      <c r="C613" s="330">
        <v>0</v>
      </c>
      <c r="D613" s="250"/>
      <c r="E613" s="390"/>
      <c r="F613" s="251" t="str">
        <f t="shared" si="29"/>
        <v>是</v>
      </c>
      <c r="G613" s="142" t="str">
        <f t="shared" si="30"/>
        <v>项</v>
      </c>
    </row>
    <row r="614" ht="36" customHeight="1" spans="1:7">
      <c r="A614" s="392" t="s">
        <v>1136</v>
      </c>
      <c r="B614" s="393" t="s">
        <v>1137</v>
      </c>
      <c r="C614" s="330">
        <v>224</v>
      </c>
      <c r="D614" s="277">
        <v>224</v>
      </c>
      <c r="E614" s="390" t="e">
        <f t="shared" ref="E612:E675" si="31">(XFD614-XFD614)/XFD614</f>
        <v>#DIV/0!</v>
      </c>
      <c r="F614" s="251" t="str">
        <f t="shared" si="29"/>
        <v>是</v>
      </c>
      <c r="G614" s="142" t="str">
        <f t="shared" si="30"/>
        <v>项</v>
      </c>
    </row>
    <row r="615" ht="36" customHeight="1" spans="1:7">
      <c r="A615" s="392" t="s">
        <v>1138</v>
      </c>
      <c r="B615" s="391" t="s">
        <v>1139</v>
      </c>
      <c r="C615" s="311">
        <f>((((SUM(XFD616:XFD617))+0)+0)+0)+0</f>
        <v>0</v>
      </c>
      <c r="D615" s="311">
        <f>((((SUM(XFD616:XFD617))+0)+0)+0)+0</f>
        <v>0</v>
      </c>
      <c r="E615" s="390" t="e">
        <f t="shared" si="31"/>
        <v>#DIV/0!</v>
      </c>
      <c r="F615" s="251" t="str">
        <f t="shared" si="29"/>
        <v>是</v>
      </c>
      <c r="G615" s="142" t="str">
        <f t="shared" si="30"/>
        <v>项</v>
      </c>
    </row>
    <row r="616" ht="36" customHeight="1" spans="1:7">
      <c r="A616" s="388" t="s">
        <v>1140</v>
      </c>
      <c r="B616" s="393" t="s">
        <v>1141</v>
      </c>
      <c r="C616" s="330">
        <v>346</v>
      </c>
      <c r="D616" s="250">
        <v>301</v>
      </c>
      <c r="E616" s="390" t="e">
        <f t="shared" si="31"/>
        <v>#DIV/0!</v>
      </c>
      <c r="F616" s="251" t="str">
        <f t="shared" si="29"/>
        <v>是</v>
      </c>
      <c r="G616" s="142" t="str">
        <f t="shared" si="30"/>
        <v>项</v>
      </c>
    </row>
    <row r="617" ht="36" customHeight="1" spans="1:7">
      <c r="A617" s="392" t="s">
        <v>1142</v>
      </c>
      <c r="B617" s="393" t="s">
        <v>1143</v>
      </c>
      <c r="C617" s="330">
        <v>3226</v>
      </c>
      <c r="D617" s="250">
        <v>2643</v>
      </c>
      <c r="E617" s="390" t="e">
        <f t="shared" si="31"/>
        <v>#DIV/0!</v>
      </c>
      <c r="F617" s="251" t="str">
        <f t="shared" si="29"/>
        <v>是</v>
      </c>
      <c r="G617" s="142" t="str">
        <f t="shared" si="30"/>
        <v>项</v>
      </c>
    </row>
    <row r="618" ht="36" customHeight="1" spans="1:7">
      <c r="A618" s="392" t="s">
        <v>1144</v>
      </c>
      <c r="B618" s="391" t="s">
        <v>1145</v>
      </c>
      <c r="C618" s="312">
        <f>((((SUM(XFD619:XFD620))+0)+0)+0)+0</f>
        <v>0</v>
      </c>
      <c r="D618" s="312">
        <f>((((SUM(XFD619:XFD620))+0)+0)+0)+0</f>
        <v>0</v>
      </c>
      <c r="E618" s="390" t="e">
        <f t="shared" si="31"/>
        <v>#DIV/0!</v>
      </c>
      <c r="F618" s="251" t="str">
        <f t="shared" si="29"/>
        <v>是</v>
      </c>
      <c r="G618" s="142" t="str">
        <f t="shared" si="30"/>
        <v>项</v>
      </c>
    </row>
    <row r="619" ht="36" customHeight="1" spans="1:7">
      <c r="A619" s="392" t="s">
        <v>1146</v>
      </c>
      <c r="B619" s="393" t="s">
        <v>1147</v>
      </c>
      <c r="C619" s="330">
        <v>410</v>
      </c>
      <c r="D619" s="250">
        <v>320</v>
      </c>
      <c r="E619" s="390" t="e">
        <f t="shared" si="31"/>
        <v>#DIV/0!</v>
      </c>
      <c r="F619" s="251" t="str">
        <f t="shared" si="29"/>
        <v>是</v>
      </c>
      <c r="G619" s="142" t="str">
        <f t="shared" si="30"/>
        <v>项</v>
      </c>
    </row>
    <row r="620" ht="36" customHeight="1" spans="1:7">
      <c r="A620" s="392" t="s">
        <v>1148</v>
      </c>
      <c r="B620" s="393" t="s">
        <v>1149</v>
      </c>
      <c r="C620" s="330">
        <v>30</v>
      </c>
      <c r="D620" s="277">
        <v>24</v>
      </c>
      <c r="E620" s="390" t="e">
        <f t="shared" si="31"/>
        <v>#DIV/0!</v>
      </c>
      <c r="F620" s="251" t="str">
        <f t="shared" si="29"/>
        <v>是</v>
      </c>
      <c r="G620" s="142" t="str">
        <f t="shared" si="30"/>
        <v>项</v>
      </c>
    </row>
    <row r="621" ht="36" customHeight="1" spans="1:7">
      <c r="A621" s="392" t="s">
        <v>1150</v>
      </c>
      <c r="B621" s="391" t="s">
        <v>1151</v>
      </c>
      <c r="C621" s="311">
        <f>((((SUM(XFD622:XFD623))+0)+0)+0)+0</f>
        <v>0</v>
      </c>
      <c r="D621" s="311">
        <f>((((SUM(XFD622:XFD623))+0)+0)+0)+0</f>
        <v>0</v>
      </c>
      <c r="E621" s="390" t="e">
        <f t="shared" si="31"/>
        <v>#DIV/0!</v>
      </c>
      <c r="F621" s="251" t="str">
        <f t="shared" si="29"/>
        <v>是</v>
      </c>
      <c r="G621" s="142" t="str">
        <f t="shared" si="30"/>
        <v>项</v>
      </c>
    </row>
    <row r="622" ht="36" customHeight="1" spans="1:7">
      <c r="A622" s="392" t="s">
        <v>1152</v>
      </c>
      <c r="B622" s="393" t="s">
        <v>1153</v>
      </c>
      <c r="C622" s="277">
        <v>0</v>
      </c>
      <c r="D622" s="250"/>
      <c r="E622" s="390"/>
      <c r="F622" s="251" t="str">
        <f t="shared" si="29"/>
        <v>是</v>
      </c>
      <c r="G622" s="142" t="str">
        <f t="shared" si="30"/>
        <v>项</v>
      </c>
    </row>
    <row r="623" ht="36" customHeight="1" spans="1:7">
      <c r="A623" s="392" t="s">
        <v>1154</v>
      </c>
      <c r="B623" s="393" t="s">
        <v>1155</v>
      </c>
      <c r="C623" s="330">
        <v>699</v>
      </c>
      <c r="D623" s="250">
        <v>654</v>
      </c>
      <c r="E623" s="390" t="e">
        <f t="shared" si="31"/>
        <v>#DIV/0!</v>
      </c>
      <c r="F623" s="251" t="str">
        <f t="shared" si="29"/>
        <v>是</v>
      </c>
      <c r="G623" s="142" t="str">
        <f t="shared" si="30"/>
        <v>项</v>
      </c>
    </row>
    <row r="624" ht="36" customHeight="1" spans="1:7">
      <c r="A624" s="392" t="s">
        <v>1156</v>
      </c>
      <c r="B624" s="391" t="s">
        <v>1157</v>
      </c>
      <c r="C624" s="311">
        <f>((((SUM(XFD625:XFD626))+0)+0)+0)+0</f>
        <v>0</v>
      </c>
      <c r="D624" s="311">
        <f>((((SUM(XFD625:XFD626))+0)+0)+0)+0</f>
        <v>0</v>
      </c>
      <c r="E624" s="390"/>
      <c r="F624" s="251" t="str">
        <f t="shared" si="29"/>
        <v>是</v>
      </c>
      <c r="G624" s="142" t="str">
        <f t="shared" si="30"/>
        <v>项</v>
      </c>
    </row>
    <row r="625" ht="36" customHeight="1" spans="1:7">
      <c r="A625" s="388" t="s">
        <v>1158</v>
      </c>
      <c r="B625" s="393" t="s">
        <v>1159</v>
      </c>
      <c r="C625" s="277">
        <v>0</v>
      </c>
      <c r="D625" s="250"/>
      <c r="E625" s="390"/>
      <c r="F625" s="251" t="str">
        <f t="shared" si="29"/>
        <v>是</v>
      </c>
      <c r="G625" s="142" t="str">
        <f t="shared" si="30"/>
        <v>项</v>
      </c>
    </row>
    <row r="626" ht="36" customHeight="1" spans="1:7">
      <c r="A626" s="392" t="s">
        <v>1160</v>
      </c>
      <c r="B626" s="393" t="s">
        <v>1161</v>
      </c>
      <c r="C626" s="277">
        <v>0</v>
      </c>
      <c r="D626" s="250"/>
      <c r="E626" s="390"/>
      <c r="F626" s="251" t="str">
        <f t="shared" si="29"/>
        <v>是</v>
      </c>
      <c r="G626" s="142" t="str">
        <f t="shared" si="30"/>
        <v>项</v>
      </c>
    </row>
    <row r="627" ht="36" customHeight="1" spans="1:7">
      <c r="A627" s="392" t="s">
        <v>1162</v>
      </c>
      <c r="B627" s="391" t="s">
        <v>1163</v>
      </c>
      <c r="C627" s="311">
        <f>((((SUM(XFD628:XFD629))+0)+0)+0)+0</f>
        <v>0</v>
      </c>
      <c r="D627" s="311">
        <f>((((SUM(XFD628:XFD629))+0)+0)+0)+0</f>
        <v>0</v>
      </c>
      <c r="E627" s="390" t="e">
        <f t="shared" si="31"/>
        <v>#DIV/0!</v>
      </c>
      <c r="F627" s="251" t="str">
        <f t="shared" si="29"/>
        <v>是</v>
      </c>
      <c r="G627" s="142" t="str">
        <f t="shared" si="30"/>
        <v>项</v>
      </c>
    </row>
    <row r="628" ht="36" customHeight="1" spans="1:7">
      <c r="A628" s="392" t="s">
        <v>1164</v>
      </c>
      <c r="B628" s="393" t="s">
        <v>1165</v>
      </c>
      <c r="C628" s="277">
        <v>0</v>
      </c>
      <c r="D628" s="250"/>
      <c r="E628" s="390"/>
      <c r="F628" s="251" t="str">
        <f t="shared" si="29"/>
        <v>是</v>
      </c>
      <c r="G628" s="142" t="str">
        <f t="shared" si="30"/>
        <v>项</v>
      </c>
    </row>
    <row r="629" ht="36" customHeight="1" spans="1:7">
      <c r="A629" s="392" t="s">
        <v>1166</v>
      </c>
      <c r="B629" s="393" t="s">
        <v>1167</v>
      </c>
      <c r="C629" s="330">
        <v>145</v>
      </c>
      <c r="D629" s="250">
        <v>138</v>
      </c>
      <c r="E629" s="390" t="e">
        <f t="shared" si="31"/>
        <v>#DIV/0!</v>
      </c>
      <c r="F629" s="251" t="str">
        <f t="shared" si="29"/>
        <v>是</v>
      </c>
      <c r="G629" s="142" t="str">
        <f t="shared" si="30"/>
        <v>项</v>
      </c>
    </row>
    <row r="630" ht="36" customHeight="1" spans="1:7">
      <c r="A630" s="388" t="s">
        <v>1168</v>
      </c>
      <c r="B630" s="391" t="s">
        <v>1169</v>
      </c>
      <c r="C630" s="312">
        <f>((((SUM(XFD631:XFD633))+0)+0)+0)+0</f>
        <v>0</v>
      </c>
      <c r="D630" s="312">
        <f>((((SUM(XFD631:XFD633))+0)+0)+0)+0</f>
        <v>0</v>
      </c>
      <c r="E630" s="390" t="e">
        <f t="shared" si="31"/>
        <v>#DIV/0!</v>
      </c>
      <c r="F630" s="251" t="str">
        <f t="shared" si="29"/>
        <v>是</v>
      </c>
      <c r="G630" s="142" t="str">
        <f t="shared" si="30"/>
        <v>项</v>
      </c>
    </row>
    <row r="631" ht="36" customHeight="1" spans="1:7">
      <c r="A631" s="392" t="s">
        <v>1170</v>
      </c>
      <c r="B631" s="393" t="s">
        <v>1171</v>
      </c>
      <c r="C631" s="277">
        <v>0</v>
      </c>
      <c r="D631" s="277"/>
      <c r="E631" s="390"/>
      <c r="F631" s="251" t="str">
        <f t="shared" si="29"/>
        <v>是</v>
      </c>
      <c r="G631" s="142" t="str">
        <f t="shared" si="30"/>
        <v>项</v>
      </c>
    </row>
    <row r="632" ht="36" customHeight="1" spans="1:7">
      <c r="A632" s="392" t="s">
        <v>1172</v>
      </c>
      <c r="B632" s="393" t="s">
        <v>1173</v>
      </c>
      <c r="C632" s="330">
        <v>6372</v>
      </c>
      <c r="D632" s="250">
        <v>171</v>
      </c>
      <c r="E632" s="390" t="e">
        <f t="shared" si="31"/>
        <v>#DIV/0!</v>
      </c>
      <c r="F632" s="251" t="str">
        <f t="shared" si="29"/>
        <v>是</v>
      </c>
      <c r="G632" s="142" t="str">
        <f t="shared" si="30"/>
        <v>项</v>
      </c>
    </row>
    <row r="633" ht="36" customHeight="1" spans="1:7">
      <c r="A633" s="388" t="s">
        <v>1174</v>
      </c>
      <c r="B633" s="393" t="s">
        <v>1175</v>
      </c>
      <c r="C633" s="277">
        <v>0</v>
      </c>
      <c r="D633" s="250"/>
      <c r="E633" s="390"/>
      <c r="F633" s="251" t="str">
        <f t="shared" si="29"/>
        <v>是</v>
      </c>
      <c r="G633" s="142" t="str">
        <f t="shared" si="30"/>
        <v>项</v>
      </c>
    </row>
    <row r="634" ht="36" customHeight="1" spans="1:7">
      <c r="A634" s="392" t="s">
        <v>1176</v>
      </c>
      <c r="B634" s="391" t="s">
        <v>1177</v>
      </c>
      <c r="C634" s="311">
        <f>((((SUM(XFD635:XFD637))+0)+0)+0)+0</f>
        <v>0</v>
      </c>
      <c r="D634" s="311">
        <f>((((SUM(XFD635:XFD637))+0)+0)+0)+0</f>
        <v>0</v>
      </c>
      <c r="E634" s="390"/>
      <c r="F634" s="251" t="str">
        <f t="shared" si="29"/>
        <v>是</v>
      </c>
      <c r="G634" s="142" t="str">
        <f t="shared" si="30"/>
        <v>项</v>
      </c>
    </row>
    <row r="635" ht="36" customHeight="1" spans="1:7">
      <c r="A635" s="392" t="s">
        <v>1178</v>
      </c>
      <c r="B635" s="393" t="s">
        <v>1179</v>
      </c>
      <c r="C635" s="277">
        <v>0</v>
      </c>
      <c r="D635" s="250"/>
      <c r="E635" s="390"/>
      <c r="F635" s="251" t="str">
        <f t="shared" si="29"/>
        <v>是</v>
      </c>
      <c r="G635" s="142" t="str">
        <f t="shared" si="30"/>
        <v>项</v>
      </c>
    </row>
    <row r="636" ht="36" customHeight="1" spans="1:7">
      <c r="A636" s="388" t="s">
        <v>1180</v>
      </c>
      <c r="B636" s="393" t="s">
        <v>1181</v>
      </c>
      <c r="C636" s="277">
        <v>0</v>
      </c>
      <c r="D636" s="250"/>
      <c r="E636" s="390"/>
      <c r="F636" s="251" t="str">
        <f t="shared" si="29"/>
        <v>是</v>
      </c>
      <c r="G636" s="142" t="str">
        <f t="shared" si="30"/>
        <v>项</v>
      </c>
    </row>
    <row r="637" ht="36" customHeight="1" spans="1:7">
      <c r="A637" s="392" t="s">
        <v>1182</v>
      </c>
      <c r="B637" s="393" t="s">
        <v>1183</v>
      </c>
      <c r="C637" s="277"/>
      <c r="D637" s="250"/>
      <c r="E637" s="390"/>
      <c r="F637" s="251" t="str">
        <f t="shared" si="29"/>
        <v>是</v>
      </c>
      <c r="G637" s="142" t="str">
        <f t="shared" si="30"/>
        <v>项</v>
      </c>
    </row>
    <row r="638" ht="36" customHeight="1" spans="1:7">
      <c r="A638" s="392" t="s">
        <v>1184</v>
      </c>
      <c r="B638" s="391" t="s">
        <v>1185</v>
      </c>
      <c r="C638" s="312">
        <f>((((SUM(XFD639:XFD646))+0)+0)+0)+0</f>
        <v>0</v>
      </c>
      <c r="D638" s="312">
        <f>((((SUM(XFD639:XFD646))+0)+0)+0)+0</f>
        <v>0</v>
      </c>
      <c r="E638" s="390" t="e">
        <f t="shared" si="31"/>
        <v>#DIV/0!</v>
      </c>
      <c r="F638" s="251" t="str">
        <f t="shared" si="29"/>
        <v>是</v>
      </c>
      <c r="G638" s="142" t="str">
        <f t="shared" si="30"/>
        <v>项</v>
      </c>
    </row>
    <row r="639" ht="36" customHeight="1" spans="1:7">
      <c r="A639" s="388" t="s">
        <v>1186</v>
      </c>
      <c r="B639" s="393" t="s">
        <v>139</v>
      </c>
      <c r="C639" s="330">
        <v>152</v>
      </c>
      <c r="D639" s="277">
        <v>125</v>
      </c>
      <c r="E639" s="390" t="e">
        <f t="shared" si="31"/>
        <v>#DIV/0!</v>
      </c>
      <c r="F639" s="251" t="str">
        <f t="shared" si="29"/>
        <v>是</v>
      </c>
      <c r="G639" s="142" t="str">
        <f t="shared" si="30"/>
        <v>项</v>
      </c>
    </row>
    <row r="640" ht="36" customHeight="1" spans="1:7">
      <c r="A640" s="392" t="s">
        <v>1187</v>
      </c>
      <c r="B640" s="393" t="s">
        <v>141</v>
      </c>
      <c r="C640" s="330">
        <v>2</v>
      </c>
      <c r="D640" s="277">
        <v>1</v>
      </c>
      <c r="E640" s="390" t="e">
        <f t="shared" si="31"/>
        <v>#DIV/0!</v>
      </c>
      <c r="F640" s="251" t="str">
        <f t="shared" si="29"/>
        <v>是</v>
      </c>
      <c r="G640" s="142" t="str">
        <f t="shared" si="30"/>
        <v>项</v>
      </c>
    </row>
    <row r="641" ht="36" customHeight="1" spans="1:7">
      <c r="A641" s="392" t="s">
        <v>1188</v>
      </c>
      <c r="B641" s="393" t="s">
        <v>143</v>
      </c>
      <c r="C641" s="277"/>
      <c r="D641" s="250"/>
      <c r="E641" s="390"/>
      <c r="F641" s="251" t="str">
        <f t="shared" si="29"/>
        <v>是</v>
      </c>
      <c r="G641" s="142" t="str">
        <f t="shared" si="30"/>
        <v>项</v>
      </c>
    </row>
    <row r="642" ht="36" customHeight="1" spans="1:7">
      <c r="A642" s="388" t="s">
        <v>1189</v>
      </c>
      <c r="B642" s="393" t="s">
        <v>1190</v>
      </c>
      <c r="C642" s="277"/>
      <c r="D642" s="277">
        <v>10</v>
      </c>
      <c r="E642" s="390"/>
      <c r="F642" s="251" t="str">
        <f t="shared" si="29"/>
        <v>是</v>
      </c>
      <c r="G642" s="142" t="str">
        <f t="shared" si="30"/>
        <v>项</v>
      </c>
    </row>
    <row r="643" ht="36" customHeight="1" spans="1:7">
      <c r="A643" s="392" t="s">
        <v>1191</v>
      </c>
      <c r="B643" s="393" t="s">
        <v>1192</v>
      </c>
      <c r="C643" s="277"/>
      <c r="D643" s="277"/>
      <c r="E643" s="390"/>
      <c r="F643" s="251" t="str">
        <f t="shared" si="29"/>
        <v>是</v>
      </c>
      <c r="G643" s="142" t="str">
        <f t="shared" si="30"/>
        <v>项</v>
      </c>
    </row>
    <row r="644" ht="36" customHeight="1" spans="1:7">
      <c r="A644" s="392" t="s">
        <v>1193</v>
      </c>
      <c r="B644" s="393" t="s">
        <v>1194</v>
      </c>
      <c r="C644" s="277"/>
      <c r="D644" s="277"/>
      <c r="E644" s="390"/>
      <c r="F644" s="251" t="str">
        <f t="shared" ref="F644:F707" si="32">IF(LEN(XFD644)=3,"是",IF(XFD644&lt;&gt;"",IF(SUM(XFD644)&lt;&gt;0,"是","否"),"是"))</f>
        <v>是</v>
      </c>
      <c r="G644" s="142" t="str">
        <f t="shared" ref="G644:G707" si="33">IF(LEN(XFD644)=3,"类",IF(LEN(XFD644)=5,"款","项"))</f>
        <v>项</v>
      </c>
    </row>
    <row r="645" ht="36" customHeight="1" spans="1:7">
      <c r="A645" s="388" t="s">
        <v>1195</v>
      </c>
      <c r="B645" s="393" t="s">
        <v>157</v>
      </c>
      <c r="C645" s="330">
        <v>32</v>
      </c>
      <c r="D645" s="277">
        <v>10</v>
      </c>
      <c r="E645" s="390" t="e">
        <f t="shared" si="31"/>
        <v>#DIV/0!</v>
      </c>
      <c r="F645" s="251" t="str">
        <f t="shared" si="32"/>
        <v>是</v>
      </c>
      <c r="G645" s="142" t="str">
        <f t="shared" si="33"/>
        <v>项</v>
      </c>
    </row>
    <row r="646" ht="36" customHeight="1" spans="1:7">
      <c r="A646" s="392" t="s">
        <v>1196</v>
      </c>
      <c r="B646" s="393" t="s">
        <v>1197</v>
      </c>
      <c r="C646" s="330">
        <v>37</v>
      </c>
      <c r="D646" s="277">
        <v>27</v>
      </c>
      <c r="E646" s="390" t="e">
        <f t="shared" si="31"/>
        <v>#DIV/0!</v>
      </c>
      <c r="F646" s="251" t="str">
        <f t="shared" si="32"/>
        <v>是</v>
      </c>
      <c r="G646" s="142" t="str">
        <f t="shared" si="33"/>
        <v>项</v>
      </c>
    </row>
    <row r="647" ht="36" customHeight="1" spans="1:7">
      <c r="A647" s="392" t="s">
        <v>1198</v>
      </c>
      <c r="B647" s="391" t="s">
        <v>1199</v>
      </c>
      <c r="C647" s="311">
        <f>((((SUM(XFD648:XFD649))+0)+0)+0)+0</f>
        <v>0</v>
      </c>
      <c r="D647" s="311">
        <f>((((SUM(XFD648:XFD649))+0)+0)+0)+0</f>
        <v>0</v>
      </c>
      <c r="E647" s="390" t="e">
        <f t="shared" si="31"/>
        <v>#DIV/0!</v>
      </c>
      <c r="F647" s="251" t="str">
        <f t="shared" si="32"/>
        <v>是</v>
      </c>
      <c r="G647" s="142" t="str">
        <f t="shared" si="33"/>
        <v>项</v>
      </c>
    </row>
    <row r="648" ht="36" customHeight="1" spans="1:7">
      <c r="A648" s="392" t="s">
        <v>1200</v>
      </c>
      <c r="B648" s="393" t="s">
        <v>1201</v>
      </c>
      <c r="C648" s="330">
        <v>24</v>
      </c>
      <c r="D648" s="250">
        <v>24</v>
      </c>
      <c r="E648" s="390" t="e">
        <f t="shared" si="31"/>
        <v>#DIV/0!</v>
      </c>
      <c r="F648" s="251" t="str">
        <f t="shared" si="32"/>
        <v>是</v>
      </c>
      <c r="G648" s="142" t="str">
        <f t="shared" si="33"/>
        <v>项</v>
      </c>
    </row>
    <row r="649" ht="36" customHeight="1" spans="1:7">
      <c r="A649" s="388" t="s">
        <v>1202</v>
      </c>
      <c r="B649" s="393" t="s">
        <v>1203</v>
      </c>
      <c r="C649" s="277">
        <v>0</v>
      </c>
      <c r="D649" s="250"/>
      <c r="E649" s="390"/>
      <c r="F649" s="251" t="str">
        <f t="shared" si="32"/>
        <v>是</v>
      </c>
      <c r="G649" s="142" t="str">
        <f t="shared" si="33"/>
        <v>项</v>
      </c>
    </row>
    <row r="650" ht="36" customHeight="1" spans="1:7">
      <c r="A650" s="392" t="s">
        <v>1204</v>
      </c>
      <c r="B650" s="391" t="s">
        <v>1205</v>
      </c>
      <c r="C650" s="312">
        <f>((((XFD651)+0)+0)+0)+0</f>
        <v>0</v>
      </c>
      <c r="D650" s="312">
        <f>((((XFD651)+0)+0)+0)+0</f>
        <v>0</v>
      </c>
      <c r="E650" s="390" t="e">
        <f t="shared" si="31"/>
        <v>#DIV/0!</v>
      </c>
      <c r="F650" s="251" t="str">
        <f t="shared" si="32"/>
        <v>是</v>
      </c>
      <c r="G650" s="142" t="str">
        <f t="shared" si="33"/>
        <v>项</v>
      </c>
    </row>
    <row r="651" ht="36" customHeight="1" spans="1:7">
      <c r="A651" s="392" t="s">
        <v>1206</v>
      </c>
      <c r="B651" s="393" t="s">
        <v>1205</v>
      </c>
      <c r="C651" s="330">
        <v>237</v>
      </c>
      <c r="D651" s="277">
        <v>254</v>
      </c>
      <c r="E651" s="390" t="e">
        <f t="shared" si="31"/>
        <v>#DIV/0!</v>
      </c>
      <c r="F651" s="251" t="str">
        <f t="shared" si="32"/>
        <v>是</v>
      </c>
      <c r="G651" s="142" t="str">
        <f t="shared" si="33"/>
        <v>项</v>
      </c>
    </row>
    <row r="652" ht="36" customHeight="1" spans="1:7">
      <c r="A652" s="392" t="s">
        <v>1207</v>
      </c>
      <c r="B652" s="389" t="s">
        <v>86</v>
      </c>
      <c r="C652" s="312">
        <f>SUM(XFD653,XFD658,XFD673,XFD677,XFD689,XFD692,XFD696,XFD701,XFD705,XFD709,XFD712,XFD721,XFD723,XFD729,XFD734)</f>
        <v>0</v>
      </c>
      <c r="D652" s="312">
        <f>SUM(XFD653,XFD658,XFD673,XFD677,XFD689,XFD692,XFD696,XFD701,XFD705,XFD709,XFD712,XFD721,XFD723,XFD729,XFD734)</f>
        <v>0</v>
      </c>
      <c r="E652" s="390" t="e">
        <f t="shared" si="31"/>
        <v>#DIV/0!</v>
      </c>
      <c r="F652" s="251" t="str">
        <f t="shared" si="32"/>
        <v>是</v>
      </c>
      <c r="G652" s="142" t="str">
        <f t="shared" si="33"/>
        <v>项</v>
      </c>
    </row>
    <row r="653" ht="36" customHeight="1" spans="1:7">
      <c r="A653" s="392" t="s">
        <v>1208</v>
      </c>
      <c r="B653" s="391" t="s">
        <v>1209</v>
      </c>
      <c r="C653" s="312">
        <f>((((SUM(XFD654:XFD657))+0)+0)+0)+0</f>
        <v>0</v>
      </c>
      <c r="D653" s="312">
        <f>((((SUM(XFD654:XFD657))+0)+0)+0)+0</f>
        <v>0</v>
      </c>
      <c r="E653" s="390" t="e">
        <f t="shared" si="31"/>
        <v>#DIV/0!</v>
      </c>
      <c r="F653" s="251" t="str">
        <f t="shared" si="32"/>
        <v>是</v>
      </c>
      <c r="G653" s="142" t="str">
        <f t="shared" si="33"/>
        <v>项</v>
      </c>
    </row>
    <row r="654" ht="36" customHeight="1" spans="1:7">
      <c r="A654" s="388" t="s">
        <v>1210</v>
      </c>
      <c r="B654" s="393" t="s">
        <v>139</v>
      </c>
      <c r="C654" s="330">
        <v>398</v>
      </c>
      <c r="D654" s="277">
        <v>362</v>
      </c>
      <c r="E654" s="390" t="e">
        <f t="shared" si="31"/>
        <v>#DIV/0!</v>
      </c>
      <c r="F654" s="251" t="str">
        <f t="shared" si="32"/>
        <v>是</v>
      </c>
      <c r="G654" s="142" t="str">
        <f t="shared" si="33"/>
        <v>项</v>
      </c>
    </row>
    <row r="655" ht="36" customHeight="1" spans="1:7">
      <c r="A655" s="392" t="s">
        <v>1211</v>
      </c>
      <c r="B655" s="393" t="s">
        <v>141</v>
      </c>
      <c r="C655" s="330">
        <v>16</v>
      </c>
      <c r="D655" s="250">
        <v>16</v>
      </c>
      <c r="E655" s="390" t="e">
        <f t="shared" si="31"/>
        <v>#DIV/0!</v>
      </c>
      <c r="F655" s="251" t="str">
        <f t="shared" si="32"/>
        <v>是</v>
      </c>
      <c r="G655" s="142" t="str">
        <f t="shared" si="33"/>
        <v>项</v>
      </c>
    </row>
    <row r="656" ht="36" customHeight="1" spans="1:7">
      <c r="A656" s="392" t="s">
        <v>1212</v>
      </c>
      <c r="B656" s="393" t="s">
        <v>143</v>
      </c>
      <c r="C656" s="330">
        <v>0</v>
      </c>
      <c r="D656" s="277"/>
      <c r="E656" s="390"/>
      <c r="F656" s="251" t="str">
        <f t="shared" si="32"/>
        <v>是</v>
      </c>
      <c r="G656" s="142" t="str">
        <f t="shared" si="33"/>
        <v>项</v>
      </c>
    </row>
    <row r="657" ht="36" customHeight="1" spans="1:7">
      <c r="A657" s="392" t="s">
        <v>1213</v>
      </c>
      <c r="B657" s="393" t="s">
        <v>1214</v>
      </c>
      <c r="C657" s="330">
        <v>103</v>
      </c>
      <c r="D657" s="277">
        <v>1106</v>
      </c>
      <c r="E657" s="390" t="e">
        <f t="shared" si="31"/>
        <v>#DIV/0!</v>
      </c>
      <c r="F657" s="251" t="str">
        <f t="shared" si="32"/>
        <v>是</v>
      </c>
      <c r="G657" s="142" t="str">
        <f t="shared" si="33"/>
        <v>项</v>
      </c>
    </row>
    <row r="658" ht="36" customHeight="1" spans="1:7">
      <c r="A658" s="392" t="s">
        <v>1215</v>
      </c>
      <c r="B658" s="391" t="s">
        <v>1216</v>
      </c>
      <c r="C658" s="312">
        <f>((((SUM(XFD659:XFD672))+0)+0)+0)+0</f>
        <v>0</v>
      </c>
      <c r="D658" s="312">
        <f>((((SUM(XFD659:XFD672))+0)+0)+0)+0</f>
        <v>0</v>
      </c>
      <c r="E658" s="390" t="e">
        <f t="shared" si="31"/>
        <v>#DIV/0!</v>
      </c>
      <c r="F658" s="251" t="str">
        <f t="shared" si="32"/>
        <v>是</v>
      </c>
      <c r="G658" s="142" t="str">
        <f t="shared" si="33"/>
        <v>项</v>
      </c>
    </row>
    <row r="659" ht="36" customHeight="1" spans="1:7">
      <c r="A659" s="392" t="s">
        <v>1217</v>
      </c>
      <c r="B659" s="393" t="s">
        <v>1218</v>
      </c>
      <c r="C659" s="330">
        <v>1622</v>
      </c>
      <c r="D659" s="277">
        <v>1472</v>
      </c>
      <c r="E659" s="390" t="e">
        <f t="shared" si="31"/>
        <v>#DIV/0!</v>
      </c>
      <c r="F659" s="251" t="str">
        <f t="shared" si="32"/>
        <v>是</v>
      </c>
      <c r="G659" s="142" t="str">
        <f t="shared" si="33"/>
        <v>项</v>
      </c>
    </row>
    <row r="660" ht="36" customHeight="1" spans="1:7">
      <c r="A660" s="392" t="s">
        <v>1219</v>
      </c>
      <c r="B660" s="393" t="s">
        <v>1220</v>
      </c>
      <c r="C660" s="330">
        <v>233</v>
      </c>
      <c r="D660" s="277">
        <v>316</v>
      </c>
      <c r="E660" s="390" t="e">
        <f t="shared" si="31"/>
        <v>#DIV/0!</v>
      </c>
      <c r="F660" s="251" t="str">
        <f t="shared" si="32"/>
        <v>是</v>
      </c>
      <c r="G660" s="142" t="str">
        <f t="shared" si="33"/>
        <v>项</v>
      </c>
    </row>
    <row r="661" ht="36" customHeight="1" spans="1:7">
      <c r="A661" s="392" t="s">
        <v>1221</v>
      </c>
      <c r="B661" s="393" t="s">
        <v>1222</v>
      </c>
      <c r="C661" s="330">
        <v>0</v>
      </c>
      <c r="D661" s="277"/>
      <c r="E661" s="390"/>
      <c r="F661" s="251" t="str">
        <f t="shared" si="32"/>
        <v>是</v>
      </c>
      <c r="G661" s="142" t="str">
        <f t="shared" si="33"/>
        <v>项</v>
      </c>
    </row>
    <row r="662" ht="36" customHeight="1" spans="1:7">
      <c r="A662" s="388" t="s">
        <v>1223</v>
      </c>
      <c r="B662" s="393" t="s">
        <v>1224</v>
      </c>
      <c r="C662" s="330">
        <v>0</v>
      </c>
      <c r="D662" s="250"/>
      <c r="E662" s="390"/>
      <c r="F662" s="251" t="str">
        <f t="shared" si="32"/>
        <v>是</v>
      </c>
      <c r="G662" s="142" t="str">
        <f t="shared" si="33"/>
        <v>项</v>
      </c>
    </row>
    <row r="663" ht="36" customHeight="1" spans="1:7">
      <c r="A663" s="392" t="s">
        <v>1225</v>
      </c>
      <c r="B663" s="393" t="s">
        <v>1226</v>
      </c>
      <c r="C663" s="330">
        <v>0</v>
      </c>
      <c r="D663" s="250"/>
      <c r="E663" s="390"/>
      <c r="F663" s="251" t="str">
        <f t="shared" si="32"/>
        <v>是</v>
      </c>
      <c r="G663" s="142" t="str">
        <f t="shared" si="33"/>
        <v>项</v>
      </c>
    </row>
    <row r="664" ht="36" customHeight="1" spans="1:7">
      <c r="A664" s="392" t="s">
        <v>1227</v>
      </c>
      <c r="B664" s="393" t="s">
        <v>1228</v>
      </c>
      <c r="C664" s="330">
        <v>0</v>
      </c>
      <c r="D664" s="250"/>
      <c r="E664" s="390"/>
      <c r="F664" s="251" t="str">
        <f t="shared" si="32"/>
        <v>是</v>
      </c>
      <c r="G664" s="142" t="str">
        <f t="shared" si="33"/>
        <v>项</v>
      </c>
    </row>
    <row r="665" ht="36" customHeight="1" spans="1:7">
      <c r="A665" s="388" t="s">
        <v>1229</v>
      </c>
      <c r="B665" s="393" t="s">
        <v>1230</v>
      </c>
      <c r="C665" s="330">
        <v>0</v>
      </c>
      <c r="D665" s="250"/>
      <c r="E665" s="390"/>
      <c r="F665" s="251" t="str">
        <f t="shared" si="32"/>
        <v>是</v>
      </c>
      <c r="G665" s="142" t="str">
        <f t="shared" si="33"/>
        <v>项</v>
      </c>
    </row>
    <row r="666" ht="36" customHeight="1" spans="1:7">
      <c r="A666" s="274">
        <v>2089999</v>
      </c>
      <c r="B666" s="393" t="s">
        <v>1231</v>
      </c>
      <c r="C666" s="330">
        <v>0</v>
      </c>
      <c r="D666" s="277"/>
      <c r="E666" s="390"/>
      <c r="F666" s="251" t="str">
        <f t="shared" si="32"/>
        <v>是</v>
      </c>
      <c r="G666" s="142" t="str">
        <f t="shared" si="33"/>
        <v>项</v>
      </c>
    </row>
    <row r="667" ht="36" customHeight="1" spans="1:7">
      <c r="A667" s="276" t="s">
        <v>1232</v>
      </c>
      <c r="B667" s="393" t="s">
        <v>1233</v>
      </c>
      <c r="C667" s="330">
        <v>0</v>
      </c>
      <c r="D667" s="250"/>
      <c r="E667" s="390"/>
      <c r="F667" s="251" t="str">
        <f t="shared" si="32"/>
        <v>是</v>
      </c>
      <c r="G667" s="142" t="str">
        <f t="shared" si="33"/>
        <v>项</v>
      </c>
    </row>
    <row r="668" ht="36" customHeight="1" spans="1:7">
      <c r="A668" s="276" t="s">
        <v>1234</v>
      </c>
      <c r="B668" s="393" t="s">
        <v>1235</v>
      </c>
      <c r="C668" s="330">
        <v>0</v>
      </c>
      <c r="D668" s="277"/>
      <c r="E668" s="390"/>
      <c r="F668" s="251" t="str">
        <f t="shared" si="32"/>
        <v>是</v>
      </c>
      <c r="G668" s="142" t="str">
        <f t="shared" si="33"/>
        <v>项</v>
      </c>
    </row>
    <row r="669" ht="36" customHeight="1" spans="1:7">
      <c r="A669" s="388" t="s">
        <v>85</v>
      </c>
      <c r="B669" s="393" t="s">
        <v>1236</v>
      </c>
      <c r="C669" s="330">
        <v>0</v>
      </c>
      <c r="D669" s="250"/>
      <c r="E669" s="390"/>
      <c r="F669" s="251" t="str">
        <f t="shared" si="32"/>
        <v>是</v>
      </c>
      <c r="G669" s="142" t="str">
        <f t="shared" si="33"/>
        <v>项</v>
      </c>
    </row>
    <row r="670" ht="36" customHeight="1" spans="1:7">
      <c r="A670" s="388" t="s">
        <v>1237</v>
      </c>
      <c r="B670" s="393" t="s">
        <v>1238</v>
      </c>
      <c r="C670" s="330">
        <v>0</v>
      </c>
      <c r="D670" s="277"/>
      <c r="E670" s="390"/>
      <c r="F670" s="251" t="str">
        <f t="shared" si="32"/>
        <v>是</v>
      </c>
      <c r="G670" s="142" t="str">
        <f t="shared" si="33"/>
        <v>项</v>
      </c>
    </row>
    <row r="671" ht="36" customHeight="1" spans="1:7">
      <c r="A671" s="392" t="s">
        <v>1239</v>
      </c>
      <c r="B671" s="393" t="s">
        <v>1240</v>
      </c>
      <c r="C671" s="330">
        <v>0</v>
      </c>
      <c r="D671" s="277"/>
      <c r="E671" s="390"/>
      <c r="F671" s="251" t="str">
        <f t="shared" si="32"/>
        <v>是</v>
      </c>
      <c r="G671" s="142" t="str">
        <f t="shared" si="33"/>
        <v>项</v>
      </c>
    </row>
    <row r="672" ht="36" customHeight="1" spans="1:7">
      <c r="A672" s="392" t="s">
        <v>1241</v>
      </c>
      <c r="B672" s="393" t="s">
        <v>1242</v>
      </c>
      <c r="C672" s="330">
        <v>7</v>
      </c>
      <c r="D672" s="277">
        <v>7</v>
      </c>
      <c r="E672" s="390" t="e">
        <f t="shared" si="31"/>
        <v>#DIV/0!</v>
      </c>
      <c r="F672" s="251" t="str">
        <f t="shared" si="32"/>
        <v>是</v>
      </c>
      <c r="G672" s="142" t="str">
        <f t="shared" si="33"/>
        <v>项</v>
      </c>
    </row>
    <row r="673" ht="36" customHeight="1" spans="1:7">
      <c r="A673" s="392" t="s">
        <v>1243</v>
      </c>
      <c r="B673" s="391" t="s">
        <v>1244</v>
      </c>
      <c r="C673" s="311">
        <f>((((SUM(XFD674:XFD676))+0)+0)+0)+0</f>
        <v>0</v>
      </c>
      <c r="D673" s="311">
        <f>((((SUM(XFD674:XFD676))+0)+0)+0)+0</f>
        <v>0</v>
      </c>
      <c r="E673" s="390" t="e">
        <f t="shared" si="31"/>
        <v>#DIV/0!</v>
      </c>
      <c r="F673" s="251" t="str">
        <f t="shared" si="32"/>
        <v>是</v>
      </c>
      <c r="G673" s="142" t="str">
        <f t="shared" si="33"/>
        <v>项</v>
      </c>
    </row>
    <row r="674" ht="36" customHeight="1" spans="1:7">
      <c r="A674" s="392" t="s">
        <v>1245</v>
      </c>
      <c r="B674" s="393" t="s">
        <v>1246</v>
      </c>
      <c r="C674" s="277">
        <v>0</v>
      </c>
      <c r="D674" s="250"/>
      <c r="E674" s="390"/>
      <c r="F674" s="251" t="str">
        <f t="shared" si="32"/>
        <v>是</v>
      </c>
      <c r="G674" s="142" t="str">
        <f t="shared" si="33"/>
        <v>项</v>
      </c>
    </row>
    <row r="675" ht="36" customHeight="1" spans="1:7">
      <c r="A675" s="388" t="s">
        <v>1247</v>
      </c>
      <c r="B675" s="393" t="s">
        <v>1248</v>
      </c>
      <c r="C675" s="330">
        <v>2741</v>
      </c>
      <c r="D675" s="250">
        <v>2348</v>
      </c>
      <c r="E675" s="390" t="e">
        <f t="shared" si="31"/>
        <v>#DIV/0!</v>
      </c>
      <c r="F675" s="251" t="str">
        <f t="shared" si="32"/>
        <v>是</v>
      </c>
      <c r="G675" s="142" t="str">
        <f t="shared" si="33"/>
        <v>项</v>
      </c>
    </row>
    <row r="676" ht="36" customHeight="1" spans="1:7">
      <c r="A676" s="392" t="s">
        <v>1249</v>
      </c>
      <c r="B676" s="393" t="s">
        <v>1250</v>
      </c>
      <c r="C676" s="330">
        <v>91</v>
      </c>
      <c r="D676" s="250">
        <v>89</v>
      </c>
      <c r="E676" s="390" t="e">
        <f t="shared" ref="E676:E739" si="34">(XFD676-XFD676)/XFD676</f>
        <v>#DIV/0!</v>
      </c>
      <c r="F676" s="251" t="str">
        <f t="shared" si="32"/>
        <v>是</v>
      </c>
      <c r="G676" s="142" t="str">
        <f t="shared" si="33"/>
        <v>项</v>
      </c>
    </row>
    <row r="677" ht="36" customHeight="1" spans="1:7">
      <c r="A677" s="392" t="s">
        <v>1251</v>
      </c>
      <c r="B677" s="391" t="s">
        <v>1252</v>
      </c>
      <c r="C677" s="312">
        <f>((((SUM(XFD678:XFD688))+0)+0)+0)+0</f>
        <v>0</v>
      </c>
      <c r="D677" s="312">
        <f>((((SUM(XFD678:XFD688))+0)+0)+0)+0</f>
        <v>0</v>
      </c>
      <c r="E677" s="390" t="e">
        <f t="shared" si="34"/>
        <v>#DIV/0!</v>
      </c>
      <c r="F677" s="251" t="str">
        <f t="shared" si="32"/>
        <v>是</v>
      </c>
      <c r="G677" s="142" t="str">
        <f t="shared" si="33"/>
        <v>项</v>
      </c>
    </row>
    <row r="678" ht="36" customHeight="1" spans="1:7">
      <c r="A678" s="392" t="s">
        <v>1253</v>
      </c>
      <c r="B678" s="393" t="s">
        <v>1254</v>
      </c>
      <c r="C678" s="330">
        <v>556</v>
      </c>
      <c r="D678" s="277">
        <v>608</v>
      </c>
      <c r="E678" s="390" t="e">
        <f t="shared" si="34"/>
        <v>#DIV/0!</v>
      </c>
      <c r="F678" s="251" t="str">
        <f t="shared" si="32"/>
        <v>是</v>
      </c>
      <c r="G678" s="142" t="str">
        <f t="shared" si="33"/>
        <v>项</v>
      </c>
    </row>
    <row r="679" ht="36" customHeight="1" spans="1:7">
      <c r="A679" s="392" t="s">
        <v>1255</v>
      </c>
      <c r="B679" s="393" t="s">
        <v>1256</v>
      </c>
      <c r="C679" s="330">
        <v>101</v>
      </c>
      <c r="D679" s="277">
        <v>79</v>
      </c>
      <c r="E679" s="390" t="e">
        <f t="shared" si="34"/>
        <v>#DIV/0!</v>
      </c>
      <c r="F679" s="251" t="str">
        <f t="shared" si="32"/>
        <v>是</v>
      </c>
      <c r="G679" s="142" t="str">
        <f t="shared" si="33"/>
        <v>项</v>
      </c>
    </row>
    <row r="680" ht="36" customHeight="1" spans="1:7">
      <c r="A680" s="392" t="s">
        <v>1257</v>
      </c>
      <c r="B680" s="393" t="s">
        <v>1258</v>
      </c>
      <c r="C680" s="330">
        <v>479</v>
      </c>
      <c r="D680" s="277">
        <v>434</v>
      </c>
      <c r="E680" s="390" t="e">
        <f t="shared" si="34"/>
        <v>#DIV/0!</v>
      </c>
      <c r="F680" s="251" t="str">
        <f t="shared" si="32"/>
        <v>是</v>
      </c>
      <c r="G680" s="142" t="str">
        <f t="shared" si="33"/>
        <v>项</v>
      </c>
    </row>
    <row r="681" ht="36" customHeight="1" spans="1:7">
      <c r="A681" s="392" t="s">
        <v>1259</v>
      </c>
      <c r="B681" s="393" t="s">
        <v>1260</v>
      </c>
      <c r="C681" s="330">
        <v>0</v>
      </c>
      <c r="D681" s="250"/>
      <c r="E681" s="390"/>
      <c r="F681" s="251" t="str">
        <f t="shared" si="32"/>
        <v>是</v>
      </c>
      <c r="G681" s="142" t="str">
        <f t="shared" si="33"/>
        <v>项</v>
      </c>
    </row>
    <row r="682" ht="36" customHeight="1" spans="1:7">
      <c r="A682" s="392" t="s">
        <v>1261</v>
      </c>
      <c r="B682" s="393" t="s">
        <v>1262</v>
      </c>
      <c r="C682" s="330">
        <v>0</v>
      </c>
      <c r="D682" s="277"/>
      <c r="E682" s="390"/>
      <c r="F682" s="251" t="str">
        <f t="shared" si="32"/>
        <v>是</v>
      </c>
      <c r="G682" s="142" t="str">
        <f t="shared" si="33"/>
        <v>项</v>
      </c>
    </row>
    <row r="683" ht="36" customHeight="1" spans="1:7">
      <c r="A683" s="392" t="s">
        <v>1263</v>
      </c>
      <c r="B683" s="393" t="s">
        <v>1264</v>
      </c>
      <c r="C683" s="330">
        <v>0</v>
      </c>
      <c r="D683" s="250"/>
      <c r="E683" s="390"/>
      <c r="F683" s="251" t="str">
        <f t="shared" si="32"/>
        <v>是</v>
      </c>
      <c r="G683" s="142" t="str">
        <f t="shared" si="33"/>
        <v>项</v>
      </c>
    </row>
    <row r="684" ht="36" customHeight="1" spans="1:7">
      <c r="A684" s="392" t="s">
        <v>1265</v>
      </c>
      <c r="B684" s="393" t="s">
        <v>1266</v>
      </c>
      <c r="C684" s="330">
        <v>0</v>
      </c>
      <c r="D684" s="250"/>
      <c r="E684" s="390"/>
      <c r="F684" s="251" t="str">
        <f t="shared" si="32"/>
        <v>是</v>
      </c>
      <c r="G684" s="142" t="str">
        <f t="shared" si="33"/>
        <v>项</v>
      </c>
    </row>
    <row r="685" ht="36" customHeight="1" spans="1:7">
      <c r="A685" s="392" t="s">
        <v>1267</v>
      </c>
      <c r="B685" s="393" t="s">
        <v>1268</v>
      </c>
      <c r="C685" s="330">
        <v>3019</v>
      </c>
      <c r="D685" s="277">
        <v>321</v>
      </c>
      <c r="E685" s="390" t="e">
        <f t="shared" si="34"/>
        <v>#DIV/0!</v>
      </c>
      <c r="F685" s="251" t="str">
        <f t="shared" si="32"/>
        <v>是</v>
      </c>
      <c r="G685" s="142" t="str">
        <f t="shared" si="33"/>
        <v>项</v>
      </c>
    </row>
    <row r="686" ht="36" customHeight="1" spans="1:7">
      <c r="A686" s="392" t="s">
        <v>1269</v>
      </c>
      <c r="B686" s="393" t="s">
        <v>1270</v>
      </c>
      <c r="C686" s="330">
        <v>77</v>
      </c>
      <c r="D686" s="277">
        <v>77</v>
      </c>
      <c r="E686" s="390" t="e">
        <f t="shared" si="34"/>
        <v>#DIV/0!</v>
      </c>
      <c r="F686" s="251" t="str">
        <f t="shared" si="32"/>
        <v>是</v>
      </c>
      <c r="G686" s="142" t="str">
        <f t="shared" si="33"/>
        <v>项</v>
      </c>
    </row>
    <row r="687" ht="36" customHeight="1" spans="1:7">
      <c r="A687" s="392" t="s">
        <v>1271</v>
      </c>
      <c r="B687" s="393" t="s">
        <v>1272</v>
      </c>
      <c r="C687" s="330">
        <v>3049</v>
      </c>
      <c r="D687" s="250">
        <v>30</v>
      </c>
      <c r="E687" s="390" t="e">
        <f t="shared" si="34"/>
        <v>#DIV/0!</v>
      </c>
      <c r="F687" s="251" t="str">
        <f t="shared" si="32"/>
        <v>是</v>
      </c>
      <c r="G687" s="142" t="str">
        <f t="shared" si="33"/>
        <v>项</v>
      </c>
    </row>
    <row r="688" ht="36" customHeight="1" spans="1:7">
      <c r="A688" s="392" t="s">
        <v>1273</v>
      </c>
      <c r="B688" s="393" t="s">
        <v>1274</v>
      </c>
      <c r="C688" s="330">
        <v>2</v>
      </c>
      <c r="D688" s="277">
        <v>1</v>
      </c>
      <c r="E688" s="390" t="e">
        <f t="shared" si="34"/>
        <v>#DIV/0!</v>
      </c>
      <c r="F688" s="251" t="str">
        <f t="shared" si="32"/>
        <v>是</v>
      </c>
      <c r="G688" s="142" t="str">
        <f t="shared" si="33"/>
        <v>项</v>
      </c>
    </row>
    <row r="689" ht="36" customHeight="1" spans="1:7">
      <c r="A689" s="388" t="s">
        <v>1275</v>
      </c>
      <c r="B689" s="391" t="s">
        <v>1276</v>
      </c>
      <c r="C689" s="277">
        <f>XFD690+XFD691</f>
        <v>0</v>
      </c>
      <c r="D689" s="312">
        <f>((((SUM(XFD690:XFD691))+0)+0)+0)+0</f>
        <v>0</v>
      </c>
      <c r="E689" s="390" t="e">
        <f t="shared" si="34"/>
        <v>#DIV/0!</v>
      </c>
      <c r="F689" s="251" t="str">
        <f t="shared" si="32"/>
        <v>是</v>
      </c>
      <c r="G689" s="142" t="str">
        <f t="shared" si="33"/>
        <v>项</v>
      </c>
    </row>
    <row r="690" ht="36" customHeight="1" spans="1:7">
      <c r="A690" s="392" t="s">
        <v>1277</v>
      </c>
      <c r="B690" s="393" t="s">
        <v>1278</v>
      </c>
      <c r="C690" s="277"/>
      <c r="D690" s="277"/>
      <c r="E690" s="390"/>
      <c r="F690" s="251" t="str">
        <f t="shared" si="32"/>
        <v>是</v>
      </c>
      <c r="G690" s="142" t="str">
        <f t="shared" si="33"/>
        <v>项</v>
      </c>
    </row>
    <row r="691" ht="36" customHeight="1" spans="1:7">
      <c r="A691" s="392" t="s">
        <v>1279</v>
      </c>
      <c r="B691" s="393" t="s">
        <v>1280</v>
      </c>
      <c r="C691" s="330">
        <v>2</v>
      </c>
      <c r="D691" s="250"/>
      <c r="E691" s="390" t="e">
        <f t="shared" si="34"/>
        <v>#DIV/0!</v>
      </c>
      <c r="F691" s="251" t="str">
        <f t="shared" si="32"/>
        <v>是</v>
      </c>
      <c r="G691" s="142" t="str">
        <f t="shared" si="33"/>
        <v>项</v>
      </c>
    </row>
    <row r="692" ht="36" customHeight="1" spans="1:7">
      <c r="A692" s="392" t="s">
        <v>1281</v>
      </c>
      <c r="B692" s="391" t="s">
        <v>1282</v>
      </c>
      <c r="C692" s="312">
        <f>((((SUM(XFD693:XFD695))+0)+0)+0)+0</f>
        <v>0</v>
      </c>
      <c r="D692" s="312">
        <f>((((SUM(XFD693:XFD695))+0)+0)+0)+0</f>
        <v>0</v>
      </c>
      <c r="E692" s="390" t="e">
        <f t="shared" si="34"/>
        <v>#DIV/0!</v>
      </c>
      <c r="F692" s="251" t="str">
        <f t="shared" si="32"/>
        <v>是</v>
      </c>
      <c r="G692" s="142" t="str">
        <f t="shared" si="33"/>
        <v>项</v>
      </c>
    </row>
    <row r="693" ht="36" customHeight="1" spans="1:7">
      <c r="A693" s="388" t="s">
        <v>1283</v>
      </c>
      <c r="B693" s="393" t="s">
        <v>1284</v>
      </c>
      <c r="C693" s="330">
        <v>179</v>
      </c>
      <c r="D693" s="277">
        <v>45</v>
      </c>
      <c r="E693" s="390" t="e">
        <f t="shared" si="34"/>
        <v>#DIV/0!</v>
      </c>
      <c r="F693" s="251" t="str">
        <f t="shared" si="32"/>
        <v>是</v>
      </c>
      <c r="G693" s="142" t="str">
        <f t="shared" si="33"/>
        <v>项</v>
      </c>
    </row>
    <row r="694" ht="36" customHeight="1" spans="1:7">
      <c r="A694" s="392" t="s">
        <v>1285</v>
      </c>
      <c r="B694" s="393" t="s">
        <v>1286</v>
      </c>
      <c r="C694" s="330">
        <v>0</v>
      </c>
      <c r="D694" s="250"/>
      <c r="E694" s="390"/>
      <c r="F694" s="251" t="str">
        <f t="shared" si="32"/>
        <v>是</v>
      </c>
      <c r="G694" s="142" t="str">
        <f t="shared" si="33"/>
        <v>项</v>
      </c>
    </row>
    <row r="695" ht="36" customHeight="1" spans="1:7">
      <c r="A695" s="392" t="s">
        <v>1287</v>
      </c>
      <c r="B695" s="393" t="s">
        <v>1288</v>
      </c>
      <c r="C695" s="330">
        <v>29</v>
      </c>
      <c r="D695" s="277">
        <v>67</v>
      </c>
      <c r="E695" s="390" t="e">
        <f t="shared" si="34"/>
        <v>#DIV/0!</v>
      </c>
      <c r="F695" s="251" t="str">
        <f t="shared" si="32"/>
        <v>是</v>
      </c>
      <c r="G695" s="142" t="str">
        <f t="shared" si="33"/>
        <v>项</v>
      </c>
    </row>
    <row r="696" ht="36" customHeight="1" spans="1:7">
      <c r="A696" s="392" t="s">
        <v>1289</v>
      </c>
      <c r="B696" s="391" t="s">
        <v>1290</v>
      </c>
      <c r="C696" s="312">
        <f>((((SUM(XFD697:XFD700))+0)+0)+0)+0</f>
        <v>0</v>
      </c>
      <c r="D696" s="312">
        <f>((((SUM(XFD697:XFD700))+0)+0)+0)+0</f>
        <v>0</v>
      </c>
      <c r="E696" s="390" t="e">
        <f t="shared" si="34"/>
        <v>#DIV/0!</v>
      </c>
      <c r="F696" s="251" t="str">
        <f t="shared" si="32"/>
        <v>是</v>
      </c>
      <c r="G696" s="142" t="str">
        <f t="shared" si="33"/>
        <v>项</v>
      </c>
    </row>
    <row r="697" ht="36" customHeight="1" spans="1:7">
      <c r="A697" s="392" t="s">
        <v>1291</v>
      </c>
      <c r="B697" s="393" t="s">
        <v>1292</v>
      </c>
      <c r="C697" s="330">
        <v>785</v>
      </c>
      <c r="D697" s="277">
        <v>834</v>
      </c>
      <c r="E697" s="390" t="e">
        <f t="shared" si="34"/>
        <v>#DIV/0!</v>
      </c>
      <c r="F697" s="251" t="str">
        <f t="shared" si="32"/>
        <v>是</v>
      </c>
      <c r="G697" s="142" t="str">
        <f t="shared" si="33"/>
        <v>项</v>
      </c>
    </row>
    <row r="698" ht="36" customHeight="1" spans="1:7">
      <c r="A698" s="392" t="s">
        <v>1293</v>
      </c>
      <c r="B698" s="393" t="s">
        <v>1294</v>
      </c>
      <c r="C698" s="330">
        <v>1524</v>
      </c>
      <c r="D698" s="277">
        <v>2296</v>
      </c>
      <c r="E698" s="390" t="e">
        <f t="shared" si="34"/>
        <v>#DIV/0!</v>
      </c>
      <c r="F698" s="251" t="str">
        <f t="shared" si="32"/>
        <v>是</v>
      </c>
      <c r="G698" s="142" t="str">
        <f t="shared" si="33"/>
        <v>项</v>
      </c>
    </row>
    <row r="699" ht="36" customHeight="1" spans="1:7">
      <c r="A699" s="392" t="s">
        <v>1295</v>
      </c>
      <c r="B699" s="393" t="s">
        <v>1296</v>
      </c>
      <c r="C699" s="330">
        <v>0</v>
      </c>
      <c r="D699" s="277"/>
      <c r="E699" s="390"/>
      <c r="F699" s="251" t="str">
        <f t="shared" si="32"/>
        <v>是</v>
      </c>
      <c r="G699" s="142" t="str">
        <f t="shared" si="33"/>
        <v>项</v>
      </c>
    </row>
    <row r="700" ht="36" customHeight="1" spans="1:7">
      <c r="A700" s="392" t="s">
        <v>1297</v>
      </c>
      <c r="B700" s="393" t="s">
        <v>1298</v>
      </c>
      <c r="C700" s="330">
        <v>287</v>
      </c>
      <c r="D700" s="277">
        <v>447</v>
      </c>
      <c r="E700" s="390" t="e">
        <f t="shared" si="34"/>
        <v>#DIV/0!</v>
      </c>
      <c r="F700" s="251" t="str">
        <f t="shared" si="32"/>
        <v>是</v>
      </c>
      <c r="G700" s="142" t="str">
        <f t="shared" si="33"/>
        <v>项</v>
      </c>
    </row>
    <row r="701" ht="36" customHeight="1" spans="1:7">
      <c r="A701" s="392" t="s">
        <v>1299</v>
      </c>
      <c r="B701" s="391" t="s">
        <v>1300</v>
      </c>
      <c r="C701" s="312">
        <f>((((SUM(XFD702:XFD704))+0)+0)+0)+0</f>
        <v>0</v>
      </c>
      <c r="D701" s="312">
        <f>((((SUM(XFD702:XFD704))+0)+0)+0)+0</f>
        <v>0</v>
      </c>
      <c r="E701" s="390" t="e">
        <f t="shared" si="34"/>
        <v>#DIV/0!</v>
      </c>
      <c r="F701" s="251" t="str">
        <f t="shared" si="32"/>
        <v>是</v>
      </c>
      <c r="G701" s="142" t="str">
        <f t="shared" si="33"/>
        <v>项</v>
      </c>
    </row>
    <row r="702" ht="36" customHeight="1" spans="1:7">
      <c r="A702" s="392" t="s">
        <v>1301</v>
      </c>
      <c r="B702" s="393" t="s">
        <v>1302</v>
      </c>
      <c r="C702" s="277"/>
      <c r="D702" s="250">
        <v>6</v>
      </c>
      <c r="E702" s="390"/>
      <c r="F702" s="251" t="str">
        <f t="shared" si="32"/>
        <v>是</v>
      </c>
      <c r="G702" s="142" t="str">
        <f t="shared" si="33"/>
        <v>项</v>
      </c>
    </row>
    <row r="703" ht="36" customHeight="1" spans="1:7">
      <c r="A703" s="392" t="s">
        <v>1303</v>
      </c>
      <c r="B703" s="393" t="s">
        <v>1304</v>
      </c>
      <c r="C703" s="330">
        <v>147</v>
      </c>
      <c r="D703" s="277">
        <v>350</v>
      </c>
      <c r="E703" s="390" t="e">
        <f t="shared" si="34"/>
        <v>#DIV/0!</v>
      </c>
      <c r="F703" s="251" t="str">
        <f t="shared" si="32"/>
        <v>是</v>
      </c>
      <c r="G703" s="142" t="str">
        <f t="shared" si="33"/>
        <v>项</v>
      </c>
    </row>
    <row r="704" ht="36" customHeight="1" spans="1:7">
      <c r="A704" s="392" t="s">
        <v>1305</v>
      </c>
      <c r="B704" s="393" t="s">
        <v>1306</v>
      </c>
      <c r="C704" s="330">
        <v>4</v>
      </c>
      <c r="D704" s="250">
        <v>1</v>
      </c>
      <c r="E704" s="390" t="e">
        <f t="shared" si="34"/>
        <v>#DIV/0!</v>
      </c>
      <c r="F704" s="251" t="str">
        <f t="shared" si="32"/>
        <v>是</v>
      </c>
      <c r="G704" s="142" t="str">
        <f t="shared" si="33"/>
        <v>项</v>
      </c>
    </row>
    <row r="705" ht="36" customHeight="1" spans="1:7">
      <c r="A705" s="388" t="s">
        <v>1307</v>
      </c>
      <c r="B705" s="391" t="s">
        <v>1308</v>
      </c>
      <c r="C705" s="311">
        <f>((((SUM(XFD706:XFD708))+0)+0)+0)+0</f>
        <v>0</v>
      </c>
      <c r="D705" s="311">
        <f>((((SUM(XFD706:XFD708))+0)+0)+0)+0</f>
        <v>0</v>
      </c>
      <c r="E705" s="390" t="e">
        <f t="shared" si="34"/>
        <v>#DIV/0!</v>
      </c>
      <c r="F705" s="251" t="str">
        <f t="shared" si="32"/>
        <v>是</v>
      </c>
      <c r="G705" s="142" t="str">
        <f t="shared" si="33"/>
        <v>项</v>
      </c>
    </row>
    <row r="706" ht="36" customHeight="1" spans="1:7">
      <c r="A706" s="392" t="s">
        <v>1309</v>
      </c>
      <c r="B706" s="393" t="s">
        <v>1310</v>
      </c>
      <c r="C706" s="330">
        <v>222</v>
      </c>
      <c r="D706" s="250">
        <v>50</v>
      </c>
      <c r="E706" s="390" t="e">
        <f t="shared" si="34"/>
        <v>#DIV/0!</v>
      </c>
      <c r="F706" s="251" t="str">
        <f t="shared" si="32"/>
        <v>是</v>
      </c>
      <c r="G706" s="142" t="str">
        <f t="shared" si="33"/>
        <v>项</v>
      </c>
    </row>
    <row r="707" ht="36" customHeight="1" spans="1:7">
      <c r="A707" s="392" t="s">
        <v>1311</v>
      </c>
      <c r="B707" s="393" t="s">
        <v>1312</v>
      </c>
      <c r="C707" s="330">
        <v>0</v>
      </c>
      <c r="D707" s="250"/>
      <c r="E707" s="390"/>
      <c r="F707" s="251" t="str">
        <f t="shared" si="32"/>
        <v>是</v>
      </c>
      <c r="G707" s="142" t="str">
        <f t="shared" si="33"/>
        <v>项</v>
      </c>
    </row>
    <row r="708" ht="36" customHeight="1" spans="1:7">
      <c r="A708" s="388" t="s">
        <v>1313</v>
      </c>
      <c r="B708" s="393" t="s">
        <v>1314</v>
      </c>
      <c r="C708" s="330">
        <v>7</v>
      </c>
      <c r="D708" s="250">
        <v>7</v>
      </c>
      <c r="E708" s="390" t="e">
        <f t="shared" si="34"/>
        <v>#DIV/0!</v>
      </c>
      <c r="F708" s="251" t="str">
        <f t="shared" ref="F708:F771" si="35">IF(LEN(XFD708)=3,"是",IF(XFD708&lt;&gt;"",IF(SUM(XFD708)&lt;&gt;0,"是","否"),"是"))</f>
        <v>是</v>
      </c>
      <c r="G708" s="142" t="str">
        <f t="shared" ref="G708:G771" si="36">IF(LEN(XFD708)=3,"类",IF(LEN(XFD708)=5,"款","项"))</f>
        <v>项</v>
      </c>
    </row>
    <row r="709" ht="36" customHeight="1" spans="1:7">
      <c r="A709" s="392" t="s">
        <v>1315</v>
      </c>
      <c r="B709" s="391" t="s">
        <v>1316</v>
      </c>
      <c r="C709" s="312">
        <f>((((SUM(XFD710:XFD711))+0)+0)+0)+0</f>
        <v>0</v>
      </c>
      <c r="D709" s="312">
        <f>((((SUM(XFD710:XFD711))+0)+0)+0)+0</f>
        <v>0</v>
      </c>
      <c r="E709" s="390" t="e">
        <f t="shared" si="34"/>
        <v>#DIV/0!</v>
      </c>
      <c r="F709" s="251" t="str">
        <f t="shared" si="35"/>
        <v>是</v>
      </c>
      <c r="G709" s="142" t="str">
        <f t="shared" si="36"/>
        <v>项</v>
      </c>
    </row>
    <row r="710" ht="36" customHeight="1" spans="1:7">
      <c r="A710" s="392" t="s">
        <v>1317</v>
      </c>
      <c r="B710" s="393" t="s">
        <v>1318</v>
      </c>
      <c r="C710" s="330">
        <v>56</v>
      </c>
      <c r="D710" s="277">
        <v>31</v>
      </c>
      <c r="E710" s="390" t="e">
        <f t="shared" si="34"/>
        <v>#DIV/0!</v>
      </c>
      <c r="F710" s="251" t="str">
        <f t="shared" si="35"/>
        <v>是</v>
      </c>
      <c r="G710" s="142" t="str">
        <f t="shared" si="36"/>
        <v>项</v>
      </c>
    </row>
    <row r="711" ht="36" customHeight="1" spans="1:7">
      <c r="A711" s="392" t="s">
        <v>1319</v>
      </c>
      <c r="B711" s="393" t="s">
        <v>1320</v>
      </c>
      <c r="C711" s="277">
        <v>0</v>
      </c>
      <c r="D711" s="250"/>
      <c r="E711" s="390"/>
      <c r="F711" s="251" t="str">
        <f t="shared" si="35"/>
        <v>是</v>
      </c>
      <c r="G711" s="142" t="str">
        <f t="shared" si="36"/>
        <v>项</v>
      </c>
    </row>
    <row r="712" ht="36" customHeight="1" spans="1:7">
      <c r="A712" s="388" t="s">
        <v>1321</v>
      </c>
      <c r="B712" s="391" t="s">
        <v>1322</v>
      </c>
      <c r="C712" s="312">
        <f>((((SUM(XFD713:XFD720))+0)+0)+0)+0</f>
        <v>0</v>
      </c>
      <c r="D712" s="312">
        <f>((((SUM(XFD713:XFD720))+0)+0)+0)+0</f>
        <v>0</v>
      </c>
      <c r="E712" s="390" t="e">
        <f t="shared" si="34"/>
        <v>#DIV/0!</v>
      </c>
      <c r="F712" s="251" t="str">
        <f t="shared" si="35"/>
        <v>是</v>
      </c>
      <c r="G712" s="142" t="str">
        <f t="shared" si="36"/>
        <v>项</v>
      </c>
    </row>
    <row r="713" ht="36" customHeight="1" spans="1:7">
      <c r="A713" s="392" t="s">
        <v>1323</v>
      </c>
      <c r="B713" s="393" t="s">
        <v>139</v>
      </c>
      <c r="C713" s="277"/>
      <c r="D713" s="277"/>
      <c r="E713" s="390"/>
      <c r="F713" s="251" t="str">
        <f t="shared" si="35"/>
        <v>是</v>
      </c>
      <c r="G713" s="142" t="str">
        <f t="shared" si="36"/>
        <v>项</v>
      </c>
    </row>
    <row r="714" ht="36" customHeight="1" spans="1:7">
      <c r="A714" s="392" t="s">
        <v>1324</v>
      </c>
      <c r="B714" s="393" t="s">
        <v>141</v>
      </c>
      <c r="C714" s="277"/>
      <c r="D714" s="250"/>
      <c r="E714" s="390"/>
      <c r="F714" s="251" t="str">
        <f t="shared" si="35"/>
        <v>是</v>
      </c>
      <c r="G714" s="142" t="str">
        <f t="shared" si="36"/>
        <v>项</v>
      </c>
    </row>
    <row r="715" ht="36" customHeight="1" spans="1:7">
      <c r="A715" s="392" t="s">
        <v>1325</v>
      </c>
      <c r="B715" s="393" t="s">
        <v>143</v>
      </c>
      <c r="C715" s="277"/>
      <c r="D715" s="250"/>
      <c r="E715" s="390"/>
      <c r="F715" s="251" t="str">
        <f t="shared" si="35"/>
        <v>是</v>
      </c>
      <c r="G715" s="142" t="str">
        <f t="shared" si="36"/>
        <v>项</v>
      </c>
    </row>
    <row r="716" ht="36" customHeight="1" spans="1:7">
      <c r="A716" s="392" t="s">
        <v>1326</v>
      </c>
      <c r="B716" s="393" t="s">
        <v>240</v>
      </c>
      <c r="C716" s="277"/>
      <c r="D716" s="277"/>
      <c r="E716" s="390"/>
      <c r="F716" s="251" t="str">
        <f t="shared" si="35"/>
        <v>是</v>
      </c>
      <c r="G716" s="142" t="str">
        <f t="shared" si="36"/>
        <v>项</v>
      </c>
    </row>
    <row r="717" ht="36" customHeight="1" spans="1:7">
      <c r="A717" s="388" t="s">
        <v>1327</v>
      </c>
      <c r="B717" s="393" t="s">
        <v>1328</v>
      </c>
      <c r="C717" s="277"/>
      <c r="D717" s="277"/>
      <c r="E717" s="390"/>
      <c r="F717" s="251" t="str">
        <f t="shared" si="35"/>
        <v>是</v>
      </c>
      <c r="G717" s="142" t="str">
        <f t="shared" si="36"/>
        <v>项</v>
      </c>
    </row>
    <row r="718" ht="36" customHeight="1" spans="1:7">
      <c r="A718" s="392" t="s">
        <v>1329</v>
      </c>
      <c r="B718" s="393" t="s">
        <v>1330</v>
      </c>
      <c r="C718" s="277"/>
      <c r="D718" s="277"/>
      <c r="E718" s="390"/>
      <c r="F718" s="251" t="str">
        <f t="shared" si="35"/>
        <v>是</v>
      </c>
      <c r="G718" s="142" t="str">
        <f t="shared" si="36"/>
        <v>项</v>
      </c>
    </row>
    <row r="719" ht="36" customHeight="1" spans="1:7">
      <c r="A719" s="392" t="s">
        <v>1331</v>
      </c>
      <c r="B719" s="393" t="s">
        <v>157</v>
      </c>
      <c r="C719" s="277"/>
      <c r="D719" s="277"/>
      <c r="E719" s="390"/>
      <c r="F719" s="251" t="str">
        <f t="shared" si="35"/>
        <v>是</v>
      </c>
      <c r="G719" s="142" t="str">
        <f t="shared" si="36"/>
        <v>项</v>
      </c>
    </row>
    <row r="720" ht="36" customHeight="1" spans="1:7">
      <c r="A720" s="392" t="s">
        <v>1332</v>
      </c>
      <c r="B720" s="393" t="s">
        <v>1333</v>
      </c>
      <c r="C720" s="330">
        <v>1</v>
      </c>
      <c r="D720" s="250"/>
      <c r="E720" s="390" t="e">
        <f t="shared" si="34"/>
        <v>#DIV/0!</v>
      </c>
      <c r="F720" s="251" t="str">
        <f t="shared" si="35"/>
        <v>是</v>
      </c>
      <c r="G720" s="142" t="str">
        <f t="shared" si="36"/>
        <v>项</v>
      </c>
    </row>
    <row r="721" ht="36" customHeight="1" spans="1:7">
      <c r="A721" s="388" t="s">
        <v>1334</v>
      </c>
      <c r="B721" s="391" t="s">
        <v>1335</v>
      </c>
      <c r="C721" s="311">
        <f>((((SUM(XFD722))+0)+0)+0)+0</f>
        <v>0</v>
      </c>
      <c r="D721" s="311">
        <f>((((SUM(XFD722))+0)+0)+0)+0</f>
        <v>0</v>
      </c>
      <c r="E721" s="390"/>
      <c r="F721" s="251" t="str">
        <f t="shared" si="35"/>
        <v>是</v>
      </c>
      <c r="G721" s="142" t="str">
        <f t="shared" si="36"/>
        <v>项</v>
      </c>
    </row>
    <row r="722" ht="36" customHeight="1" spans="1:7">
      <c r="A722" s="392" t="s">
        <v>1336</v>
      </c>
      <c r="B722" s="393" t="s">
        <v>1335</v>
      </c>
      <c r="C722" s="277"/>
      <c r="D722" s="250">
        <v>4</v>
      </c>
      <c r="E722" s="390"/>
      <c r="F722" s="251" t="str">
        <f t="shared" si="35"/>
        <v>是</v>
      </c>
      <c r="G722" s="142" t="str">
        <f t="shared" si="36"/>
        <v>项</v>
      </c>
    </row>
    <row r="723" ht="36" customHeight="1" spans="1:7">
      <c r="A723" s="392" t="s">
        <v>1337</v>
      </c>
      <c r="B723" s="391" t="s">
        <v>1338</v>
      </c>
      <c r="C723" s="277">
        <v>0</v>
      </c>
      <c r="D723" s="311">
        <f>SUM(XFD724:XFD728)</f>
        <v>0</v>
      </c>
      <c r="E723" s="390"/>
      <c r="F723" s="251" t="str">
        <f t="shared" si="35"/>
        <v>是</v>
      </c>
      <c r="G723" s="142" t="str">
        <f t="shared" si="36"/>
        <v>项</v>
      </c>
    </row>
    <row r="724" ht="36" customHeight="1" spans="1:7">
      <c r="A724" s="392" t="s">
        <v>1339</v>
      </c>
      <c r="B724" s="393" t="s">
        <v>486</v>
      </c>
      <c r="C724" s="277">
        <v>0</v>
      </c>
      <c r="D724" s="250"/>
      <c r="E724" s="390"/>
      <c r="F724" s="251" t="str">
        <f t="shared" si="35"/>
        <v>是</v>
      </c>
      <c r="G724" s="142" t="str">
        <f t="shared" si="36"/>
        <v>项</v>
      </c>
    </row>
    <row r="725" ht="36" customHeight="1" spans="1:7">
      <c r="A725" s="388" t="s">
        <v>1340</v>
      </c>
      <c r="B725" s="393" t="s">
        <v>488</v>
      </c>
      <c r="C725" s="277">
        <v>0</v>
      </c>
      <c r="D725" s="250"/>
      <c r="E725" s="390"/>
      <c r="F725" s="251" t="str">
        <f t="shared" si="35"/>
        <v>是</v>
      </c>
      <c r="G725" s="142" t="str">
        <f t="shared" si="36"/>
        <v>项</v>
      </c>
    </row>
    <row r="726" ht="36" customHeight="1" spans="1:7">
      <c r="A726" s="392" t="s">
        <v>1341</v>
      </c>
      <c r="B726" s="393" t="s">
        <v>490</v>
      </c>
      <c r="C726" s="277">
        <v>0</v>
      </c>
      <c r="D726" s="250"/>
      <c r="E726" s="390"/>
      <c r="F726" s="251" t="str">
        <f t="shared" si="35"/>
        <v>是</v>
      </c>
      <c r="G726" s="142" t="str">
        <f t="shared" si="36"/>
        <v>项</v>
      </c>
    </row>
    <row r="727" ht="36" customHeight="1" spans="1:7">
      <c r="A727" s="392" t="s">
        <v>1342</v>
      </c>
      <c r="B727" s="393" t="s">
        <v>1343</v>
      </c>
      <c r="C727" s="277">
        <v>0</v>
      </c>
      <c r="D727" s="250"/>
      <c r="E727" s="390"/>
      <c r="F727" s="251" t="str">
        <f t="shared" si="35"/>
        <v>是</v>
      </c>
      <c r="G727" s="142" t="str">
        <f t="shared" si="36"/>
        <v>项</v>
      </c>
    </row>
    <row r="728" ht="36" customHeight="1" spans="1:7">
      <c r="A728" s="388" t="s">
        <v>1344</v>
      </c>
      <c r="B728" s="393" t="s">
        <v>1345</v>
      </c>
      <c r="C728" s="277">
        <v>0</v>
      </c>
      <c r="D728" s="250"/>
      <c r="E728" s="390"/>
      <c r="F728" s="251" t="str">
        <f t="shared" si="35"/>
        <v>是</v>
      </c>
      <c r="G728" s="142" t="str">
        <f t="shared" si="36"/>
        <v>项</v>
      </c>
    </row>
    <row r="729" ht="36" customHeight="1" spans="1:7">
      <c r="A729" s="392" t="s">
        <v>1346</v>
      </c>
      <c r="B729" s="391" t="s">
        <v>1347</v>
      </c>
      <c r="C729" s="277">
        <v>0</v>
      </c>
      <c r="D729" s="311">
        <f>SUM(XFD730:XFD733)</f>
        <v>0</v>
      </c>
      <c r="E729" s="390"/>
      <c r="F729" s="251" t="str">
        <f t="shared" si="35"/>
        <v>是</v>
      </c>
      <c r="G729" s="142" t="str">
        <f t="shared" si="36"/>
        <v>项</v>
      </c>
    </row>
    <row r="730" ht="36" customHeight="1" spans="1:7">
      <c r="A730" s="392" t="s">
        <v>1348</v>
      </c>
      <c r="B730" s="393" t="s">
        <v>486</v>
      </c>
      <c r="C730" s="277">
        <v>0</v>
      </c>
      <c r="D730" s="250"/>
      <c r="E730" s="390"/>
      <c r="F730" s="251" t="str">
        <f t="shared" si="35"/>
        <v>是</v>
      </c>
      <c r="G730" s="142" t="str">
        <f t="shared" si="36"/>
        <v>项</v>
      </c>
    </row>
    <row r="731" ht="36" customHeight="1" spans="1:7">
      <c r="A731" s="392" t="s">
        <v>1349</v>
      </c>
      <c r="B731" s="393" t="s">
        <v>488</v>
      </c>
      <c r="C731" s="277">
        <v>0</v>
      </c>
      <c r="D731" s="250"/>
      <c r="E731" s="390"/>
      <c r="F731" s="251" t="str">
        <f t="shared" si="35"/>
        <v>是</v>
      </c>
      <c r="G731" s="142" t="str">
        <f t="shared" si="36"/>
        <v>项</v>
      </c>
    </row>
    <row r="732" ht="36" customHeight="1" spans="1:7">
      <c r="A732" s="392" t="s">
        <v>1350</v>
      </c>
      <c r="B732" s="393" t="s">
        <v>490</v>
      </c>
      <c r="C732" s="277">
        <v>0</v>
      </c>
      <c r="D732" s="250"/>
      <c r="E732" s="390"/>
      <c r="F732" s="251" t="str">
        <f t="shared" si="35"/>
        <v>是</v>
      </c>
      <c r="G732" s="142" t="str">
        <f t="shared" si="36"/>
        <v>项</v>
      </c>
    </row>
    <row r="733" ht="36" customHeight="1" spans="1:7">
      <c r="A733" s="392" t="s">
        <v>1351</v>
      </c>
      <c r="B733" s="393" t="s">
        <v>1352</v>
      </c>
      <c r="C733" s="277">
        <v>0</v>
      </c>
      <c r="D733" s="250"/>
      <c r="E733" s="390"/>
      <c r="F733" s="251" t="str">
        <f t="shared" si="35"/>
        <v>是</v>
      </c>
      <c r="G733" s="142" t="str">
        <f t="shared" si="36"/>
        <v>项</v>
      </c>
    </row>
    <row r="734" ht="36" customHeight="1" spans="1:7">
      <c r="A734" s="392" t="s">
        <v>1353</v>
      </c>
      <c r="B734" s="391" t="s">
        <v>1354</v>
      </c>
      <c r="C734" s="312">
        <f>((((SUM(XFD735))+0)+0)+0)+0</f>
        <v>0</v>
      </c>
      <c r="D734" s="312">
        <f>((((SUM(XFD735))+0)+0)+0)+0</f>
        <v>0</v>
      </c>
      <c r="E734" s="390" t="e">
        <f t="shared" si="34"/>
        <v>#DIV/0!</v>
      </c>
      <c r="F734" s="251" t="str">
        <f t="shared" si="35"/>
        <v>是</v>
      </c>
      <c r="G734" s="142" t="str">
        <f t="shared" si="36"/>
        <v>项</v>
      </c>
    </row>
    <row r="735" ht="36" customHeight="1" spans="1:7">
      <c r="A735" s="392" t="s">
        <v>1355</v>
      </c>
      <c r="B735" s="393" t="s">
        <v>1354</v>
      </c>
      <c r="C735" s="330">
        <v>23</v>
      </c>
      <c r="D735" s="277">
        <v>23</v>
      </c>
      <c r="E735" s="390" t="e">
        <f t="shared" si="34"/>
        <v>#DIV/0!</v>
      </c>
      <c r="F735" s="251" t="str">
        <f t="shared" si="35"/>
        <v>是</v>
      </c>
      <c r="G735" s="142" t="str">
        <f t="shared" si="36"/>
        <v>项</v>
      </c>
    </row>
    <row r="736" ht="36" customHeight="1" spans="1:7">
      <c r="A736" s="392" t="s">
        <v>1356</v>
      </c>
      <c r="B736" s="389" t="s">
        <v>88</v>
      </c>
      <c r="C736" s="312">
        <f>SUM(XFD737,XFD747,XFD751,XFD760,XFD767,XFD774,XFD780,XFD783,XFD786,XFD788,XFD790,XFD796,XFD798,XFD800,XFD811)</f>
        <v>0</v>
      </c>
      <c r="D736" s="312">
        <f>SUM(XFD737,XFD747,XFD751,XFD760,XFD767,XFD774,XFD780,XFD783,XFD786,XFD788,XFD790,XFD796,XFD798,XFD800,XFD811)</f>
        <v>0</v>
      </c>
      <c r="E736" s="390" t="e">
        <f t="shared" si="34"/>
        <v>#DIV/0!</v>
      </c>
      <c r="F736" s="251" t="str">
        <f t="shared" si="35"/>
        <v>是</v>
      </c>
      <c r="G736" s="142" t="str">
        <f t="shared" si="36"/>
        <v>项</v>
      </c>
    </row>
    <row r="737" ht="36" customHeight="1" spans="1:7">
      <c r="A737" s="388" t="s">
        <v>1357</v>
      </c>
      <c r="B737" s="391" t="s">
        <v>1358</v>
      </c>
      <c r="C737" s="312">
        <f>((((SUM(XFD738:XFD746))+0)+0)+0)+0</f>
        <v>0</v>
      </c>
      <c r="D737" s="312">
        <f>((((SUM(XFD738:XFD746))+0)+0)+0)+0</f>
        <v>0</v>
      </c>
      <c r="E737" s="390"/>
      <c r="F737" s="251" t="str">
        <f t="shared" si="35"/>
        <v>是</v>
      </c>
      <c r="G737" s="142" t="str">
        <f t="shared" si="36"/>
        <v>项</v>
      </c>
    </row>
    <row r="738" ht="36" customHeight="1" spans="1:7">
      <c r="A738" s="392" t="s">
        <v>1359</v>
      </c>
      <c r="B738" s="393" t="s">
        <v>139</v>
      </c>
      <c r="C738" s="277"/>
      <c r="D738" s="277"/>
      <c r="E738" s="390"/>
      <c r="F738" s="251" t="str">
        <f t="shared" si="35"/>
        <v>是</v>
      </c>
      <c r="G738" s="142" t="str">
        <f t="shared" si="36"/>
        <v>项</v>
      </c>
    </row>
    <row r="739" ht="36" customHeight="1" spans="1:7">
      <c r="A739" s="388" t="s">
        <v>1360</v>
      </c>
      <c r="B739" s="393" t="s">
        <v>141</v>
      </c>
      <c r="C739" s="277"/>
      <c r="D739" s="277"/>
      <c r="E739" s="390"/>
      <c r="F739" s="251" t="str">
        <f t="shared" si="35"/>
        <v>是</v>
      </c>
      <c r="G739" s="142" t="str">
        <f t="shared" si="36"/>
        <v>项</v>
      </c>
    </row>
    <row r="740" ht="36" customHeight="1" spans="1:7">
      <c r="A740" s="392">
        <v>2109999</v>
      </c>
      <c r="B740" s="393" t="s">
        <v>143</v>
      </c>
      <c r="C740" s="277">
        <v>0</v>
      </c>
      <c r="D740" s="277"/>
      <c r="E740" s="390"/>
      <c r="F740" s="251" t="str">
        <f t="shared" si="35"/>
        <v>是</v>
      </c>
      <c r="G740" s="142" t="str">
        <f t="shared" si="36"/>
        <v>项</v>
      </c>
    </row>
    <row r="741" ht="36" customHeight="1" spans="1:7">
      <c r="A741" s="362" t="s">
        <v>1361</v>
      </c>
      <c r="B741" s="393" t="s">
        <v>1362</v>
      </c>
      <c r="C741" s="277">
        <v>0</v>
      </c>
      <c r="D741" s="277"/>
      <c r="E741" s="390"/>
      <c r="F741" s="251" t="str">
        <f t="shared" si="35"/>
        <v>是</v>
      </c>
      <c r="G741" s="142" t="str">
        <f t="shared" si="36"/>
        <v>项</v>
      </c>
    </row>
    <row r="742" ht="36" customHeight="1" spans="1:7">
      <c r="A742" s="362" t="s">
        <v>1363</v>
      </c>
      <c r="B742" s="393" t="s">
        <v>1364</v>
      </c>
      <c r="C742" s="277">
        <v>0</v>
      </c>
      <c r="D742" s="277"/>
      <c r="E742" s="390"/>
      <c r="F742" s="251" t="str">
        <f t="shared" si="35"/>
        <v>是</v>
      </c>
      <c r="G742" s="142" t="str">
        <f t="shared" si="36"/>
        <v>项</v>
      </c>
    </row>
    <row r="743" ht="36" customHeight="1" spans="1:7">
      <c r="A743" s="388" t="s">
        <v>87</v>
      </c>
      <c r="B743" s="393" t="s">
        <v>1365</v>
      </c>
      <c r="C743" s="277">
        <v>0</v>
      </c>
      <c r="D743" s="277"/>
      <c r="E743" s="390"/>
      <c r="F743" s="251" t="str">
        <f t="shared" si="35"/>
        <v>是</v>
      </c>
      <c r="G743" s="142" t="str">
        <f t="shared" si="36"/>
        <v>项</v>
      </c>
    </row>
    <row r="744" ht="36" customHeight="1" spans="1:7">
      <c r="A744" s="388" t="s">
        <v>1366</v>
      </c>
      <c r="B744" s="393" t="s">
        <v>1367</v>
      </c>
      <c r="C744" s="277">
        <v>0</v>
      </c>
      <c r="D744" s="277"/>
      <c r="E744" s="390"/>
      <c r="F744" s="251" t="str">
        <f t="shared" si="35"/>
        <v>是</v>
      </c>
      <c r="G744" s="142" t="str">
        <f t="shared" si="36"/>
        <v>项</v>
      </c>
    </row>
    <row r="745" ht="36" customHeight="1" spans="1:7">
      <c r="A745" s="392" t="s">
        <v>1368</v>
      </c>
      <c r="B745" s="393" t="s">
        <v>1369</v>
      </c>
      <c r="C745" s="277"/>
      <c r="D745" s="277"/>
      <c r="E745" s="390"/>
      <c r="F745" s="251" t="str">
        <f t="shared" si="35"/>
        <v>是</v>
      </c>
      <c r="G745" s="142" t="str">
        <f t="shared" si="36"/>
        <v>项</v>
      </c>
    </row>
    <row r="746" ht="36" customHeight="1" spans="1:7">
      <c r="A746" s="392" t="s">
        <v>1370</v>
      </c>
      <c r="B746" s="393" t="s">
        <v>1371</v>
      </c>
      <c r="C746" s="277">
        <v>0</v>
      </c>
      <c r="D746" s="277"/>
      <c r="E746" s="390"/>
      <c r="F746" s="251" t="str">
        <f t="shared" si="35"/>
        <v>是</v>
      </c>
      <c r="G746" s="142" t="str">
        <f t="shared" si="36"/>
        <v>项</v>
      </c>
    </row>
    <row r="747" ht="36" customHeight="1" spans="1:7">
      <c r="A747" s="392" t="s">
        <v>1372</v>
      </c>
      <c r="B747" s="391" t="s">
        <v>1373</v>
      </c>
      <c r="C747" s="312">
        <f>((((SUM(XFD748:XFD750))+0)+0)+0)+0</f>
        <v>0</v>
      </c>
      <c r="D747" s="312">
        <f>((((SUM(XFD748:XFD750))+0)+0)+0)+0</f>
        <v>0</v>
      </c>
      <c r="E747" s="390" t="e">
        <f t="shared" ref="E740:E803" si="37">(XFD747-XFD747)/XFD747</f>
        <v>#DIV/0!</v>
      </c>
      <c r="F747" s="251" t="str">
        <f t="shared" si="35"/>
        <v>是</v>
      </c>
      <c r="G747" s="142" t="str">
        <f t="shared" si="36"/>
        <v>项</v>
      </c>
    </row>
    <row r="748" ht="36" customHeight="1" spans="1:7">
      <c r="A748" s="392" t="s">
        <v>1374</v>
      </c>
      <c r="B748" s="393" t="s">
        <v>1375</v>
      </c>
      <c r="C748" s="277">
        <v>0</v>
      </c>
      <c r="D748" s="250"/>
      <c r="E748" s="390"/>
      <c r="F748" s="251" t="str">
        <f t="shared" si="35"/>
        <v>是</v>
      </c>
      <c r="G748" s="142" t="str">
        <f t="shared" si="36"/>
        <v>项</v>
      </c>
    </row>
    <row r="749" ht="36" customHeight="1" spans="1:7">
      <c r="A749" s="392" t="s">
        <v>1376</v>
      </c>
      <c r="B749" s="393" t="s">
        <v>1377</v>
      </c>
      <c r="C749" s="277">
        <v>0</v>
      </c>
      <c r="D749" s="277"/>
      <c r="E749" s="390"/>
      <c r="F749" s="251" t="str">
        <f t="shared" si="35"/>
        <v>是</v>
      </c>
      <c r="G749" s="142" t="str">
        <f t="shared" si="36"/>
        <v>项</v>
      </c>
    </row>
    <row r="750" ht="36" customHeight="1" spans="1:7">
      <c r="A750" s="392" t="s">
        <v>1378</v>
      </c>
      <c r="B750" s="393" t="s">
        <v>1379</v>
      </c>
      <c r="C750" s="330">
        <v>41</v>
      </c>
      <c r="D750" s="277">
        <v>42</v>
      </c>
      <c r="E750" s="390" t="e">
        <f t="shared" si="37"/>
        <v>#DIV/0!</v>
      </c>
      <c r="F750" s="251" t="str">
        <f t="shared" si="35"/>
        <v>是</v>
      </c>
      <c r="G750" s="142" t="str">
        <f t="shared" si="36"/>
        <v>项</v>
      </c>
    </row>
    <row r="751" ht="36" customHeight="1" spans="1:7">
      <c r="A751" s="392" t="s">
        <v>1380</v>
      </c>
      <c r="B751" s="391" t="s">
        <v>1381</v>
      </c>
      <c r="C751" s="312">
        <f>((((SUM(XFD752:XFD759))+0)+0)+0)+0</f>
        <v>0</v>
      </c>
      <c r="D751" s="312">
        <f>((((SUM(XFD752:XFD759))+0)+0)+0)+0</f>
        <v>0</v>
      </c>
      <c r="E751" s="390" t="e">
        <f t="shared" si="37"/>
        <v>#DIV/0!</v>
      </c>
      <c r="F751" s="251" t="str">
        <f t="shared" si="35"/>
        <v>是</v>
      </c>
      <c r="G751" s="142" t="str">
        <f t="shared" si="36"/>
        <v>项</v>
      </c>
    </row>
    <row r="752" ht="36" customHeight="1" spans="1:7">
      <c r="A752" s="392" t="s">
        <v>1382</v>
      </c>
      <c r="B752" s="393" t="s">
        <v>1383</v>
      </c>
      <c r="C752" s="330">
        <v>0</v>
      </c>
      <c r="D752" s="277"/>
      <c r="E752" s="390"/>
      <c r="F752" s="251" t="str">
        <f t="shared" si="35"/>
        <v>是</v>
      </c>
      <c r="G752" s="142" t="str">
        <f t="shared" si="36"/>
        <v>项</v>
      </c>
    </row>
    <row r="753" ht="36" customHeight="1" spans="1:7">
      <c r="A753" s="392" t="s">
        <v>1384</v>
      </c>
      <c r="B753" s="393" t="s">
        <v>1385</v>
      </c>
      <c r="C753" s="330">
        <v>317</v>
      </c>
      <c r="D753" s="277">
        <v>317</v>
      </c>
      <c r="E753" s="390" t="e">
        <f t="shared" si="37"/>
        <v>#DIV/0!</v>
      </c>
      <c r="F753" s="251" t="str">
        <f t="shared" si="35"/>
        <v>是</v>
      </c>
      <c r="G753" s="142" t="str">
        <f t="shared" si="36"/>
        <v>项</v>
      </c>
    </row>
    <row r="754" ht="36" customHeight="1" spans="1:7">
      <c r="A754" s="388" t="s">
        <v>1386</v>
      </c>
      <c r="B754" s="393" t="s">
        <v>1387</v>
      </c>
      <c r="C754" s="330">
        <v>0</v>
      </c>
      <c r="D754" s="250"/>
      <c r="E754" s="390"/>
      <c r="F754" s="251" t="str">
        <f t="shared" si="35"/>
        <v>是</v>
      </c>
      <c r="G754" s="142" t="str">
        <f t="shared" si="36"/>
        <v>项</v>
      </c>
    </row>
    <row r="755" ht="36" customHeight="1" spans="1:7">
      <c r="A755" s="392" t="s">
        <v>1388</v>
      </c>
      <c r="B755" s="393" t="s">
        <v>1389</v>
      </c>
      <c r="C755" s="330">
        <v>0</v>
      </c>
      <c r="D755" s="277"/>
      <c r="E755" s="390"/>
      <c r="F755" s="251" t="str">
        <f t="shared" si="35"/>
        <v>是</v>
      </c>
      <c r="G755" s="142" t="str">
        <f t="shared" si="36"/>
        <v>项</v>
      </c>
    </row>
    <row r="756" ht="36" customHeight="1" spans="1:7">
      <c r="A756" s="392" t="s">
        <v>1390</v>
      </c>
      <c r="B756" s="393" t="s">
        <v>1391</v>
      </c>
      <c r="C756" s="330">
        <v>0</v>
      </c>
      <c r="D756" s="250"/>
      <c r="E756" s="390"/>
      <c r="F756" s="251" t="str">
        <f t="shared" si="35"/>
        <v>是</v>
      </c>
      <c r="G756" s="142" t="str">
        <f t="shared" si="36"/>
        <v>项</v>
      </c>
    </row>
    <row r="757" ht="36" customHeight="1" spans="1:7">
      <c r="A757" s="392" t="s">
        <v>1392</v>
      </c>
      <c r="B757" s="393" t="s">
        <v>1393</v>
      </c>
      <c r="C757" s="330">
        <v>0</v>
      </c>
      <c r="D757" s="277"/>
      <c r="E757" s="390"/>
      <c r="F757" s="251" t="str">
        <f t="shared" si="35"/>
        <v>是</v>
      </c>
      <c r="G757" s="142" t="str">
        <f t="shared" si="36"/>
        <v>项</v>
      </c>
    </row>
    <row r="758" ht="36" customHeight="1" spans="1:7">
      <c r="A758" s="388" t="s">
        <v>1394</v>
      </c>
      <c r="B758" s="393" t="s">
        <v>1395</v>
      </c>
      <c r="C758" s="330">
        <v>0</v>
      </c>
      <c r="D758" s="277"/>
      <c r="E758" s="390"/>
      <c r="F758" s="251" t="str">
        <f t="shared" si="35"/>
        <v>是</v>
      </c>
      <c r="G758" s="142" t="str">
        <f t="shared" si="36"/>
        <v>项</v>
      </c>
    </row>
    <row r="759" ht="36" customHeight="1" spans="1:7">
      <c r="A759" s="392" t="s">
        <v>1396</v>
      </c>
      <c r="B759" s="393" t="s">
        <v>1397</v>
      </c>
      <c r="C759" s="330">
        <v>10</v>
      </c>
      <c r="D759" s="277">
        <v>10</v>
      </c>
      <c r="E759" s="390" t="e">
        <f t="shared" si="37"/>
        <v>#DIV/0!</v>
      </c>
      <c r="F759" s="251" t="str">
        <f t="shared" si="35"/>
        <v>是</v>
      </c>
      <c r="G759" s="142" t="str">
        <f t="shared" si="36"/>
        <v>项</v>
      </c>
    </row>
    <row r="760" ht="36" customHeight="1" spans="1:7">
      <c r="A760" s="392" t="s">
        <v>1398</v>
      </c>
      <c r="B760" s="391" t="s">
        <v>1399</v>
      </c>
      <c r="C760" s="312">
        <f>((((SUM(XFD761:XFD766))+0)+0)+0)+0</f>
        <v>0</v>
      </c>
      <c r="D760" s="312">
        <f>((((SUM(XFD761:XFD766))+0)+0)+0)+0</f>
        <v>0</v>
      </c>
      <c r="E760" s="390" t="e">
        <f t="shared" si="37"/>
        <v>#DIV/0!</v>
      </c>
      <c r="F760" s="251" t="str">
        <f t="shared" si="35"/>
        <v>是</v>
      </c>
      <c r="G760" s="142" t="str">
        <f t="shared" si="36"/>
        <v>项</v>
      </c>
    </row>
    <row r="761" ht="36" customHeight="1" spans="1:7">
      <c r="A761" s="392" t="s">
        <v>1400</v>
      </c>
      <c r="B761" s="393" t="s">
        <v>1401</v>
      </c>
      <c r="C761" s="330">
        <v>0</v>
      </c>
      <c r="D761" s="277">
        <v>170</v>
      </c>
      <c r="E761" s="390"/>
      <c r="F761" s="251" t="str">
        <f t="shared" si="35"/>
        <v>是</v>
      </c>
      <c r="G761" s="142" t="str">
        <f t="shared" si="36"/>
        <v>项</v>
      </c>
    </row>
    <row r="762" ht="36" customHeight="1" spans="1:7">
      <c r="A762" s="392" t="s">
        <v>1402</v>
      </c>
      <c r="B762" s="393" t="s">
        <v>1403</v>
      </c>
      <c r="C762" s="330">
        <v>58</v>
      </c>
      <c r="D762" s="277">
        <v>58</v>
      </c>
      <c r="E762" s="390" t="e">
        <f t="shared" si="37"/>
        <v>#DIV/0!</v>
      </c>
      <c r="F762" s="251" t="str">
        <f t="shared" si="35"/>
        <v>是</v>
      </c>
      <c r="G762" s="142" t="str">
        <f t="shared" si="36"/>
        <v>项</v>
      </c>
    </row>
    <row r="763" ht="36" customHeight="1" spans="1:7">
      <c r="A763" s="392" t="s">
        <v>1404</v>
      </c>
      <c r="B763" s="393" t="s">
        <v>1405</v>
      </c>
      <c r="C763" s="277"/>
      <c r="D763" s="277"/>
      <c r="E763" s="390"/>
      <c r="F763" s="251" t="str">
        <f t="shared" si="35"/>
        <v>是</v>
      </c>
      <c r="G763" s="142" t="str">
        <f t="shared" si="36"/>
        <v>项</v>
      </c>
    </row>
    <row r="764" ht="36" customHeight="1" spans="1:7">
      <c r="A764" s="392" t="s">
        <v>1406</v>
      </c>
      <c r="B764" s="393" t="s">
        <v>1407</v>
      </c>
      <c r="C764" s="277"/>
      <c r="D764" s="250"/>
      <c r="E764" s="390"/>
      <c r="F764" s="251" t="str">
        <f t="shared" si="35"/>
        <v>是</v>
      </c>
      <c r="G764" s="142" t="str">
        <f t="shared" si="36"/>
        <v>项</v>
      </c>
    </row>
    <row r="765" ht="36" customHeight="1" spans="1:7">
      <c r="A765" s="274" t="s">
        <v>1408</v>
      </c>
      <c r="B765" s="393" t="s">
        <v>1409</v>
      </c>
      <c r="C765" s="277"/>
      <c r="D765" s="277"/>
      <c r="E765" s="390"/>
      <c r="F765" s="251" t="str">
        <f t="shared" si="35"/>
        <v>是</v>
      </c>
      <c r="G765" s="142" t="str">
        <f t="shared" si="36"/>
        <v>项</v>
      </c>
    </row>
    <row r="766" ht="36" customHeight="1" spans="1:7">
      <c r="A766" s="392" t="s">
        <v>1410</v>
      </c>
      <c r="B766" s="393" t="s">
        <v>1411</v>
      </c>
      <c r="C766" s="277"/>
      <c r="D766" s="277"/>
      <c r="E766" s="390"/>
      <c r="F766" s="251" t="str">
        <f t="shared" si="35"/>
        <v>是</v>
      </c>
      <c r="G766" s="142" t="str">
        <f t="shared" si="36"/>
        <v>项</v>
      </c>
    </row>
    <row r="767" ht="36" customHeight="1" spans="1:7">
      <c r="A767" s="388" t="s">
        <v>1412</v>
      </c>
      <c r="B767" s="391" t="s">
        <v>1413</v>
      </c>
      <c r="C767" s="277"/>
      <c r="D767" s="311">
        <f>((((SUM(XFD768:XFD773))+0)+0)+0)+0</f>
        <v>0</v>
      </c>
      <c r="E767" s="390"/>
      <c r="F767" s="251" t="str">
        <f t="shared" si="35"/>
        <v>是</v>
      </c>
      <c r="G767" s="142" t="str">
        <f t="shared" si="36"/>
        <v>项</v>
      </c>
    </row>
    <row r="768" ht="36" customHeight="1" spans="1:7">
      <c r="A768" s="392" t="s">
        <v>1414</v>
      </c>
      <c r="B768" s="393" t="s">
        <v>1415</v>
      </c>
      <c r="C768" s="277">
        <v>0</v>
      </c>
      <c r="D768" s="250"/>
      <c r="E768" s="390"/>
      <c r="F768" s="251" t="str">
        <f t="shared" si="35"/>
        <v>是</v>
      </c>
      <c r="G768" s="142" t="str">
        <f t="shared" si="36"/>
        <v>项</v>
      </c>
    </row>
    <row r="769" ht="36" customHeight="1" spans="1:7">
      <c r="A769" s="392" t="s">
        <v>1416</v>
      </c>
      <c r="B769" s="393" t="s">
        <v>1417</v>
      </c>
      <c r="C769" s="277">
        <v>0</v>
      </c>
      <c r="D769" s="250"/>
      <c r="E769" s="390"/>
      <c r="F769" s="251" t="str">
        <f t="shared" si="35"/>
        <v>是</v>
      </c>
      <c r="G769" s="142" t="str">
        <f t="shared" si="36"/>
        <v>项</v>
      </c>
    </row>
    <row r="770" ht="36" customHeight="1" spans="1:7">
      <c r="A770" s="392" t="s">
        <v>1418</v>
      </c>
      <c r="B770" s="393" t="s">
        <v>1419</v>
      </c>
      <c r="C770" s="277">
        <v>0</v>
      </c>
      <c r="D770" s="250"/>
      <c r="E770" s="390"/>
      <c r="F770" s="251" t="str">
        <f t="shared" si="35"/>
        <v>是</v>
      </c>
      <c r="G770" s="142" t="str">
        <f t="shared" si="36"/>
        <v>项</v>
      </c>
    </row>
    <row r="771" ht="36" customHeight="1" spans="1:7">
      <c r="A771" s="392" t="s">
        <v>1420</v>
      </c>
      <c r="B771" s="393" t="s">
        <v>1421</v>
      </c>
      <c r="C771" s="277">
        <v>0</v>
      </c>
      <c r="D771" s="250"/>
      <c r="E771" s="390"/>
      <c r="F771" s="251" t="str">
        <f t="shared" si="35"/>
        <v>是</v>
      </c>
      <c r="G771" s="142" t="str">
        <f t="shared" si="36"/>
        <v>项</v>
      </c>
    </row>
    <row r="772" ht="36" customHeight="1" spans="1:7">
      <c r="A772" s="388" t="s">
        <v>1422</v>
      </c>
      <c r="B772" s="393" t="s">
        <v>1423</v>
      </c>
      <c r="C772" s="277">
        <v>0</v>
      </c>
      <c r="D772" s="250"/>
      <c r="E772" s="390"/>
      <c r="F772" s="251" t="str">
        <f t="shared" ref="F772:F835" si="38">IF(LEN(XFD772)=3,"是",IF(XFD772&lt;&gt;"",IF(SUM(XFD772)&lt;&gt;0,"是","否"),"是"))</f>
        <v>是</v>
      </c>
      <c r="G772" s="142" t="str">
        <f t="shared" ref="G772:G835" si="39">IF(LEN(XFD772)=3,"类",IF(LEN(XFD772)=5,"款","项"))</f>
        <v>项</v>
      </c>
    </row>
    <row r="773" ht="36" customHeight="1" spans="1:7">
      <c r="A773" s="392" t="s">
        <v>1424</v>
      </c>
      <c r="B773" s="393" t="s">
        <v>1425</v>
      </c>
      <c r="C773" s="277"/>
      <c r="D773" s="250">
        <v>696</v>
      </c>
      <c r="E773" s="390"/>
      <c r="F773" s="251" t="str">
        <f t="shared" si="38"/>
        <v>是</v>
      </c>
      <c r="G773" s="142" t="str">
        <f t="shared" si="39"/>
        <v>项</v>
      </c>
    </row>
    <row r="774" ht="36" customHeight="1" spans="1:7">
      <c r="A774" s="392" t="s">
        <v>1426</v>
      </c>
      <c r="B774" s="391" t="s">
        <v>1427</v>
      </c>
      <c r="C774" s="277">
        <f>XFD775+XFD776+XFD777+XFD778+XFD779</f>
        <v>0</v>
      </c>
      <c r="D774" s="311">
        <f>((((SUM(XFD775:XFD779))+0)+0)+0)+0</f>
        <v>0</v>
      </c>
      <c r="E774" s="390" t="e">
        <f t="shared" si="37"/>
        <v>#DIV/0!</v>
      </c>
      <c r="F774" s="251" t="str">
        <f t="shared" si="38"/>
        <v>是</v>
      </c>
      <c r="G774" s="142" t="str">
        <f t="shared" si="39"/>
        <v>项</v>
      </c>
    </row>
    <row r="775" ht="36" customHeight="1" spans="1:7">
      <c r="A775" s="392" t="s">
        <v>1428</v>
      </c>
      <c r="B775" s="393" t="s">
        <v>1429</v>
      </c>
      <c r="C775" s="277">
        <v>0</v>
      </c>
      <c r="D775" s="250"/>
      <c r="E775" s="390"/>
      <c r="F775" s="251" t="str">
        <f t="shared" si="38"/>
        <v>是</v>
      </c>
      <c r="G775" s="142" t="str">
        <f t="shared" si="39"/>
        <v>项</v>
      </c>
    </row>
    <row r="776" ht="36" customHeight="1" spans="1:7">
      <c r="A776" s="392" t="s">
        <v>1430</v>
      </c>
      <c r="B776" s="393" t="s">
        <v>1431</v>
      </c>
      <c r="C776" s="277">
        <v>0</v>
      </c>
      <c r="D776" s="250"/>
      <c r="E776" s="390"/>
      <c r="F776" s="251" t="str">
        <f t="shared" si="38"/>
        <v>是</v>
      </c>
      <c r="G776" s="142" t="str">
        <f t="shared" si="39"/>
        <v>项</v>
      </c>
    </row>
    <row r="777" ht="36" customHeight="1" spans="1:7">
      <c r="A777" s="392" t="s">
        <v>1432</v>
      </c>
      <c r="B777" s="393" t="s">
        <v>1433</v>
      </c>
      <c r="C777" s="277">
        <v>0</v>
      </c>
      <c r="D777" s="250"/>
      <c r="E777" s="390"/>
      <c r="F777" s="251" t="str">
        <f t="shared" si="38"/>
        <v>是</v>
      </c>
      <c r="G777" s="142" t="str">
        <f t="shared" si="39"/>
        <v>项</v>
      </c>
    </row>
    <row r="778" ht="36" customHeight="1" spans="1:7">
      <c r="A778" s="392" t="s">
        <v>1434</v>
      </c>
      <c r="B778" s="393" t="s">
        <v>1435</v>
      </c>
      <c r="C778" s="277">
        <v>0</v>
      </c>
      <c r="D778" s="250"/>
      <c r="E778" s="390"/>
      <c r="F778" s="251" t="str">
        <f t="shared" si="38"/>
        <v>是</v>
      </c>
      <c r="G778" s="142" t="str">
        <f t="shared" si="39"/>
        <v>项</v>
      </c>
    </row>
    <row r="779" ht="36" customHeight="1" spans="1:7">
      <c r="A779" s="388" t="s">
        <v>1436</v>
      </c>
      <c r="B779" s="393" t="s">
        <v>1437</v>
      </c>
      <c r="C779" s="330">
        <v>1</v>
      </c>
      <c r="D779" s="250"/>
      <c r="E779" s="390" t="e">
        <f t="shared" si="37"/>
        <v>#DIV/0!</v>
      </c>
      <c r="F779" s="251" t="str">
        <f t="shared" si="38"/>
        <v>是</v>
      </c>
      <c r="G779" s="142" t="str">
        <f t="shared" si="39"/>
        <v>项</v>
      </c>
    </row>
    <row r="780" ht="36" customHeight="1" spans="1:7">
      <c r="A780" s="392" t="s">
        <v>1438</v>
      </c>
      <c r="B780" s="391" t="s">
        <v>1439</v>
      </c>
      <c r="C780" s="311">
        <f>((((SUM(XFD781:XFD782))+0)+0)+0)+0</f>
        <v>0</v>
      </c>
      <c r="D780" s="311">
        <f>((((SUM(XFD781:XFD782))+0)+0)+0)+0</f>
        <v>0</v>
      </c>
      <c r="E780" s="390"/>
      <c r="F780" s="251" t="str">
        <f t="shared" si="38"/>
        <v>是</v>
      </c>
      <c r="G780" s="142" t="str">
        <f t="shared" si="39"/>
        <v>项</v>
      </c>
    </row>
    <row r="781" ht="36" customHeight="1" spans="1:7">
      <c r="A781" s="392" t="s">
        <v>1440</v>
      </c>
      <c r="B781" s="393" t="s">
        <v>1441</v>
      </c>
      <c r="C781" s="277">
        <v>0</v>
      </c>
      <c r="D781" s="250"/>
      <c r="E781" s="390"/>
      <c r="F781" s="251" t="str">
        <f t="shared" si="38"/>
        <v>是</v>
      </c>
      <c r="G781" s="142" t="str">
        <f t="shared" si="39"/>
        <v>项</v>
      </c>
    </row>
    <row r="782" ht="36" customHeight="1" spans="1:7">
      <c r="A782" s="392" t="s">
        <v>1442</v>
      </c>
      <c r="B782" s="393" t="s">
        <v>1443</v>
      </c>
      <c r="C782" s="277">
        <v>0</v>
      </c>
      <c r="D782" s="250"/>
      <c r="E782" s="390"/>
      <c r="F782" s="251" t="str">
        <f t="shared" si="38"/>
        <v>是</v>
      </c>
      <c r="G782" s="142" t="str">
        <f t="shared" si="39"/>
        <v>项</v>
      </c>
    </row>
    <row r="783" ht="36" customHeight="1" spans="1:7">
      <c r="A783" s="392" t="s">
        <v>1444</v>
      </c>
      <c r="B783" s="391" t="s">
        <v>1445</v>
      </c>
      <c r="C783" s="311">
        <f>((((SUM(XFD784:XFD785))+0)+0)+0)+0</f>
        <v>0</v>
      </c>
      <c r="D783" s="311">
        <f>((((SUM(XFD784:XFD785))+0)+0)+0)+0</f>
        <v>0</v>
      </c>
      <c r="E783" s="390"/>
      <c r="F783" s="251" t="str">
        <f t="shared" si="38"/>
        <v>是</v>
      </c>
      <c r="G783" s="142" t="str">
        <f t="shared" si="39"/>
        <v>项</v>
      </c>
    </row>
    <row r="784" ht="36" customHeight="1" spans="1:7">
      <c r="A784" s="392" t="s">
        <v>1446</v>
      </c>
      <c r="B784" s="393" t="s">
        <v>1447</v>
      </c>
      <c r="C784" s="277">
        <v>0</v>
      </c>
      <c r="D784" s="250"/>
      <c r="E784" s="390"/>
      <c r="F784" s="251" t="str">
        <f t="shared" si="38"/>
        <v>是</v>
      </c>
      <c r="G784" s="142" t="str">
        <f t="shared" si="39"/>
        <v>项</v>
      </c>
    </row>
    <row r="785" ht="36" customHeight="1" spans="1:7">
      <c r="A785" s="388" t="s">
        <v>1448</v>
      </c>
      <c r="B785" s="393" t="s">
        <v>1449</v>
      </c>
      <c r="C785" s="277">
        <v>0</v>
      </c>
      <c r="D785" s="250"/>
      <c r="E785" s="390"/>
      <c r="F785" s="251" t="str">
        <f t="shared" si="38"/>
        <v>是</v>
      </c>
      <c r="G785" s="142" t="str">
        <f t="shared" si="39"/>
        <v>项</v>
      </c>
    </row>
    <row r="786" ht="36" customHeight="1" spans="1:7">
      <c r="A786" s="392" t="s">
        <v>1450</v>
      </c>
      <c r="B786" s="391" t="s">
        <v>1451</v>
      </c>
      <c r="C786" s="311">
        <f>((((XFD787)+0)+0)+0)+0</f>
        <v>0</v>
      </c>
      <c r="D786" s="311">
        <f>((((XFD787)+0)+0)+0)+0</f>
        <v>0</v>
      </c>
      <c r="E786" s="390"/>
      <c r="F786" s="251" t="str">
        <f t="shared" si="38"/>
        <v>是</v>
      </c>
      <c r="G786" s="142" t="str">
        <f t="shared" si="39"/>
        <v>项</v>
      </c>
    </row>
    <row r="787" ht="36" customHeight="1" spans="1:7">
      <c r="A787" s="392" t="s">
        <v>1452</v>
      </c>
      <c r="B787" s="400" t="s">
        <v>1451</v>
      </c>
      <c r="C787" s="277">
        <v>0</v>
      </c>
      <c r="D787" s="250"/>
      <c r="E787" s="390"/>
      <c r="F787" s="251" t="str">
        <f t="shared" si="38"/>
        <v>是</v>
      </c>
      <c r="G787" s="142" t="str">
        <f t="shared" si="39"/>
        <v>项</v>
      </c>
    </row>
    <row r="788" ht="36" customHeight="1" spans="1:7">
      <c r="A788" s="388" t="s">
        <v>1453</v>
      </c>
      <c r="B788" s="391" t="s">
        <v>1454</v>
      </c>
      <c r="C788" s="312">
        <f>((((XFD789)+0)+0)+0)+0</f>
        <v>0</v>
      </c>
      <c r="D788" s="312">
        <f>((((XFD789)+0)+0)+0)+0</f>
        <v>0</v>
      </c>
      <c r="E788" s="390"/>
      <c r="F788" s="251" t="str">
        <f t="shared" si="38"/>
        <v>是</v>
      </c>
      <c r="G788" s="142" t="str">
        <f t="shared" si="39"/>
        <v>项</v>
      </c>
    </row>
    <row r="789" ht="36" customHeight="1" spans="1:7">
      <c r="A789" s="392" t="s">
        <v>1455</v>
      </c>
      <c r="B789" s="400" t="s">
        <v>1454</v>
      </c>
      <c r="C789" s="277">
        <v>0</v>
      </c>
      <c r="D789" s="277"/>
      <c r="E789" s="390"/>
      <c r="F789" s="251" t="str">
        <f t="shared" si="38"/>
        <v>是</v>
      </c>
      <c r="G789" s="142" t="str">
        <f t="shared" si="39"/>
        <v>项</v>
      </c>
    </row>
    <row r="790" ht="36" customHeight="1" spans="1:7">
      <c r="A790" s="392" t="s">
        <v>1456</v>
      </c>
      <c r="B790" s="391" t="s">
        <v>1457</v>
      </c>
      <c r="C790" s="277"/>
      <c r="D790" s="312">
        <f>((((SUM(XFD791:XFD795))+0)+0)+0)+0</f>
        <v>0</v>
      </c>
      <c r="E790" s="390"/>
      <c r="F790" s="251" t="str">
        <f t="shared" si="38"/>
        <v>是</v>
      </c>
      <c r="G790" s="142" t="str">
        <f t="shared" si="39"/>
        <v>项</v>
      </c>
    </row>
    <row r="791" ht="36" customHeight="1" spans="1:7">
      <c r="A791" s="388" t="s">
        <v>1458</v>
      </c>
      <c r="B791" s="393" t="s">
        <v>1459</v>
      </c>
      <c r="C791" s="277">
        <v>0</v>
      </c>
      <c r="D791" s="277"/>
      <c r="E791" s="390"/>
      <c r="F791" s="251" t="str">
        <f t="shared" si="38"/>
        <v>是</v>
      </c>
      <c r="G791" s="142" t="str">
        <f t="shared" si="39"/>
        <v>项</v>
      </c>
    </row>
    <row r="792" ht="36" customHeight="1" spans="1:7">
      <c r="A792" s="392">
        <v>2110901</v>
      </c>
      <c r="B792" s="393" t="s">
        <v>1460</v>
      </c>
      <c r="C792" s="277"/>
      <c r="D792" s="277"/>
      <c r="E792" s="390"/>
      <c r="F792" s="251" t="str">
        <f t="shared" si="38"/>
        <v>是</v>
      </c>
      <c r="G792" s="142" t="str">
        <f t="shared" si="39"/>
        <v>项</v>
      </c>
    </row>
    <row r="793" ht="36" customHeight="1" spans="1:7">
      <c r="A793" s="388" t="s">
        <v>1461</v>
      </c>
      <c r="B793" s="393" t="s">
        <v>1462</v>
      </c>
      <c r="C793" s="277">
        <v>0</v>
      </c>
      <c r="D793" s="250"/>
      <c r="E793" s="390"/>
      <c r="F793" s="251" t="str">
        <f t="shared" si="38"/>
        <v>是</v>
      </c>
      <c r="G793" s="142" t="str">
        <f t="shared" si="39"/>
        <v>项</v>
      </c>
    </row>
    <row r="794" ht="36" customHeight="1" spans="1:7">
      <c r="A794" s="392">
        <v>2111001</v>
      </c>
      <c r="B794" s="393" t="s">
        <v>1463</v>
      </c>
      <c r="C794" s="277">
        <v>0</v>
      </c>
      <c r="D794" s="250"/>
      <c r="E794" s="390"/>
      <c r="F794" s="251" t="str">
        <f t="shared" si="38"/>
        <v>是</v>
      </c>
      <c r="G794" s="142" t="str">
        <f t="shared" si="39"/>
        <v>项</v>
      </c>
    </row>
    <row r="795" ht="36" customHeight="1" spans="1:7">
      <c r="A795" s="388" t="s">
        <v>1464</v>
      </c>
      <c r="B795" s="393" t="s">
        <v>1465</v>
      </c>
      <c r="C795" s="277">
        <v>0</v>
      </c>
      <c r="D795" s="250"/>
      <c r="E795" s="390"/>
      <c r="F795" s="251" t="str">
        <f t="shared" si="38"/>
        <v>是</v>
      </c>
      <c r="G795" s="142" t="str">
        <f t="shared" si="39"/>
        <v>项</v>
      </c>
    </row>
    <row r="796" ht="36" customHeight="1" spans="1:7">
      <c r="A796" s="392" t="s">
        <v>1466</v>
      </c>
      <c r="B796" s="391" t="s">
        <v>1467</v>
      </c>
      <c r="C796" s="277">
        <v>0</v>
      </c>
      <c r="D796" s="311">
        <f>((((XFD797)+0)+0)+0)+0</f>
        <v>0</v>
      </c>
      <c r="E796" s="390"/>
      <c r="F796" s="251" t="str">
        <f t="shared" si="38"/>
        <v>是</v>
      </c>
      <c r="G796" s="142" t="str">
        <f t="shared" si="39"/>
        <v>项</v>
      </c>
    </row>
    <row r="797" ht="36" customHeight="1" spans="1:7">
      <c r="A797" s="392" t="s">
        <v>1468</v>
      </c>
      <c r="B797" s="393" t="s">
        <v>1467</v>
      </c>
      <c r="C797" s="277">
        <v>0</v>
      </c>
      <c r="D797" s="250"/>
      <c r="E797" s="390"/>
      <c r="F797" s="251" t="str">
        <f t="shared" si="38"/>
        <v>是</v>
      </c>
      <c r="G797" s="142" t="str">
        <f t="shared" si="39"/>
        <v>项</v>
      </c>
    </row>
    <row r="798" ht="36" customHeight="1" spans="1:7">
      <c r="A798" s="392" t="s">
        <v>1469</v>
      </c>
      <c r="B798" s="391" t="s">
        <v>1470</v>
      </c>
      <c r="C798" s="277">
        <v>0</v>
      </c>
      <c r="D798" s="311">
        <f>((((XFD799)+0)+0)+0)+0</f>
        <v>0</v>
      </c>
      <c r="E798" s="390"/>
      <c r="F798" s="251" t="str">
        <f t="shared" si="38"/>
        <v>是</v>
      </c>
      <c r="G798" s="142" t="str">
        <f t="shared" si="39"/>
        <v>项</v>
      </c>
    </row>
    <row r="799" ht="36" customHeight="1" spans="1:7">
      <c r="A799" s="392" t="s">
        <v>1471</v>
      </c>
      <c r="B799" s="393" t="s">
        <v>1470</v>
      </c>
      <c r="C799" s="277">
        <v>0</v>
      </c>
      <c r="D799" s="250"/>
      <c r="E799" s="390"/>
      <c r="F799" s="251" t="str">
        <f t="shared" si="38"/>
        <v>是</v>
      </c>
      <c r="G799" s="142" t="str">
        <f t="shared" si="39"/>
        <v>项</v>
      </c>
    </row>
    <row r="800" ht="36" customHeight="1" spans="1:7">
      <c r="A800" s="392" t="s">
        <v>1472</v>
      </c>
      <c r="B800" s="391" t="s">
        <v>1473</v>
      </c>
      <c r="C800" s="277">
        <v>0</v>
      </c>
      <c r="D800" s="312">
        <f>((((SUM(XFD801:XFD810))+0)+0)+0)+0</f>
        <v>0</v>
      </c>
      <c r="E800" s="390"/>
      <c r="F800" s="251" t="str">
        <f t="shared" si="38"/>
        <v>是</v>
      </c>
      <c r="G800" s="142" t="str">
        <f t="shared" si="39"/>
        <v>项</v>
      </c>
    </row>
    <row r="801" ht="36" customHeight="1" spans="1:7">
      <c r="A801" s="388" t="s">
        <v>1474</v>
      </c>
      <c r="B801" s="393" t="s">
        <v>139</v>
      </c>
      <c r="C801" s="277">
        <v>0</v>
      </c>
      <c r="D801" s="250"/>
      <c r="E801" s="390"/>
      <c r="F801" s="251" t="str">
        <f t="shared" si="38"/>
        <v>是</v>
      </c>
      <c r="G801" s="142" t="str">
        <f t="shared" si="39"/>
        <v>项</v>
      </c>
    </row>
    <row r="802" ht="36" customHeight="1" spans="1:7">
      <c r="A802" s="274" t="s">
        <v>1475</v>
      </c>
      <c r="B802" s="393" t="s">
        <v>141</v>
      </c>
      <c r="C802" s="277">
        <v>0</v>
      </c>
      <c r="D802" s="277"/>
      <c r="E802" s="390"/>
      <c r="F802" s="251" t="str">
        <f t="shared" si="38"/>
        <v>是</v>
      </c>
      <c r="G802" s="142" t="str">
        <f t="shared" si="39"/>
        <v>项</v>
      </c>
    </row>
    <row r="803" ht="36" customHeight="1" spans="1:7">
      <c r="A803" s="388" t="s">
        <v>1476</v>
      </c>
      <c r="B803" s="393" t="s">
        <v>143</v>
      </c>
      <c r="C803" s="277">
        <v>0</v>
      </c>
      <c r="D803" s="250"/>
      <c r="E803" s="390"/>
      <c r="F803" s="251" t="str">
        <f t="shared" si="38"/>
        <v>是</v>
      </c>
      <c r="G803" s="142" t="str">
        <f t="shared" si="39"/>
        <v>项</v>
      </c>
    </row>
    <row r="804" ht="36" customHeight="1" spans="1:7">
      <c r="A804" s="274" t="s">
        <v>1477</v>
      </c>
      <c r="B804" s="393" t="s">
        <v>1478</v>
      </c>
      <c r="C804" s="277">
        <v>0</v>
      </c>
      <c r="D804" s="250"/>
      <c r="E804" s="390"/>
      <c r="F804" s="251" t="str">
        <f t="shared" si="38"/>
        <v>是</v>
      </c>
      <c r="G804" s="142" t="str">
        <f t="shared" si="39"/>
        <v>项</v>
      </c>
    </row>
    <row r="805" ht="36" customHeight="1" spans="1:7">
      <c r="A805" s="388" t="s">
        <v>1479</v>
      </c>
      <c r="B805" s="393" t="s">
        <v>1480</v>
      </c>
      <c r="C805" s="277">
        <v>0</v>
      </c>
      <c r="D805" s="277"/>
      <c r="E805" s="390"/>
      <c r="F805" s="251" t="str">
        <f t="shared" si="38"/>
        <v>是</v>
      </c>
      <c r="G805" s="142" t="str">
        <f t="shared" si="39"/>
        <v>项</v>
      </c>
    </row>
    <row r="806" ht="36" customHeight="1" spans="1:7">
      <c r="A806" s="392" t="s">
        <v>1481</v>
      </c>
      <c r="B806" s="393" t="s">
        <v>1482</v>
      </c>
      <c r="C806" s="277">
        <v>0</v>
      </c>
      <c r="D806" s="277"/>
      <c r="E806" s="390"/>
      <c r="F806" s="251" t="str">
        <f t="shared" si="38"/>
        <v>是</v>
      </c>
      <c r="G806" s="142" t="str">
        <f t="shared" si="39"/>
        <v>项</v>
      </c>
    </row>
    <row r="807" ht="36" customHeight="1" spans="1:7">
      <c r="A807" s="392" t="s">
        <v>1483</v>
      </c>
      <c r="B807" s="393" t="s">
        <v>240</v>
      </c>
      <c r="C807" s="277">
        <v>0</v>
      </c>
      <c r="D807" s="277"/>
      <c r="E807" s="390"/>
      <c r="F807" s="251" t="str">
        <f t="shared" si="38"/>
        <v>是</v>
      </c>
      <c r="G807" s="142" t="str">
        <f t="shared" si="39"/>
        <v>项</v>
      </c>
    </row>
    <row r="808" ht="36" customHeight="1" spans="1:7">
      <c r="A808" s="392" t="s">
        <v>1484</v>
      </c>
      <c r="B808" s="393" t="s">
        <v>1485</v>
      </c>
      <c r="C808" s="277">
        <v>0</v>
      </c>
      <c r="D808" s="250"/>
      <c r="E808" s="390"/>
      <c r="F808" s="251" t="str">
        <f t="shared" si="38"/>
        <v>是</v>
      </c>
      <c r="G808" s="142" t="str">
        <f t="shared" si="39"/>
        <v>项</v>
      </c>
    </row>
    <row r="809" ht="36" customHeight="1" spans="1:7">
      <c r="A809" s="392" t="s">
        <v>1486</v>
      </c>
      <c r="B809" s="393" t="s">
        <v>157</v>
      </c>
      <c r="C809" s="277">
        <v>0</v>
      </c>
      <c r="D809" s="250"/>
      <c r="E809" s="390"/>
      <c r="F809" s="251" t="str">
        <f t="shared" si="38"/>
        <v>是</v>
      </c>
      <c r="G809" s="142" t="str">
        <f t="shared" si="39"/>
        <v>项</v>
      </c>
    </row>
    <row r="810" ht="36" customHeight="1" spans="1:7">
      <c r="A810" s="392" t="s">
        <v>1487</v>
      </c>
      <c r="B810" s="393" t="s">
        <v>1488</v>
      </c>
      <c r="C810" s="277">
        <v>0</v>
      </c>
      <c r="D810" s="250"/>
      <c r="E810" s="390"/>
      <c r="F810" s="251" t="str">
        <f t="shared" si="38"/>
        <v>是</v>
      </c>
      <c r="G810" s="142" t="str">
        <f t="shared" si="39"/>
        <v>项</v>
      </c>
    </row>
    <row r="811" ht="36" customHeight="1" spans="1:7">
      <c r="A811" s="392" t="s">
        <v>1489</v>
      </c>
      <c r="B811" s="391" t="s">
        <v>1490</v>
      </c>
      <c r="C811" s="277">
        <v>0</v>
      </c>
      <c r="D811" s="312">
        <f>((((XFD812)+0)+0)+0)+0</f>
        <v>0</v>
      </c>
      <c r="E811" s="390"/>
      <c r="F811" s="251" t="str">
        <f t="shared" si="38"/>
        <v>是</v>
      </c>
      <c r="G811" s="142" t="str">
        <f t="shared" si="39"/>
        <v>项</v>
      </c>
    </row>
    <row r="812" ht="36" customHeight="1" spans="1:7">
      <c r="A812" s="392" t="s">
        <v>1491</v>
      </c>
      <c r="B812" s="393" t="s">
        <v>1490</v>
      </c>
      <c r="C812" s="277">
        <v>0</v>
      </c>
      <c r="D812" s="277"/>
      <c r="E812" s="390"/>
      <c r="F812" s="251" t="str">
        <f t="shared" si="38"/>
        <v>是</v>
      </c>
      <c r="G812" s="142" t="str">
        <f t="shared" si="39"/>
        <v>项</v>
      </c>
    </row>
    <row r="813" ht="36" customHeight="1" spans="1:7">
      <c r="A813" s="392" t="s">
        <v>1492</v>
      </c>
      <c r="B813" s="389" t="s">
        <v>90</v>
      </c>
      <c r="C813" s="312">
        <f>SUM(XFD814,XFD825,XFD827,XFD830,XFD832,XFD834)</f>
        <v>0</v>
      </c>
      <c r="D813" s="312">
        <f>SUM(XFD814,XFD825,XFD827,XFD830,XFD832,XFD834)</f>
        <v>0</v>
      </c>
      <c r="E813" s="390" t="e">
        <f t="shared" ref="E804:E867" si="40">(XFD813-XFD813)/XFD813</f>
        <v>#DIV/0!</v>
      </c>
      <c r="F813" s="251" t="str">
        <f t="shared" si="38"/>
        <v>是</v>
      </c>
      <c r="G813" s="142" t="str">
        <f t="shared" si="39"/>
        <v>项</v>
      </c>
    </row>
    <row r="814" ht="36" customHeight="1" spans="1:7">
      <c r="A814" s="392" t="s">
        <v>1493</v>
      </c>
      <c r="B814" s="391" t="s">
        <v>1494</v>
      </c>
      <c r="C814" s="312">
        <f>((((SUM(XFD815:XFD824))+0)+0)+0)+0</f>
        <v>0</v>
      </c>
      <c r="D814" s="312">
        <f>((((SUM(XFD815:XFD824))+0)+0)+0)+0</f>
        <v>0</v>
      </c>
      <c r="E814" s="390" t="e">
        <f t="shared" si="40"/>
        <v>#DIV/0!</v>
      </c>
      <c r="F814" s="251" t="str">
        <f t="shared" si="38"/>
        <v>是</v>
      </c>
      <c r="G814" s="142" t="str">
        <f t="shared" si="39"/>
        <v>项</v>
      </c>
    </row>
    <row r="815" ht="36" customHeight="1" spans="1:7">
      <c r="A815" s="392" t="s">
        <v>1495</v>
      </c>
      <c r="B815" s="393" t="s">
        <v>139</v>
      </c>
      <c r="C815" s="330">
        <v>260</v>
      </c>
      <c r="D815" s="277">
        <v>204</v>
      </c>
      <c r="E815" s="390" t="e">
        <f t="shared" si="40"/>
        <v>#DIV/0!</v>
      </c>
      <c r="F815" s="251" t="str">
        <f t="shared" si="38"/>
        <v>是</v>
      </c>
      <c r="G815" s="142" t="str">
        <f t="shared" si="39"/>
        <v>项</v>
      </c>
    </row>
    <row r="816" ht="36" customHeight="1" spans="1:7">
      <c r="A816" s="392" t="s">
        <v>1496</v>
      </c>
      <c r="B816" s="393" t="s">
        <v>141</v>
      </c>
      <c r="C816" s="330">
        <v>0</v>
      </c>
      <c r="D816" s="250"/>
      <c r="E816" s="390"/>
      <c r="F816" s="251" t="str">
        <f t="shared" si="38"/>
        <v>是</v>
      </c>
      <c r="G816" s="142" t="str">
        <f t="shared" si="39"/>
        <v>项</v>
      </c>
    </row>
    <row r="817" ht="36" customHeight="1" spans="1:7">
      <c r="A817" s="392" t="s">
        <v>1497</v>
      </c>
      <c r="B817" s="393" t="s">
        <v>143</v>
      </c>
      <c r="C817" s="330">
        <v>0</v>
      </c>
      <c r="D817" s="277"/>
      <c r="E817" s="390"/>
      <c r="F817" s="251" t="str">
        <f t="shared" si="38"/>
        <v>是</v>
      </c>
      <c r="G817" s="142" t="str">
        <f t="shared" si="39"/>
        <v>项</v>
      </c>
    </row>
    <row r="818" ht="36" customHeight="1" spans="1:7">
      <c r="A818" s="392" t="s">
        <v>1498</v>
      </c>
      <c r="B818" s="393" t="s">
        <v>1499</v>
      </c>
      <c r="C818" s="330">
        <v>72</v>
      </c>
      <c r="D818" s="277">
        <v>69</v>
      </c>
      <c r="E818" s="390" t="e">
        <f t="shared" si="40"/>
        <v>#DIV/0!</v>
      </c>
      <c r="F818" s="251" t="str">
        <f t="shared" si="38"/>
        <v>是</v>
      </c>
      <c r="G818" s="142" t="str">
        <f t="shared" si="39"/>
        <v>项</v>
      </c>
    </row>
    <row r="819" ht="36" customHeight="1" spans="1:7">
      <c r="A819" s="392" t="s">
        <v>1500</v>
      </c>
      <c r="B819" s="393" t="s">
        <v>1501</v>
      </c>
      <c r="C819" s="277">
        <v>0</v>
      </c>
      <c r="D819" s="277"/>
      <c r="E819" s="390"/>
      <c r="F819" s="251" t="str">
        <f t="shared" si="38"/>
        <v>是</v>
      </c>
      <c r="G819" s="142" t="str">
        <f t="shared" si="39"/>
        <v>项</v>
      </c>
    </row>
    <row r="820" ht="36" customHeight="1" spans="1:7">
      <c r="A820" s="388" t="s">
        <v>1502</v>
      </c>
      <c r="B820" s="393" t="s">
        <v>1503</v>
      </c>
      <c r="C820" s="277">
        <v>0</v>
      </c>
      <c r="D820" s="277"/>
      <c r="E820" s="390"/>
      <c r="F820" s="251" t="str">
        <f t="shared" si="38"/>
        <v>是</v>
      </c>
      <c r="G820" s="142" t="str">
        <f t="shared" si="39"/>
        <v>项</v>
      </c>
    </row>
    <row r="821" ht="36" customHeight="1" spans="1:7">
      <c r="A821" s="398" t="s">
        <v>1504</v>
      </c>
      <c r="B821" s="393" t="s">
        <v>1505</v>
      </c>
      <c r="C821" s="277">
        <v>0</v>
      </c>
      <c r="D821" s="250"/>
      <c r="E821" s="390"/>
      <c r="F821" s="251" t="str">
        <f t="shared" si="38"/>
        <v>是</v>
      </c>
      <c r="G821" s="142" t="str">
        <f t="shared" si="39"/>
        <v>项</v>
      </c>
    </row>
    <row r="822" ht="36" customHeight="1" spans="1:7">
      <c r="A822" s="399" t="s">
        <v>1506</v>
      </c>
      <c r="B822" s="393" t="s">
        <v>1507</v>
      </c>
      <c r="C822" s="277">
        <v>0</v>
      </c>
      <c r="D822" s="277"/>
      <c r="E822" s="390"/>
      <c r="F822" s="251" t="str">
        <f t="shared" si="38"/>
        <v>是</v>
      </c>
      <c r="G822" s="142" t="str">
        <f t="shared" si="39"/>
        <v>项</v>
      </c>
    </row>
    <row r="823" ht="36" customHeight="1" spans="1:7">
      <c r="A823" s="388" t="s">
        <v>89</v>
      </c>
      <c r="B823" s="393" t="s">
        <v>1508</v>
      </c>
      <c r="C823" s="277">
        <v>0</v>
      </c>
      <c r="D823" s="277"/>
      <c r="E823" s="390"/>
      <c r="F823" s="251" t="str">
        <f t="shared" si="38"/>
        <v>是</v>
      </c>
      <c r="G823" s="142" t="str">
        <f t="shared" si="39"/>
        <v>项</v>
      </c>
    </row>
    <row r="824" ht="36" customHeight="1" spans="1:7">
      <c r="A824" s="388" t="s">
        <v>1509</v>
      </c>
      <c r="B824" s="393" t="s">
        <v>1510</v>
      </c>
      <c r="C824" s="277">
        <v>0</v>
      </c>
      <c r="D824" s="277"/>
      <c r="E824" s="390"/>
      <c r="F824" s="251" t="str">
        <f t="shared" si="38"/>
        <v>是</v>
      </c>
      <c r="G824" s="142" t="str">
        <f t="shared" si="39"/>
        <v>项</v>
      </c>
    </row>
    <row r="825" ht="36" customHeight="1" spans="1:7">
      <c r="A825" s="392" t="s">
        <v>1511</v>
      </c>
      <c r="B825" s="391" t="s">
        <v>1512</v>
      </c>
      <c r="C825" s="312">
        <f>((((XFD826)+0)+0)+0)+0</f>
        <v>0</v>
      </c>
      <c r="D825" s="312">
        <f>((((XFD826)+0)+0)+0)+0</f>
        <v>0</v>
      </c>
      <c r="E825" s="390"/>
      <c r="F825" s="251" t="str">
        <f t="shared" si="38"/>
        <v>是</v>
      </c>
      <c r="G825" s="142" t="str">
        <f t="shared" si="39"/>
        <v>项</v>
      </c>
    </row>
    <row r="826" ht="36" customHeight="1" spans="1:7">
      <c r="A826" s="392" t="s">
        <v>1513</v>
      </c>
      <c r="B826" s="400" t="s">
        <v>1512</v>
      </c>
      <c r="C826" s="277">
        <v>0</v>
      </c>
      <c r="D826" s="277"/>
      <c r="E826" s="390"/>
      <c r="F826" s="251" t="str">
        <f t="shared" si="38"/>
        <v>是</v>
      </c>
      <c r="G826" s="142" t="str">
        <f t="shared" si="39"/>
        <v>项</v>
      </c>
    </row>
    <row r="827" ht="36" customHeight="1" spans="1:7">
      <c r="A827" s="392" t="s">
        <v>1514</v>
      </c>
      <c r="B827" s="391" t="s">
        <v>1515</v>
      </c>
      <c r="C827" s="312">
        <f>((((SUM(XFD828:XFD829))+0)+0)+0)+0</f>
        <v>0</v>
      </c>
      <c r="D827" s="312">
        <f>((((SUM(XFD828:XFD829))+0)+0)+0)+0</f>
        <v>0</v>
      </c>
      <c r="E827" s="390" t="e">
        <f t="shared" si="40"/>
        <v>#DIV/0!</v>
      </c>
      <c r="F827" s="251" t="str">
        <f t="shared" si="38"/>
        <v>是</v>
      </c>
      <c r="G827" s="142" t="str">
        <f t="shared" si="39"/>
        <v>项</v>
      </c>
    </row>
    <row r="828" ht="36" customHeight="1" spans="1:7">
      <c r="A828" s="392" t="s">
        <v>1516</v>
      </c>
      <c r="B828" s="393" t="s">
        <v>1517</v>
      </c>
      <c r="C828" s="277">
        <v>0</v>
      </c>
      <c r="D828" s="277"/>
      <c r="E828" s="390"/>
      <c r="F828" s="251" t="str">
        <f t="shared" si="38"/>
        <v>是</v>
      </c>
      <c r="G828" s="142" t="str">
        <f t="shared" si="39"/>
        <v>项</v>
      </c>
    </row>
    <row r="829" ht="36" customHeight="1" spans="1:7">
      <c r="A829" s="392" t="s">
        <v>1518</v>
      </c>
      <c r="B829" s="393" t="s">
        <v>1519</v>
      </c>
      <c r="C829" s="330">
        <v>647</v>
      </c>
      <c r="D829" s="250">
        <v>1195</v>
      </c>
      <c r="E829" s="390" t="e">
        <f t="shared" si="40"/>
        <v>#DIV/0!</v>
      </c>
      <c r="F829" s="251" t="str">
        <f t="shared" si="38"/>
        <v>是</v>
      </c>
      <c r="G829" s="142" t="str">
        <f t="shared" si="39"/>
        <v>项</v>
      </c>
    </row>
    <row r="830" ht="36" customHeight="1" spans="1:7">
      <c r="A830" s="392" t="s">
        <v>1520</v>
      </c>
      <c r="B830" s="391" t="s">
        <v>1521</v>
      </c>
      <c r="C830" s="312">
        <f>((((XFD831)+0)+0)+0)+0</f>
        <v>0</v>
      </c>
      <c r="D830" s="312">
        <f t="shared" ref="D830:D834" si="41">((((XFD831)+0)+0)+0)+0</f>
        <v>0</v>
      </c>
      <c r="E830" s="390" t="e">
        <f t="shared" si="40"/>
        <v>#DIV/0!</v>
      </c>
      <c r="F830" s="251" t="str">
        <f t="shared" si="38"/>
        <v>是</v>
      </c>
      <c r="G830" s="142" t="str">
        <f t="shared" si="39"/>
        <v>项</v>
      </c>
    </row>
    <row r="831" ht="36" customHeight="1" spans="1:7">
      <c r="A831" s="392" t="s">
        <v>1522</v>
      </c>
      <c r="B831" s="400" t="s">
        <v>1521</v>
      </c>
      <c r="C831" s="330">
        <v>610</v>
      </c>
      <c r="D831" s="277">
        <v>727</v>
      </c>
      <c r="E831" s="390" t="e">
        <f t="shared" si="40"/>
        <v>#DIV/0!</v>
      </c>
      <c r="F831" s="251" t="str">
        <f t="shared" si="38"/>
        <v>是</v>
      </c>
      <c r="G831" s="142" t="str">
        <f t="shared" si="39"/>
        <v>项</v>
      </c>
    </row>
    <row r="832" ht="36" customHeight="1" spans="1:7">
      <c r="A832" s="392" t="s">
        <v>1523</v>
      </c>
      <c r="B832" s="391" t="s">
        <v>1524</v>
      </c>
      <c r="C832" s="277">
        <v>0</v>
      </c>
      <c r="D832" s="312">
        <f t="shared" si="41"/>
        <v>0</v>
      </c>
      <c r="E832" s="390"/>
      <c r="F832" s="251" t="str">
        <f t="shared" si="38"/>
        <v>是</v>
      </c>
      <c r="G832" s="142" t="str">
        <f t="shared" si="39"/>
        <v>项</v>
      </c>
    </row>
    <row r="833" ht="36" customHeight="1" spans="1:7">
      <c r="A833" s="392" t="s">
        <v>1525</v>
      </c>
      <c r="B833" s="400" t="s">
        <v>1524</v>
      </c>
      <c r="C833" s="277">
        <v>0</v>
      </c>
      <c r="D833" s="277"/>
      <c r="E833" s="390"/>
      <c r="F833" s="251" t="str">
        <f t="shared" si="38"/>
        <v>是</v>
      </c>
      <c r="G833" s="142" t="str">
        <f t="shared" si="39"/>
        <v>项</v>
      </c>
    </row>
    <row r="834" ht="36" customHeight="1" spans="1:7">
      <c r="A834" s="392" t="s">
        <v>1526</v>
      </c>
      <c r="B834" s="391" t="s">
        <v>1527</v>
      </c>
      <c r="C834" s="312">
        <f>((((XFD835)+0)+0)+0)+0</f>
        <v>0</v>
      </c>
      <c r="D834" s="312">
        <f t="shared" si="41"/>
        <v>0</v>
      </c>
      <c r="E834" s="390"/>
      <c r="F834" s="251" t="str">
        <f t="shared" si="38"/>
        <v>是</v>
      </c>
      <c r="G834" s="142" t="str">
        <f t="shared" si="39"/>
        <v>项</v>
      </c>
    </row>
    <row r="835" ht="36" customHeight="1" spans="1:7">
      <c r="A835" s="388" t="s">
        <v>1528</v>
      </c>
      <c r="B835" s="400" t="s">
        <v>1527</v>
      </c>
      <c r="C835" s="277"/>
      <c r="D835" s="277"/>
      <c r="E835" s="390"/>
      <c r="F835" s="251" t="str">
        <f t="shared" si="38"/>
        <v>是</v>
      </c>
      <c r="G835" s="142" t="str">
        <f t="shared" si="39"/>
        <v>项</v>
      </c>
    </row>
    <row r="836" ht="36" customHeight="1" spans="1:7">
      <c r="A836" s="392">
        <v>2120201</v>
      </c>
      <c r="B836" s="389" t="s">
        <v>92</v>
      </c>
      <c r="C836" s="312">
        <f>SUM(XFD837,XFD863,XFD886,XFD914,XFD925,XFD932,XFD938,XFD941)</f>
        <v>0</v>
      </c>
      <c r="D836" s="312">
        <f>SUM(XFD837,XFD863,XFD886,XFD914,XFD925,XFD932,XFD938,XFD941)</f>
        <v>0</v>
      </c>
      <c r="E836" s="390" t="e">
        <f t="shared" si="40"/>
        <v>#DIV/0!</v>
      </c>
      <c r="F836" s="251" t="str">
        <f t="shared" ref="F836:F899" si="42">IF(LEN(XFD836)=3,"是",IF(XFD836&lt;&gt;"",IF(SUM(XFD836)&lt;&gt;0,"是","否"),"是"))</f>
        <v>是</v>
      </c>
      <c r="G836" s="142" t="str">
        <f t="shared" ref="G836:G899" si="43">IF(LEN(XFD836)=3,"类",IF(LEN(XFD836)=5,"款","项"))</f>
        <v>项</v>
      </c>
    </row>
    <row r="837" ht="36" customHeight="1" spans="1:7">
      <c r="A837" s="388" t="s">
        <v>1529</v>
      </c>
      <c r="B837" s="391" t="s">
        <v>1530</v>
      </c>
      <c r="C837" s="312">
        <f>((((SUM(XFD838:XFD862))+0)+0)+0)+0</f>
        <v>0</v>
      </c>
      <c r="D837" s="312">
        <f>((((SUM(XFD838:XFD862))+0)+0)+0)+0</f>
        <v>0</v>
      </c>
      <c r="E837" s="390" t="e">
        <f t="shared" si="40"/>
        <v>#DIV/0!</v>
      </c>
      <c r="F837" s="251" t="str">
        <f t="shared" si="42"/>
        <v>是</v>
      </c>
      <c r="G837" s="142" t="str">
        <f t="shared" si="43"/>
        <v>项</v>
      </c>
    </row>
    <row r="838" ht="36" customHeight="1" spans="1:7">
      <c r="A838" s="392" t="s">
        <v>1531</v>
      </c>
      <c r="B838" s="393" t="s">
        <v>139</v>
      </c>
      <c r="C838" s="330">
        <v>341</v>
      </c>
      <c r="D838" s="277">
        <v>330</v>
      </c>
      <c r="E838" s="390" t="e">
        <f t="shared" si="40"/>
        <v>#DIV/0!</v>
      </c>
      <c r="F838" s="251" t="str">
        <f t="shared" si="42"/>
        <v>是</v>
      </c>
      <c r="G838" s="142" t="str">
        <f t="shared" si="43"/>
        <v>项</v>
      </c>
    </row>
    <row r="839" ht="36" customHeight="1" spans="1:7">
      <c r="A839" s="392" t="s">
        <v>1532</v>
      </c>
      <c r="B839" s="393" t="s">
        <v>141</v>
      </c>
      <c r="C839" s="330">
        <v>5</v>
      </c>
      <c r="D839" s="277">
        <v>5</v>
      </c>
      <c r="E839" s="390" t="e">
        <f t="shared" si="40"/>
        <v>#DIV/0!</v>
      </c>
      <c r="F839" s="251" t="str">
        <f t="shared" si="42"/>
        <v>是</v>
      </c>
      <c r="G839" s="142" t="str">
        <f t="shared" si="43"/>
        <v>项</v>
      </c>
    </row>
    <row r="840" ht="36" customHeight="1" spans="1:7">
      <c r="A840" s="388" t="s">
        <v>1533</v>
      </c>
      <c r="B840" s="393" t="s">
        <v>143</v>
      </c>
      <c r="C840" s="330">
        <v>0</v>
      </c>
      <c r="D840" s="277"/>
      <c r="E840" s="390"/>
      <c r="F840" s="251" t="str">
        <f t="shared" si="42"/>
        <v>是</v>
      </c>
      <c r="G840" s="142" t="str">
        <f t="shared" si="43"/>
        <v>项</v>
      </c>
    </row>
    <row r="841" ht="36" customHeight="1" spans="1:7">
      <c r="A841" s="392">
        <v>2120501</v>
      </c>
      <c r="B841" s="393" t="s">
        <v>157</v>
      </c>
      <c r="C841" s="330">
        <v>4540</v>
      </c>
      <c r="D841" s="277">
        <v>3876</v>
      </c>
      <c r="E841" s="390" t="e">
        <f t="shared" si="40"/>
        <v>#DIV/0!</v>
      </c>
      <c r="F841" s="251" t="str">
        <f t="shared" si="42"/>
        <v>是</v>
      </c>
      <c r="G841" s="142" t="str">
        <f t="shared" si="43"/>
        <v>项</v>
      </c>
    </row>
    <row r="842" ht="36" customHeight="1" spans="1:7">
      <c r="A842" s="388" t="s">
        <v>1534</v>
      </c>
      <c r="B842" s="393" t="s">
        <v>1535</v>
      </c>
      <c r="C842" s="330">
        <v>0</v>
      </c>
      <c r="D842" s="277"/>
      <c r="E842" s="390"/>
      <c r="F842" s="251" t="str">
        <f t="shared" si="42"/>
        <v>是</v>
      </c>
      <c r="G842" s="142" t="str">
        <f t="shared" si="43"/>
        <v>项</v>
      </c>
    </row>
    <row r="843" ht="36" customHeight="1" spans="1:7">
      <c r="A843" s="392">
        <v>2120601</v>
      </c>
      <c r="B843" s="393" t="s">
        <v>1536</v>
      </c>
      <c r="C843" s="330">
        <v>4</v>
      </c>
      <c r="D843" s="277">
        <v>44</v>
      </c>
      <c r="E843" s="390" t="e">
        <f t="shared" si="40"/>
        <v>#DIV/0!</v>
      </c>
      <c r="F843" s="251" t="str">
        <f t="shared" si="42"/>
        <v>是</v>
      </c>
      <c r="G843" s="142" t="str">
        <f t="shared" si="43"/>
        <v>项</v>
      </c>
    </row>
    <row r="844" ht="36" customHeight="1" spans="1:7">
      <c r="A844" s="388" t="s">
        <v>1537</v>
      </c>
      <c r="B844" s="393" t="s">
        <v>1538</v>
      </c>
      <c r="C844" s="330">
        <v>543</v>
      </c>
      <c r="D844" s="277">
        <v>34</v>
      </c>
      <c r="E844" s="390" t="e">
        <f t="shared" si="40"/>
        <v>#DIV/0!</v>
      </c>
      <c r="F844" s="251" t="str">
        <f t="shared" si="42"/>
        <v>是</v>
      </c>
      <c r="G844" s="142" t="str">
        <f t="shared" si="43"/>
        <v>项</v>
      </c>
    </row>
    <row r="845" ht="36" customHeight="1" spans="1:7">
      <c r="A845" s="392">
        <v>2129999</v>
      </c>
      <c r="B845" s="393" t="s">
        <v>1539</v>
      </c>
      <c r="C845" s="330">
        <v>20</v>
      </c>
      <c r="D845" s="277">
        <v>15</v>
      </c>
      <c r="E845" s="390" t="e">
        <f t="shared" si="40"/>
        <v>#DIV/0!</v>
      </c>
      <c r="F845" s="251" t="str">
        <f t="shared" si="42"/>
        <v>是</v>
      </c>
      <c r="G845" s="142" t="str">
        <f t="shared" si="43"/>
        <v>项</v>
      </c>
    </row>
    <row r="846" ht="36" customHeight="1" spans="1:7">
      <c r="A846" s="362" t="s">
        <v>1540</v>
      </c>
      <c r="B846" s="393" t="s">
        <v>1541</v>
      </c>
      <c r="C846" s="330">
        <v>7</v>
      </c>
      <c r="D846" s="277">
        <v>5</v>
      </c>
      <c r="E846" s="390" t="e">
        <f t="shared" si="40"/>
        <v>#DIV/0!</v>
      </c>
      <c r="F846" s="251" t="str">
        <f t="shared" si="42"/>
        <v>是</v>
      </c>
      <c r="G846" s="142" t="str">
        <f t="shared" si="43"/>
        <v>项</v>
      </c>
    </row>
    <row r="847" ht="36" customHeight="1" spans="1:7">
      <c r="A847" s="388" t="s">
        <v>91</v>
      </c>
      <c r="B847" s="393" t="s">
        <v>1542</v>
      </c>
      <c r="C847" s="330">
        <v>0</v>
      </c>
      <c r="D847" s="277">
        <v>4</v>
      </c>
      <c r="E847" s="390"/>
      <c r="F847" s="251" t="str">
        <f t="shared" si="42"/>
        <v>是</v>
      </c>
      <c r="G847" s="142" t="str">
        <f t="shared" si="43"/>
        <v>项</v>
      </c>
    </row>
    <row r="848" ht="36" customHeight="1" spans="1:7">
      <c r="A848" s="388" t="s">
        <v>1543</v>
      </c>
      <c r="B848" s="393" t="s">
        <v>1544</v>
      </c>
      <c r="C848" s="330">
        <v>18</v>
      </c>
      <c r="D848" s="277"/>
      <c r="E848" s="390" t="e">
        <f t="shared" si="40"/>
        <v>#DIV/0!</v>
      </c>
      <c r="F848" s="251" t="str">
        <f t="shared" si="42"/>
        <v>是</v>
      </c>
      <c r="G848" s="142" t="str">
        <f t="shared" si="43"/>
        <v>项</v>
      </c>
    </row>
    <row r="849" ht="36" customHeight="1" spans="1:7">
      <c r="A849" s="392" t="s">
        <v>1545</v>
      </c>
      <c r="B849" s="393" t="s">
        <v>1546</v>
      </c>
      <c r="C849" s="330">
        <v>0</v>
      </c>
      <c r="D849" s="277"/>
      <c r="E849" s="390"/>
      <c r="F849" s="251" t="str">
        <f t="shared" si="42"/>
        <v>是</v>
      </c>
      <c r="G849" s="142" t="str">
        <f t="shared" si="43"/>
        <v>项</v>
      </c>
    </row>
    <row r="850" ht="36" customHeight="1" spans="1:7">
      <c r="A850" s="392" t="s">
        <v>1547</v>
      </c>
      <c r="B850" s="393" t="s">
        <v>1548</v>
      </c>
      <c r="C850" s="330">
        <v>1</v>
      </c>
      <c r="D850" s="250">
        <v>1</v>
      </c>
      <c r="E850" s="390" t="e">
        <f t="shared" si="40"/>
        <v>#DIV/0!</v>
      </c>
      <c r="F850" s="251" t="str">
        <f t="shared" si="42"/>
        <v>是</v>
      </c>
      <c r="G850" s="142" t="str">
        <f t="shared" si="43"/>
        <v>项</v>
      </c>
    </row>
    <row r="851" ht="36" customHeight="1" spans="1:7">
      <c r="A851" s="392" t="s">
        <v>1549</v>
      </c>
      <c r="B851" s="393" t="s">
        <v>1550</v>
      </c>
      <c r="C851" s="330">
        <v>0</v>
      </c>
      <c r="D851" s="250">
        <v>1315</v>
      </c>
      <c r="E851" s="390"/>
      <c r="F851" s="251" t="str">
        <f t="shared" si="42"/>
        <v>是</v>
      </c>
      <c r="G851" s="142" t="str">
        <f t="shared" si="43"/>
        <v>项</v>
      </c>
    </row>
    <row r="852" ht="36" customHeight="1" spans="1:7">
      <c r="A852" s="392" t="s">
        <v>1551</v>
      </c>
      <c r="B852" s="393" t="s">
        <v>1552</v>
      </c>
      <c r="C852" s="330">
        <v>0</v>
      </c>
      <c r="D852" s="250"/>
      <c r="E852" s="390"/>
      <c r="F852" s="251" t="str">
        <f t="shared" si="42"/>
        <v>是</v>
      </c>
      <c r="G852" s="142" t="str">
        <f t="shared" si="43"/>
        <v>项</v>
      </c>
    </row>
    <row r="853" ht="36" customHeight="1" spans="1:7">
      <c r="A853" s="392" t="s">
        <v>1553</v>
      </c>
      <c r="B853" s="393" t="s">
        <v>1554</v>
      </c>
      <c r="C853" s="330">
        <v>2022</v>
      </c>
      <c r="D853" s="277">
        <v>1391</v>
      </c>
      <c r="E853" s="390" t="e">
        <f t="shared" si="40"/>
        <v>#DIV/0!</v>
      </c>
      <c r="F853" s="251" t="str">
        <f t="shared" si="42"/>
        <v>是</v>
      </c>
      <c r="G853" s="142" t="str">
        <f t="shared" si="43"/>
        <v>项</v>
      </c>
    </row>
    <row r="854" ht="36" customHeight="1" spans="1:7">
      <c r="A854" s="392" t="s">
        <v>1555</v>
      </c>
      <c r="B854" s="393" t="s">
        <v>1556</v>
      </c>
      <c r="C854" s="330">
        <v>4</v>
      </c>
      <c r="D854" s="277">
        <v>76</v>
      </c>
      <c r="E854" s="390" t="e">
        <f t="shared" si="40"/>
        <v>#DIV/0!</v>
      </c>
      <c r="F854" s="251" t="str">
        <f t="shared" si="42"/>
        <v>是</v>
      </c>
      <c r="G854" s="142" t="str">
        <f t="shared" si="43"/>
        <v>项</v>
      </c>
    </row>
    <row r="855" ht="36" customHeight="1" spans="1:7">
      <c r="A855" s="392" t="s">
        <v>1557</v>
      </c>
      <c r="B855" s="393" t="s">
        <v>1558</v>
      </c>
      <c r="C855" s="330">
        <v>0</v>
      </c>
      <c r="D855" s="277"/>
      <c r="E855" s="390"/>
      <c r="F855" s="251" t="str">
        <f t="shared" si="42"/>
        <v>是</v>
      </c>
      <c r="G855" s="142" t="str">
        <f t="shared" si="43"/>
        <v>项</v>
      </c>
    </row>
    <row r="856" ht="36" customHeight="1" spans="1:7">
      <c r="A856" s="392" t="s">
        <v>1559</v>
      </c>
      <c r="B856" s="393" t="s">
        <v>1560</v>
      </c>
      <c r="C856" s="330">
        <v>379</v>
      </c>
      <c r="D856" s="277">
        <v>94</v>
      </c>
      <c r="E856" s="390" t="e">
        <f t="shared" si="40"/>
        <v>#DIV/0!</v>
      </c>
      <c r="F856" s="251" t="str">
        <f t="shared" si="42"/>
        <v>是</v>
      </c>
      <c r="G856" s="142" t="str">
        <f t="shared" si="43"/>
        <v>项</v>
      </c>
    </row>
    <row r="857" ht="36" customHeight="1" spans="1:7">
      <c r="A857" s="392" t="s">
        <v>1561</v>
      </c>
      <c r="B857" s="393" t="s">
        <v>1562</v>
      </c>
      <c r="C857" s="330">
        <v>0</v>
      </c>
      <c r="D857" s="277"/>
      <c r="E857" s="390"/>
      <c r="F857" s="251" t="str">
        <f t="shared" si="42"/>
        <v>是</v>
      </c>
      <c r="G857" s="142" t="str">
        <f t="shared" si="43"/>
        <v>项</v>
      </c>
    </row>
    <row r="858" ht="36" customHeight="1" spans="1:7">
      <c r="A858" s="392" t="s">
        <v>1563</v>
      </c>
      <c r="B858" s="393" t="s">
        <v>1564</v>
      </c>
      <c r="C858" s="330">
        <v>0</v>
      </c>
      <c r="D858" s="250"/>
      <c r="E858" s="390"/>
      <c r="F858" s="251" t="str">
        <f t="shared" si="42"/>
        <v>是</v>
      </c>
      <c r="G858" s="142" t="str">
        <f t="shared" si="43"/>
        <v>项</v>
      </c>
    </row>
    <row r="859" ht="36" customHeight="1" spans="1:7">
      <c r="A859" s="392" t="s">
        <v>1565</v>
      </c>
      <c r="B859" s="393" t="s">
        <v>1566</v>
      </c>
      <c r="C859" s="330">
        <v>0</v>
      </c>
      <c r="D859" s="250"/>
      <c r="E859" s="390"/>
      <c r="F859" s="251" t="str">
        <f t="shared" si="42"/>
        <v>是</v>
      </c>
      <c r="G859" s="142" t="str">
        <f t="shared" si="43"/>
        <v>项</v>
      </c>
    </row>
    <row r="860" ht="36" customHeight="1" spans="1:7">
      <c r="A860" s="392" t="s">
        <v>1567</v>
      </c>
      <c r="B860" s="393" t="s">
        <v>1568</v>
      </c>
      <c r="C860" s="330">
        <v>0</v>
      </c>
      <c r="D860" s="250"/>
      <c r="E860" s="390"/>
      <c r="F860" s="251" t="str">
        <f t="shared" si="42"/>
        <v>是</v>
      </c>
      <c r="G860" s="142" t="str">
        <f t="shared" si="43"/>
        <v>项</v>
      </c>
    </row>
    <row r="861" ht="36" customHeight="1" spans="1:7">
      <c r="A861" s="392" t="s">
        <v>1569</v>
      </c>
      <c r="B861" s="393" t="s">
        <v>1570</v>
      </c>
      <c r="C861" s="330">
        <v>1159</v>
      </c>
      <c r="D861" s="277"/>
      <c r="E861" s="390" t="e">
        <f t="shared" si="40"/>
        <v>#DIV/0!</v>
      </c>
      <c r="F861" s="251" t="str">
        <f t="shared" si="42"/>
        <v>是</v>
      </c>
      <c r="G861" s="142" t="str">
        <f t="shared" si="43"/>
        <v>项</v>
      </c>
    </row>
    <row r="862" ht="36" customHeight="1" spans="1:7">
      <c r="A862" s="392" t="s">
        <v>1571</v>
      </c>
      <c r="B862" s="393" t="s">
        <v>1572</v>
      </c>
      <c r="C862" s="330">
        <v>143</v>
      </c>
      <c r="D862" s="277">
        <v>119</v>
      </c>
      <c r="E862" s="390" t="e">
        <f t="shared" si="40"/>
        <v>#DIV/0!</v>
      </c>
      <c r="F862" s="251" t="str">
        <f t="shared" si="42"/>
        <v>是</v>
      </c>
      <c r="G862" s="142" t="str">
        <f t="shared" si="43"/>
        <v>项</v>
      </c>
    </row>
    <row r="863" ht="36" customHeight="1" spans="1:7">
      <c r="A863" s="392" t="s">
        <v>1573</v>
      </c>
      <c r="B863" s="391" t="s">
        <v>1574</v>
      </c>
      <c r="C863" s="312">
        <f>((((SUM(XFD864:XFD885))+0)+0)+0)+0</f>
        <v>0</v>
      </c>
      <c r="D863" s="312">
        <f>((((SUM(XFD864:XFD885))+0)+0)+0)+0</f>
        <v>0</v>
      </c>
      <c r="E863" s="390" t="e">
        <f t="shared" si="40"/>
        <v>#DIV/0!</v>
      </c>
      <c r="F863" s="251" t="str">
        <f t="shared" si="42"/>
        <v>是</v>
      </c>
      <c r="G863" s="142" t="str">
        <f t="shared" si="43"/>
        <v>项</v>
      </c>
    </row>
    <row r="864" ht="36" customHeight="1" spans="1:7">
      <c r="A864" s="392" t="s">
        <v>1575</v>
      </c>
      <c r="B864" s="393" t="s">
        <v>139</v>
      </c>
      <c r="C864" s="330">
        <v>247</v>
      </c>
      <c r="D864" s="277">
        <v>217</v>
      </c>
      <c r="E864" s="390" t="e">
        <f t="shared" si="40"/>
        <v>#DIV/0!</v>
      </c>
      <c r="F864" s="251" t="str">
        <f t="shared" si="42"/>
        <v>是</v>
      </c>
      <c r="G864" s="142" t="str">
        <f t="shared" si="43"/>
        <v>项</v>
      </c>
    </row>
    <row r="865" ht="36" customHeight="1" spans="1:7">
      <c r="A865" s="392" t="s">
        <v>1576</v>
      </c>
      <c r="B865" s="393" t="s">
        <v>141</v>
      </c>
      <c r="C865" s="330">
        <v>2</v>
      </c>
      <c r="D865" s="250">
        <v>2</v>
      </c>
      <c r="E865" s="390" t="e">
        <f t="shared" si="40"/>
        <v>#DIV/0!</v>
      </c>
      <c r="F865" s="251" t="str">
        <f t="shared" si="42"/>
        <v>是</v>
      </c>
      <c r="G865" s="142" t="str">
        <f t="shared" si="43"/>
        <v>项</v>
      </c>
    </row>
    <row r="866" ht="36" customHeight="1" spans="1:7">
      <c r="A866" s="392" t="s">
        <v>1577</v>
      </c>
      <c r="B866" s="393" t="s">
        <v>143</v>
      </c>
      <c r="C866" s="330">
        <v>0</v>
      </c>
      <c r="D866" s="277"/>
      <c r="E866" s="390"/>
      <c r="F866" s="251" t="str">
        <f t="shared" si="42"/>
        <v>是</v>
      </c>
      <c r="G866" s="142" t="str">
        <f t="shared" si="43"/>
        <v>项</v>
      </c>
    </row>
    <row r="867" ht="36" customHeight="1" spans="1:7">
      <c r="A867" s="392" t="s">
        <v>1578</v>
      </c>
      <c r="B867" s="393" t="s">
        <v>1579</v>
      </c>
      <c r="C867" s="330">
        <v>421</v>
      </c>
      <c r="D867" s="277">
        <v>535</v>
      </c>
      <c r="E867" s="390" t="e">
        <f t="shared" si="40"/>
        <v>#DIV/0!</v>
      </c>
      <c r="F867" s="251" t="str">
        <f t="shared" si="42"/>
        <v>是</v>
      </c>
      <c r="G867" s="142" t="str">
        <f t="shared" si="43"/>
        <v>项</v>
      </c>
    </row>
    <row r="868" ht="36" customHeight="1" spans="1:7">
      <c r="A868" s="392" t="s">
        <v>1580</v>
      </c>
      <c r="B868" s="393" t="s">
        <v>1581</v>
      </c>
      <c r="C868" s="330">
        <v>45</v>
      </c>
      <c r="D868" s="277">
        <v>109</v>
      </c>
      <c r="E868" s="390" t="e">
        <f t="shared" ref="E868:E931" si="44">(XFD868-XFD868)/XFD868</f>
        <v>#DIV/0!</v>
      </c>
      <c r="F868" s="251" t="str">
        <f t="shared" si="42"/>
        <v>是</v>
      </c>
      <c r="G868" s="142" t="str">
        <f t="shared" si="43"/>
        <v>项</v>
      </c>
    </row>
    <row r="869" ht="36" customHeight="1" spans="1:7">
      <c r="A869" s="392" t="s">
        <v>1582</v>
      </c>
      <c r="B869" s="393" t="s">
        <v>1583</v>
      </c>
      <c r="C869" s="330">
        <v>0</v>
      </c>
      <c r="D869" s="277"/>
      <c r="E869" s="390"/>
      <c r="F869" s="251" t="str">
        <f t="shared" si="42"/>
        <v>是</v>
      </c>
      <c r="G869" s="142" t="str">
        <f t="shared" si="43"/>
        <v>项</v>
      </c>
    </row>
    <row r="870" ht="36" customHeight="1" spans="1:7">
      <c r="A870" s="392" t="s">
        <v>1584</v>
      </c>
      <c r="B870" s="393" t="s">
        <v>1585</v>
      </c>
      <c r="C870" s="330">
        <v>33</v>
      </c>
      <c r="D870" s="277">
        <v>13</v>
      </c>
      <c r="E870" s="390" t="e">
        <f t="shared" si="44"/>
        <v>#DIV/0!</v>
      </c>
      <c r="F870" s="251" t="str">
        <f t="shared" si="42"/>
        <v>是</v>
      </c>
      <c r="G870" s="142" t="str">
        <f t="shared" si="43"/>
        <v>项</v>
      </c>
    </row>
    <row r="871" ht="36" customHeight="1" spans="1:7">
      <c r="A871" s="392" t="s">
        <v>1586</v>
      </c>
      <c r="B871" s="393" t="s">
        <v>1587</v>
      </c>
      <c r="C871" s="330">
        <v>1</v>
      </c>
      <c r="D871" s="250">
        <v>1</v>
      </c>
      <c r="E871" s="390" t="e">
        <f t="shared" si="44"/>
        <v>#DIV/0!</v>
      </c>
      <c r="F871" s="251" t="str">
        <f t="shared" si="42"/>
        <v>是</v>
      </c>
      <c r="G871" s="142" t="str">
        <f t="shared" si="43"/>
        <v>项</v>
      </c>
    </row>
    <row r="872" ht="36" customHeight="1" spans="1:7">
      <c r="A872" s="392" t="s">
        <v>1588</v>
      </c>
      <c r="B872" s="393" t="s">
        <v>1589</v>
      </c>
      <c r="C872" s="330">
        <v>3</v>
      </c>
      <c r="D872" s="277">
        <v>3</v>
      </c>
      <c r="E872" s="390" t="e">
        <f t="shared" si="44"/>
        <v>#DIV/0!</v>
      </c>
      <c r="F872" s="251" t="str">
        <f t="shared" si="42"/>
        <v>是</v>
      </c>
      <c r="G872" s="142" t="str">
        <f t="shared" si="43"/>
        <v>项</v>
      </c>
    </row>
    <row r="873" ht="36" customHeight="1" spans="1:7">
      <c r="A873" s="392" t="s">
        <v>1590</v>
      </c>
      <c r="B873" s="393" t="s">
        <v>1591</v>
      </c>
      <c r="C873" s="330">
        <v>5</v>
      </c>
      <c r="D873" s="250">
        <v>5</v>
      </c>
      <c r="E873" s="390" t="e">
        <f t="shared" si="44"/>
        <v>#DIV/0!</v>
      </c>
      <c r="F873" s="251" t="str">
        <f t="shared" si="42"/>
        <v>是</v>
      </c>
      <c r="G873" s="142" t="str">
        <f t="shared" si="43"/>
        <v>项</v>
      </c>
    </row>
    <row r="874" ht="36" customHeight="1" spans="1:7">
      <c r="A874" s="388" t="s">
        <v>1592</v>
      </c>
      <c r="B874" s="393" t="s">
        <v>1593</v>
      </c>
      <c r="C874" s="330">
        <v>412</v>
      </c>
      <c r="D874" s="250">
        <v>392</v>
      </c>
      <c r="E874" s="390" t="e">
        <f t="shared" si="44"/>
        <v>#DIV/0!</v>
      </c>
      <c r="F874" s="251" t="str">
        <f t="shared" si="42"/>
        <v>是</v>
      </c>
      <c r="G874" s="142" t="str">
        <f t="shared" si="43"/>
        <v>项</v>
      </c>
    </row>
    <row r="875" ht="36" customHeight="1" spans="1:7">
      <c r="A875" s="392" t="s">
        <v>1594</v>
      </c>
      <c r="B875" s="393" t="s">
        <v>1595</v>
      </c>
      <c r="C875" s="277"/>
      <c r="D875" s="250"/>
      <c r="E875" s="390"/>
      <c r="F875" s="251" t="str">
        <f t="shared" si="42"/>
        <v>是</v>
      </c>
      <c r="G875" s="142" t="str">
        <f t="shared" si="43"/>
        <v>项</v>
      </c>
    </row>
    <row r="876" ht="36" customHeight="1" spans="1:7">
      <c r="A876" s="392" t="s">
        <v>1596</v>
      </c>
      <c r="B876" s="393" t="s">
        <v>513</v>
      </c>
      <c r="C876" s="277"/>
      <c r="D876" s="277"/>
      <c r="E876" s="390"/>
      <c r="F876" s="251" t="str">
        <f t="shared" si="42"/>
        <v>是</v>
      </c>
      <c r="G876" s="142" t="str">
        <f t="shared" si="43"/>
        <v>项</v>
      </c>
    </row>
    <row r="877" ht="36" customHeight="1" spans="1:7">
      <c r="A877" s="392" t="s">
        <v>1597</v>
      </c>
      <c r="B877" s="393" t="s">
        <v>1598</v>
      </c>
      <c r="C877" s="277"/>
      <c r="D877" s="277"/>
      <c r="E877" s="390"/>
      <c r="F877" s="251" t="str">
        <f t="shared" si="42"/>
        <v>是</v>
      </c>
      <c r="G877" s="142" t="str">
        <f t="shared" si="43"/>
        <v>项</v>
      </c>
    </row>
    <row r="878" ht="36" customHeight="1" spans="1:7">
      <c r="A878" s="392" t="s">
        <v>1599</v>
      </c>
      <c r="B878" s="393" t="s">
        <v>1600</v>
      </c>
      <c r="C878" s="277"/>
      <c r="D878" s="277"/>
      <c r="E878" s="390"/>
      <c r="F878" s="251" t="str">
        <f t="shared" si="42"/>
        <v>是</v>
      </c>
      <c r="G878" s="142" t="str">
        <f t="shared" si="43"/>
        <v>项</v>
      </c>
    </row>
    <row r="879" ht="36" customHeight="1" spans="1:7">
      <c r="A879" s="392" t="s">
        <v>1601</v>
      </c>
      <c r="B879" s="393" t="s">
        <v>1602</v>
      </c>
      <c r="C879" s="277"/>
      <c r="D879" s="250"/>
      <c r="E879" s="390"/>
      <c r="F879" s="251" t="str">
        <f t="shared" si="42"/>
        <v>是</v>
      </c>
      <c r="G879" s="142" t="str">
        <f t="shared" si="43"/>
        <v>项</v>
      </c>
    </row>
    <row r="880" ht="36" customHeight="1" spans="1:7">
      <c r="A880" s="392" t="s">
        <v>1603</v>
      </c>
      <c r="B880" s="393" t="s">
        <v>1604</v>
      </c>
      <c r="C880" s="277"/>
      <c r="D880" s="250"/>
      <c r="E880" s="390"/>
      <c r="F880" s="251" t="str">
        <f t="shared" si="42"/>
        <v>是</v>
      </c>
      <c r="G880" s="142" t="str">
        <f t="shared" si="43"/>
        <v>项</v>
      </c>
    </row>
    <row r="881" ht="36" customHeight="1" spans="1:7">
      <c r="A881" s="392" t="s">
        <v>1605</v>
      </c>
      <c r="B881" s="393" t="s">
        <v>1606</v>
      </c>
      <c r="C881" s="330">
        <v>18</v>
      </c>
      <c r="D881" s="277">
        <v>27</v>
      </c>
      <c r="E881" s="390" t="e">
        <f t="shared" si="44"/>
        <v>#DIV/0!</v>
      </c>
      <c r="F881" s="251" t="str">
        <f t="shared" si="42"/>
        <v>是</v>
      </c>
      <c r="G881" s="142" t="str">
        <f t="shared" si="43"/>
        <v>项</v>
      </c>
    </row>
    <row r="882" ht="36" customHeight="1" spans="1:7">
      <c r="A882" s="392" t="s">
        <v>1607</v>
      </c>
      <c r="B882" s="393" t="s">
        <v>1608</v>
      </c>
      <c r="C882" s="277"/>
      <c r="D882" s="277"/>
      <c r="E882" s="390"/>
      <c r="F882" s="251" t="str">
        <f t="shared" si="42"/>
        <v>是</v>
      </c>
      <c r="G882" s="142" t="str">
        <f t="shared" si="43"/>
        <v>项</v>
      </c>
    </row>
    <row r="883" ht="36" customHeight="1" spans="1:7">
      <c r="A883" s="392" t="s">
        <v>1609</v>
      </c>
      <c r="B883" s="393" t="s">
        <v>1544</v>
      </c>
      <c r="C883" s="277"/>
      <c r="D883" s="277"/>
      <c r="E883" s="390"/>
      <c r="F883" s="251" t="str">
        <f t="shared" si="42"/>
        <v>是</v>
      </c>
      <c r="G883" s="142" t="str">
        <f t="shared" si="43"/>
        <v>项</v>
      </c>
    </row>
    <row r="884" ht="36" customHeight="1" spans="1:7">
      <c r="A884" s="392" t="s">
        <v>1610</v>
      </c>
      <c r="B884" s="393" t="s">
        <v>1611</v>
      </c>
      <c r="C884" s="277"/>
      <c r="D884" s="277">
        <v>11</v>
      </c>
      <c r="E884" s="390"/>
      <c r="F884" s="251" t="str">
        <f t="shared" si="42"/>
        <v>是</v>
      </c>
      <c r="G884" s="142" t="str">
        <f t="shared" si="43"/>
        <v>项</v>
      </c>
    </row>
    <row r="885" ht="36" customHeight="1" spans="1:7">
      <c r="A885" s="392" t="s">
        <v>1612</v>
      </c>
      <c r="B885" s="393" t="s">
        <v>1613</v>
      </c>
      <c r="C885" s="330">
        <v>109</v>
      </c>
      <c r="D885" s="277">
        <v>158</v>
      </c>
      <c r="E885" s="390" t="e">
        <f t="shared" si="44"/>
        <v>#DIV/0!</v>
      </c>
      <c r="F885" s="251" t="str">
        <f t="shared" si="42"/>
        <v>是</v>
      </c>
      <c r="G885" s="142" t="str">
        <f t="shared" si="43"/>
        <v>项</v>
      </c>
    </row>
    <row r="886" ht="36" customHeight="1" spans="1:7">
      <c r="A886" s="392" t="s">
        <v>1614</v>
      </c>
      <c r="B886" s="391" t="s">
        <v>1615</v>
      </c>
      <c r="C886" s="312">
        <f>((((SUM(XFD887:XFD913))+0)+0)+0)+0</f>
        <v>0</v>
      </c>
      <c r="D886" s="312">
        <f>((((SUM(XFD887:XFD913))+0)+0)+0)+0</f>
        <v>0</v>
      </c>
      <c r="E886" s="390" t="e">
        <f t="shared" si="44"/>
        <v>#DIV/0!</v>
      </c>
      <c r="F886" s="251" t="str">
        <f t="shared" si="42"/>
        <v>是</v>
      </c>
      <c r="G886" s="142" t="str">
        <f t="shared" si="43"/>
        <v>项</v>
      </c>
    </row>
    <row r="887" ht="36" customHeight="1" spans="1:7">
      <c r="A887" s="392" t="s">
        <v>1616</v>
      </c>
      <c r="B887" s="393" t="s">
        <v>139</v>
      </c>
      <c r="C887" s="330">
        <v>628</v>
      </c>
      <c r="D887" s="277">
        <v>531</v>
      </c>
      <c r="E887" s="390" t="e">
        <f t="shared" si="44"/>
        <v>#DIV/0!</v>
      </c>
      <c r="F887" s="251" t="str">
        <f t="shared" si="42"/>
        <v>是</v>
      </c>
      <c r="G887" s="142" t="str">
        <f t="shared" si="43"/>
        <v>项</v>
      </c>
    </row>
    <row r="888" ht="36" customHeight="1" spans="1:7">
      <c r="A888" s="392" t="s">
        <v>1617</v>
      </c>
      <c r="B888" s="393" t="s">
        <v>141</v>
      </c>
      <c r="C888" s="330">
        <v>0</v>
      </c>
      <c r="D888" s="250"/>
      <c r="E888" s="390"/>
      <c r="F888" s="251" t="str">
        <f t="shared" si="42"/>
        <v>是</v>
      </c>
      <c r="G888" s="142" t="str">
        <f t="shared" si="43"/>
        <v>项</v>
      </c>
    </row>
    <row r="889" ht="36" customHeight="1" spans="1:7">
      <c r="A889" s="392" t="s">
        <v>1618</v>
      </c>
      <c r="B889" s="393" t="s">
        <v>143</v>
      </c>
      <c r="C889" s="330">
        <v>0</v>
      </c>
      <c r="D889" s="277"/>
      <c r="E889" s="390"/>
      <c r="F889" s="251" t="str">
        <f t="shared" si="42"/>
        <v>是</v>
      </c>
      <c r="G889" s="142" t="str">
        <f t="shared" si="43"/>
        <v>项</v>
      </c>
    </row>
    <row r="890" ht="36" customHeight="1" spans="1:7">
      <c r="A890" s="392" t="s">
        <v>1619</v>
      </c>
      <c r="B890" s="393" t="s">
        <v>1620</v>
      </c>
      <c r="C890" s="330">
        <v>0</v>
      </c>
      <c r="D890" s="277"/>
      <c r="E890" s="390"/>
      <c r="F890" s="251" t="str">
        <f t="shared" si="42"/>
        <v>是</v>
      </c>
      <c r="G890" s="142" t="str">
        <f t="shared" si="43"/>
        <v>项</v>
      </c>
    </row>
    <row r="891" ht="36" customHeight="1" spans="1:7">
      <c r="A891" s="392" t="s">
        <v>1621</v>
      </c>
      <c r="B891" s="393" t="s">
        <v>1622</v>
      </c>
      <c r="C891" s="330">
        <v>5000</v>
      </c>
      <c r="D891" s="277">
        <v>35277</v>
      </c>
      <c r="E891" s="390" t="e">
        <f t="shared" si="44"/>
        <v>#DIV/0!</v>
      </c>
      <c r="F891" s="251" t="str">
        <f t="shared" si="42"/>
        <v>是</v>
      </c>
      <c r="G891" s="142" t="str">
        <f t="shared" si="43"/>
        <v>项</v>
      </c>
    </row>
    <row r="892" ht="36" customHeight="1" spans="1:7">
      <c r="A892" s="392" t="s">
        <v>1623</v>
      </c>
      <c r="B892" s="393" t="s">
        <v>1624</v>
      </c>
      <c r="C892" s="330">
        <v>0</v>
      </c>
      <c r="D892" s="250"/>
      <c r="E892" s="390"/>
      <c r="F892" s="251" t="str">
        <f t="shared" si="42"/>
        <v>是</v>
      </c>
      <c r="G892" s="142" t="str">
        <f t="shared" si="43"/>
        <v>项</v>
      </c>
    </row>
    <row r="893" ht="36" customHeight="1" spans="1:7">
      <c r="A893" s="392" t="s">
        <v>1625</v>
      </c>
      <c r="B893" s="393" t="s">
        <v>1626</v>
      </c>
      <c r="C893" s="330">
        <v>0</v>
      </c>
      <c r="D893" s="250"/>
      <c r="E893" s="390"/>
      <c r="F893" s="251" t="str">
        <f t="shared" si="42"/>
        <v>是</v>
      </c>
      <c r="G893" s="142" t="str">
        <f t="shared" si="43"/>
        <v>项</v>
      </c>
    </row>
    <row r="894" ht="36" customHeight="1" spans="1:7">
      <c r="A894" s="392" t="s">
        <v>1627</v>
      </c>
      <c r="B894" s="393" t="s">
        <v>1628</v>
      </c>
      <c r="C894" s="330">
        <v>0</v>
      </c>
      <c r="D894" s="277"/>
      <c r="E894" s="390"/>
      <c r="F894" s="251" t="str">
        <f t="shared" si="42"/>
        <v>是</v>
      </c>
      <c r="G894" s="142" t="str">
        <f t="shared" si="43"/>
        <v>项</v>
      </c>
    </row>
    <row r="895" ht="36" customHeight="1" spans="1:7">
      <c r="A895" s="392" t="s">
        <v>1629</v>
      </c>
      <c r="B895" s="393" t="s">
        <v>1630</v>
      </c>
      <c r="C895" s="330">
        <v>0</v>
      </c>
      <c r="D895" s="250"/>
      <c r="E895" s="390"/>
      <c r="F895" s="251" t="str">
        <f t="shared" si="42"/>
        <v>是</v>
      </c>
      <c r="G895" s="142" t="str">
        <f t="shared" si="43"/>
        <v>项</v>
      </c>
    </row>
    <row r="896" ht="36" customHeight="1" spans="1:7">
      <c r="A896" s="392" t="s">
        <v>1631</v>
      </c>
      <c r="B896" s="393" t="s">
        <v>1632</v>
      </c>
      <c r="C896" s="330">
        <v>1084</v>
      </c>
      <c r="D896" s="277"/>
      <c r="E896" s="390" t="e">
        <f t="shared" si="44"/>
        <v>#DIV/0!</v>
      </c>
      <c r="F896" s="251" t="str">
        <f t="shared" si="42"/>
        <v>是</v>
      </c>
      <c r="G896" s="142" t="str">
        <f t="shared" si="43"/>
        <v>项</v>
      </c>
    </row>
    <row r="897" ht="36" customHeight="1" spans="1:7">
      <c r="A897" s="392" t="s">
        <v>1633</v>
      </c>
      <c r="B897" s="393" t="s">
        <v>1634</v>
      </c>
      <c r="C897" s="330">
        <v>0</v>
      </c>
      <c r="D897" s="277">
        <v>219</v>
      </c>
      <c r="E897" s="390"/>
      <c r="F897" s="251" t="str">
        <f t="shared" si="42"/>
        <v>是</v>
      </c>
      <c r="G897" s="142" t="str">
        <f t="shared" si="43"/>
        <v>项</v>
      </c>
    </row>
    <row r="898" ht="36" customHeight="1" spans="1:7">
      <c r="A898" s="392" t="s">
        <v>1635</v>
      </c>
      <c r="B898" s="393" t="s">
        <v>1636</v>
      </c>
      <c r="C898" s="330">
        <v>0</v>
      </c>
      <c r="D898" s="277"/>
      <c r="E898" s="390"/>
      <c r="F898" s="251" t="str">
        <f t="shared" si="42"/>
        <v>是</v>
      </c>
      <c r="G898" s="142" t="str">
        <f t="shared" si="43"/>
        <v>项</v>
      </c>
    </row>
    <row r="899" ht="36" customHeight="1" spans="1:7">
      <c r="A899" s="388" t="s">
        <v>1637</v>
      </c>
      <c r="B899" s="393" t="s">
        <v>1638</v>
      </c>
      <c r="C899" s="330">
        <v>0</v>
      </c>
      <c r="D899" s="277"/>
      <c r="E899" s="390"/>
      <c r="F899" s="251" t="str">
        <f t="shared" si="42"/>
        <v>是</v>
      </c>
      <c r="G899" s="142" t="str">
        <f t="shared" si="43"/>
        <v>项</v>
      </c>
    </row>
    <row r="900" ht="36" customHeight="1" spans="1:7">
      <c r="A900" s="392" t="s">
        <v>1639</v>
      </c>
      <c r="B900" s="393" t="s">
        <v>1640</v>
      </c>
      <c r="C900" s="330">
        <v>2</v>
      </c>
      <c r="D900" s="250">
        <v>2</v>
      </c>
      <c r="E900" s="390" t="e">
        <f t="shared" si="44"/>
        <v>#DIV/0!</v>
      </c>
      <c r="F900" s="251" t="str">
        <f t="shared" ref="F900:F963" si="45">IF(LEN(XFD900)=3,"是",IF(XFD900&lt;&gt;"",IF(SUM(XFD900)&lt;&gt;0,"是","否"),"是"))</f>
        <v>是</v>
      </c>
      <c r="G900" s="142" t="str">
        <f t="shared" ref="G900:G963" si="46">IF(LEN(XFD900)=3,"类",IF(LEN(XFD900)=5,"款","项"))</f>
        <v>项</v>
      </c>
    </row>
    <row r="901" ht="36" customHeight="1" spans="1:7">
      <c r="A901" s="392" t="s">
        <v>1641</v>
      </c>
      <c r="B901" s="393" t="s">
        <v>1642</v>
      </c>
      <c r="C901" s="330">
        <v>2</v>
      </c>
      <c r="D901" s="250">
        <v>5</v>
      </c>
      <c r="E901" s="390" t="e">
        <f t="shared" si="44"/>
        <v>#DIV/0!</v>
      </c>
      <c r="F901" s="251" t="str">
        <f t="shared" si="45"/>
        <v>是</v>
      </c>
      <c r="G901" s="142" t="str">
        <f t="shared" si="46"/>
        <v>项</v>
      </c>
    </row>
    <row r="902" ht="36" customHeight="1" spans="1:7">
      <c r="A902" s="392" t="s">
        <v>1643</v>
      </c>
      <c r="B902" s="393" t="s">
        <v>1644</v>
      </c>
      <c r="C902" s="330">
        <v>42</v>
      </c>
      <c r="D902" s="250">
        <v>15</v>
      </c>
      <c r="E902" s="390" t="e">
        <f t="shared" si="44"/>
        <v>#DIV/0!</v>
      </c>
      <c r="F902" s="251" t="str">
        <f t="shared" si="45"/>
        <v>是</v>
      </c>
      <c r="G902" s="142" t="str">
        <f t="shared" si="46"/>
        <v>项</v>
      </c>
    </row>
    <row r="903" ht="36" customHeight="1" spans="1:7">
      <c r="A903" s="392" t="s">
        <v>1645</v>
      </c>
      <c r="B903" s="393" t="s">
        <v>1646</v>
      </c>
      <c r="C903" s="330">
        <v>0</v>
      </c>
      <c r="D903" s="250"/>
      <c r="E903" s="390"/>
      <c r="F903" s="251" t="str">
        <f t="shared" si="45"/>
        <v>是</v>
      </c>
      <c r="G903" s="142" t="str">
        <f t="shared" si="46"/>
        <v>项</v>
      </c>
    </row>
    <row r="904" ht="36" customHeight="1" spans="1:7">
      <c r="A904" s="392" t="s">
        <v>1647</v>
      </c>
      <c r="B904" s="393" t="s">
        <v>1648</v>
      </c>
      <c r="C904" s="330">
        <v>0</v>
      </c>
      <c r="D904" s="250"/>
      <c r="E904" s="390"/>
      <c r="F904" s="251" t="str">
        <f t="shared" si="45"/>
        <v>是</v>
      </c>
      <c r="G904" s="142" t="str">
        <f t="shared" si="46"/>
        <v>项</v>
      </c>
    </row>
    <row r="905" ht="36" customHeight="1" spans="1:7">
      <c r="A905" s="392" t="s">
        <v>1649</v>
      </c>
      <c r="B905" s="393" t="s">
        <v>1650</v>
      </c>
      <c r="C905" s="330">
        <v>0</v>
      </c>
      <c r="D905" s="250"/>
      <c r="E905" s="390"/>
      <c r="F905" s="251" t="str">
        <f t="shared" si="45"/>
        <v>是</v>
      </c>
      <c r="G905" s="142" t="str">
        <f t="shared" si="46"/>
        <v>项</v>
      </c>
    </row>
    <row r="906" ht="36" customHeight="1" spans="1:7">
      <c r="A906" s="392" t="s">
        <v>1651</v>
      </c>
      <c r="B906" s="393" t="s">
        <v>1652</v>
      </c>
      <c r="C906" s="330">
        <v>0</v>
      </c>
      <c r="D906" s="250"/>
      <c r="E906" s="390"/>
      <c r="F906" s="251" t="str">
        <f t="shared" si="45"/>
        <v>是</v>
      </c>
      <c r="G906" s="142" t="str">
        <f t="shared" si="46"/>
        <v>项</v>
      </c>
    </row>
    <row r="907" ht="36" customHeight="1" spans="1:7">
      <c r="A907" s="392" t="s">
        <v>1653</v>
      </c>
      <c r="B907" s="393" t="s">
        <v>1654</v>
      </c>
      <c r="C907" s="330">
        <v>0</v>
      </c>
      <c r="D907" s="250"/>
      <c r="E907" s="390"/>
      <c r="F907" s="251" t="str">
        <f t="shared" si="45"/>
        <v>是</v>
      </c>
      <c r="G907" s="142" t="str">
        <f t="shared" si="46"/>
        <v>项</v>
      </c>
    </row>
    <row r="908" ht="36" customHeight="1" spans="1:7">
      <c r="A908" s="392" t="s">
        <v>1655</v>
      </c>
      <c r="B908" s="393" t="s">
        <v>1600</v>
      </c>
      <c r="C908" s="330">
        <v>0</v>
      </c>
      <c r="D908" s="250"/>
      <c r="E908" s="390"/>
      <c r="F908" s="251" t="str">
        <f t="shared" si="45"/>
        <v>是</v>
      </c>
      <c r="G908" s="142" t="str">
        <f t="shared" si="46"/>
        <v>项</v>
      </c>
    </row>
    <row r="909" ht="36" customHeight="1" spans="1:7">
      <c r="A909" s="392" t="s">
        <v>1656</v>
      </c>
      <c r="B909" s="393" t="s">
        <v>1657</v>
      </c>
      <c r="C909" s="330">
        <v>0</v>
      </c>
      <c r="D909" s="277"/>
      <c r="E909" s="390"/>
      <c r="F909" s="251" t="str">
        <f t="shared" si="45"/>
        <v>是</v>
      </c>
      <c r="G909" s="142" t="str">
        <f t="shared" si="46"/>
        <v>项</v>
      </c>
    </row>
    <row r="910" ht="36" customHeight="1" spans="1:7">
      <c r="A910" s="392" t="s">
        <v>1658</v>
      </c>
      <c r="B910" s="393" t="s">
        <v>1659</v>
      </c>
      <c r="C910" s="330">
        <v>0</v>
      </c>
      <c r="D910" s="250"/>
      <c r="E910" s="390"/>
      <c r="F910" s="251" t="str">
        <f t="shared" si="45"/>
        <v>是</v>
      </c>
      <c r="G910" s="142" t="str">
        <f t="shared" si="46"/>
        <v>项</v>
      </c>
    </row>
    <row r="911" ht="36" customHeight="1" spans="1:7">
      <c r="A911" s="392" t="s">
        <v>1660</v>
      </c>
      <c r="B911" s="393" t="s">
        <v>1661</v>
      </c>
      <c r="C911" s="330">
        <v>0</v>
      </c>
      <c r="D911" s="250"/>
      <c r="E911" s="390"/>
      <c r="F911" s="251" t="str">
        <f t="shared" si="45"/>
        <v>是</v>
      </c>
      <c r="G911" s="142" t="str">
        <f t="shared" si="46"/>
        <v>项</v>
      </c>
    </row>
    <row r="912" ht="36" customHeight="1" spans="1:7">
      <c r="A912" s="392" t="s">
        <v>1662</v>
      </c>
      <c r="B912" s="393" t="s">
        <v>1663</v>
      </c>
      <c r="C912" s="330">
        <v>0</v>
      </c>
      <c r="D912" s="250"/>
      <c r="E912" s="390"/>
      <c r="F912" s="251" t="str">
        <f t="shared" si="45"/>
        <v>是</v>
      </c>
      <c r="G912" s="142" t="str">
        <f t="shared" si="46"/>
        <v>项</v>
      </c>
    </row>
    <row r="913" ht="36" customHeight="1" spans="1:7">
      <c r="A913" s="392" t="s">
        <v>1664</v>
      </c>
      <c r="B913" s="393" t="s">
        <v>1665</v>
      </c>
      <c r="C913" s="330">
        <v>2065</v>
      </c>
      <c r="D913" s="277">
        <v>80</v>
      </c>
      <c r="E913" s="390" t="e">
        <f t="shared" si="44"/>
        <v>#DIV/0!</v>
      </c>
      <c r="F913" s="251" t="str">
        <f t="shared" si="45"/>
        <v>是</v>
      </c>
      <c r="G913" s="142" t="str">
        <f t="shared" si="46"/>
        <v>项</v>
      </c>
    </row>
    <row r="914" ht="36" customHeight="1" spans="1:7">
      <c r="A914" s="392" t="s">
        <v>1666</v>
      </c>
      <c r="B914" s="391" t="s">
        <v>1667</v>
      </c>
      <c r="C914" s="312">
        <f>((((SUM(XFD915:XFD924))+0)+0)+0)+0</f>
        <v>0</v>
      </c>
      <c r="D914" s="312">
        <f>((((SUM(XFD915:XFD924))+0)+0)+0)+0</f>
        <v>0</v>
      </c>
      <c r="E914" s="390" t="e">
        <f t="shared" si="44"/>
        <v>#DIV/0!</v>
      </c>
      <c r="F914" s="251" t="str">
        <f t="shared" si="45"/>
        <v>是</v>
      </c>
      <c r="G914" s="142" t="str">
        <f t="shared" si="46"/>
        <v>项</v>
      </c>
    </row>
    <row r="915" ht="36" customHeight="1" spans="1:7">
      <c r="A915" s="392" t="s">
        <v>1668</v>
      </c>
      <c r="B915" s="393" t="s">
        <v>139</v>
      </c>
      <c r="C915" s="330">
        <v>163</v>
      </c>
      <c r="D915" s="277">
        <v>145</v>
      </c>
      <c r="E915" s="390" t="e">
        <f t="shared" si="44"/>
        <v>#DIV/0!</v>
      </c>
      <c r="F915" s="251" t="str">
        <f t="shared" si="45"/>
        <v>是</v>
      </c>
      <c r="G915" s="142" t="str">
        <f t="shared" si="46"/>
        <v>项</v>
      </c>
    </row>
    <row r="916" ht="36" customHeight="1" spans="1:7">
      <c r="A916" s="392" t="s">
        <v>1669</v>
      </c>
      <c r="B916" s="393" t="s">
        <v>141</v>
      </c>
      <c r="C916" s="330">
        <v>0</v>
      </c>
      <c r="D916" s="250"/>
      <c r="E916" s="390"/>
      <c r="F916" s="251" t="str">
        <f t="shared" si="45"/>
        <v>是</v>
      </c>
      <c r="G916" s="142" t="str">
        <f t="shared" si="46"/>
        <v>项</v>
      </c>
    </row>
    <row r="917" ht="36" customHeight="1" spans="1:7">
      <c r="A917" s="392" t="s">
        <v>1670</v>
      </c>
      <c r="B917" s="393" t="s">
        <v>143</v>
      </c>
      <c r="C917" s="330">
        <v>0</v>
      </c>
      <c r="D917" s="250"/>
      <c r="E917" s="390"/>
      <c r="F917" s="251" t="str">
        <f t="shared" si="45"/>
        <v>是</v>
      </c>
      <c r="G917" s="142" t="str">
        <f t="shared" si="46"/>
        <v>项</v>
      </c>
    </row>
    <row r="918" ht="36" customHeight="1" spans="1:7">
      <c r="A918" s="392" t="s">
        <v>1671</v>
      </c>
      <c r="B918" s="393" t="s">
        <v>1672</v>
      </c>
      <c r="C918" s="330">
        <v>550</v>
      </c>
      <c r="D918" s="277">
        <v>4381</v>
      </c>
      <c r="E918" s="390" t="e">
        <f t="shared" si="44"/>
        <v>#DIV/0!</v>
      </c>
      <c r="F918" s="251" t="str">
        <f t="shared" si="45"/>
        <v>是</v>
      </c>
      <c r="G918" s="142" t="str">
        <f t="shared" si="46"/>
        <v>项</v>
      </c>
    </row>
    <row r="919" ht="36" customHeight="1" spans="1:7">
      <c r="A919" s="392" t="s">
        <v>1673</v>
      </c>
      <c r="B919" s="393" t="s">
        <v>1674</v>
      </c>
      <c r="C919" s="330">
        <v>10175</v>
      </c>
      <c r="D919" s="250">
        <v>3313</v>
      </c>
      <c r="E919" s="390" t="e">
        <f t="shared" si="44"/>
        <v>#DIV/0!</v>
      </c>
      <c r="F919" s="251" t="str">
        <f t="shared" si="45"/>
        <v>是</v>
      </c>
      <c r="G919" s="142" t="str">
        <f t="shared" si="46"/>
        <v>项</v>
      </c>
    </row>
    <row r="920" ht="36" customHeight="1" spans="1:7">
      <c r="A920" s="392" t="s">
        <v>1675</v>
      </c>
      <c r="B920" s="393" t="s">
        <v>1676</v>
      </c>
      <c r="C920" s="330">
        <v>0</v>
      </c>
      <c r="D920" s="250"/>
      <c r="E920" s="390"/>
      <c r="F920" s="251" t="str">
        <f t="shared" si="45"/>
        <v>是</v>
      </c>
      <c r="G920" s="142" t="str">
        <f t="shared" si="46"/>
        <v>项</v>
      </c>
    </row>
    <row r="921" ht="36" customHeight="1" spans="1:7">
      <c r="A921" s="392" t="s">
        <v>1677</v>
      </c>
      <c r="B921" s="393" t="s">
        <v>1678</v>
      </c>
      <c r="C921" s="330">
        <v>0</v>
      </c>
      <c r="D921" s="277">
        <v>580</v>
      </c>
      <c r="E921" s="390"/>
      <c r="F921" s="251" t="str">
        <f t="shared" si="45"/>
        <v>是</v>
      </c>
      <c r="G921" s="142" t="str">
        <f t="shared" si="46"/>
        <v>项</v>
      </c>
    </row>
    <row r="922" ht="36" customHeight="1" spans="1:7">
      <c r="A922" s="392" t="s">
        <v>1679</v>
      </c>
      <c r="B922" s="393" t="s">
        <v>1680</v>
      </c>
      <c r="C922" s="330">
        <v>0</v>
      </c>
      <c r="D922" s="250"/>
      <c r="E922" s="390"/>
      <c r="F922" s="251" t="str">
        <f t="shared" si="45"/>
        <v>是</v>
      </c>
      <c r="G922" s="142" t="str">
        <f t="shared" si="46"/>
        <v>项</v>
      </c>
    </row>
    <row r="923" ht="36" customHeight="1" spans="1:7">
      <c r="A923" s="392" t="s">
        <v>1681</v>
      </c>
      <c r="B923" s="393" t="s">
        <v>157</v>
      </c>
      <c r="C923" s="330">
        <v>0</v>
      </c>
      <c r="D923" s="277"/>
      <c r="E923" s="390"/>
      <c r="F923" s="251" t="str">
        <f t="shared" si="45"/>
        <v>是</v>
      </c>
      <c r="G923" s="142" t="str">
        <f t="shared" si="46"/>
        <v>项</v>
      </c>
    </row>
    <row r="924" ht="36" customHeight="1" spans="1:7">
      <c r="A924" s="392" t="s">
        <v>1682</v>
      </c>
      <c r="B924" s="393" t="s">
        <v>1683</v>
      </c>
      <c r="C924" s="330">
        <v>4729</v>
      </c>
      <c r="D924" s="277">
        <v>5592</v>
      </c>
      <c r="E924" s="390" t="e">
        <f t="shared" si="44"/>
        <v>#DIV/0!</v>
      </c>
      <c r="F924" s="251" t="str">
        <f t="shared" si="45"/>
        <v>是</v>
      </c>
      <c r="G924" s="142" t="str">
        <f t="shared" si="46"/>
        <v>项</v>
      </c>
    </row>
    <row r="925" ht="36" customHeight="1" spans="1:7">
      <c r="A925" s="392" t="s">
        <v>1684</v>
      </c>
      <c r="B925" s="391" t="s">
        <v>1685</v>
      </c>
      <c r="C925" s="312">
        <f>((((SUM(XFD926:XFD931))+0)+0)+0)+0</f>
        <v>0</v>
      </c>
      <c r="D925" s="312">
        <f>((((SUM(XFD926:XFD931))+0)+0)+0)+0</f>
        <v>0</v>
      </c>
      <c r="E925" s="390" t="e">
        <f t="shared" si="44"/>
        <v>#DIV/0!</v>
      </c>
      <c r="F925" s="251" t="str">
        <f t="shared" si="45"/>
        <v>是</v>
      </c>
      <c r="G925" s="142" t="str">
        <f t="shared" si="46"/>
        <v>项</v>
      </c>
    </row>
    <row r="926" ht="36" customHeight="1" spans="1:7">
      <c r="A926" s="392" t="s">
        <v>1686</v>
      </c>
      <c r="B926" s="393" t="s">
        <v>1687</v>
      </c>
      <c r="C926" s="330">
        <v>0</v>
      </c>
      <c r="D926" s="250">
        <v>231</v>
      </c>
      <c r="E926" s="390"/>
      <c r="F926" s="251" t="str">
        <f t="shared" si="45"/>
        <v>是</v>
      </c>
      <c r="G926" s="142" t="str">
        <f t="shared" si="46"/>
        <v>项</v>
      </c>
    </row>
    <row r="927" ht="36" customHeight="1" spans="1:7">
      <c r="A927" s="388" t="s">
        <v>1688</v>
      </c>
      <c r="B927" s="393" t="s">
        <v>1689</v>
      </c>
      <c r="C927" s="330">
        <v>0</v>
      </c>
      <c r="D927" s="250"/>
      <c r="E927" s="390"/>
      <c r="F927" s="251" t="str">
        <f t="shared" si="45"/>
        <v>是</v>
      </c>
      <c r="G927" s="142" t="str">
        <f t="shared" si="46"/>
        <v>项</v>
      </c>
    </row>
    <row r="928" ht="36" customHeight="1" spans="1:7">
      <c r="A928" s="392" t="s">
        <v>1690</v>
      </c>
      <c r="B928" s="393" t="s">
        <v>1691</v>
      </c>
      <c r="C928" s="330">
        <v>1</v>
      </c>
      <c r="D928" s="250">
        <v>1</v>
      </c>
      <c r="E928" s="390" t="e">
        <f t="shared" si="44"/>
        <v>#DIV/0!</v>
      </c>
      <c r="F928" s="251" t="str">
        <f t="shared" si="45"/>
        <v>是</v>
      </c>
      <c r="G928" s="142" t="str">
        <f t="shared" si="46"/>
        <v>项</v>
      </c>
    </row>
    <row r="929" ht="36" customHeight="1" spans="1:7">
      <c r="A929" s="392" t="s">
        <v>1692</v>
      </c>
      <c r="B929" s="393" t="s">
        <v>1693</v>
      </c>
      <c r="C929" s="330">
        <v>0</v>
      </c>
      <c r="D929" s="250"/>
      <c r="E929" s="390"/>
      <c r="F929" s="251" t="str">
        <f t="shared" si="45"/>
        <v>是</v>
      </c>
      <c r="G929" s="142" t="str">
        <f t="shared" si="46"/>
        <v>项</v>
      </c>
    </row>
    <row r="930" ht="36" customHeight="1" spans="1:7">
      <c r="A930" s="392" t="s">
        <v>1694</v>
      </c>
      <c r="B930" s="393" t="s">
        <v>1695</v>
      </c>
      <c r="C930" s="330">
        <v>0</v>
      </c>
      <c r="D930" s="250"/>
      <c r="E930" s="390"/>
      <c r="F930" s="251" t="str">
        <f t="shared" si="45"/>
        <v>是</v>
      </c>
      <c r="G930" s="142" t="str">
        <f t="shared" si="46"/>
        <v>项</v>
      </c>
    </row>
    <row r="931" ht="36" customHeight="1" spans="1:7">
      <c r="A931" s="392" t="s">
        <v>1696</v>
      </c>
      <c r="B931" s="393" t="s">
        <v>1697</v>
      </c>
      <c r="C931" s="330">
        <v>3</v>
      </c>
      <c r="D931" s="277">
        <v>3</v>
      </c>
      <c r="E931" s="390" t="e">
        <f t="shared" si="44"/>
        <v>#DIV/0!</v>
      </c>
      <c r="F931" s="251" t="str">
        <f t="shared" si="45"/>
        <v>是</v>
      </c>
      <c r="G931" s="142" t="str">
        <f t="shared" si="46"/>
        <v>项</v>
      </c>
    </row>
    <row r="932" ht="36" customHeight="1" spans="1:7">
      <c r="A932" s="392" t="s">
        <v>1698</v>
      </c>
      <c r="B932" s="391" t="s">
        <v>1699</v>
      </c>
      <c r="C932" s="311">
        <f>((((SUM(XFD933:XFD937))+0)+0)+0)+0</f>
        <v>0</v>
      </c>
      <c r="D932" s="311">
        <f>((((SUM(XFD933:XFD937))+0)+0)+0)+0</f>
        <v>0</v>
      </c>
      <c r="E932" s="390" t="e">
        <f t="shared" ref="E932:E995" si="47">(XFD932-XFD932)/XFD932</f>
        <v>#DIV/0!</v>
      </c>
      <c r="F932" s="251" t="str">
        <f t="shared" si="45"/>
        <v>是</v>
      </c>
      <c r="G932" s="142" t="str">
        <f t="shared" si="46"/>
        <v>项</v>
      </c>
    </row>
    <row r="933" ht="36" customHeight="1" spans="1:7">
      <c r="A933" s="392" t="s">
        <v>1700</v>
      </c>
      <c r="B933" s="393" t="s">
        <v>1701</v>
      </c>
      <c r="C933" s="330">
        <v>0</v>
      </c>
      <c r="D933" s="250"/>
      <c r="E933" s="390"/>
      <c r="F933" s="251" t="str">
        <f t="shared" si="45"/>
        <v>是</v>
      </c>
      <c r="G933" s="142" t="str">
        <f t="shared" si="46"/>
        <v>项</v>
      </c>
    </row>
    <row r="934" ht="36" customHeight="1" spans="1:7">
      <c r="A934" s="392" t="s">
        <v>1702</v>
      </c>
      <c r="B934" s="393" t="s">
        <v>1703</v>
      </c>
      <c r="C934" s="330">
        <v>343</v>
      </c>
      <c r="D934" s="250">
        <v>750</v>
      </c>
      <c r="E934" s="390" t="e">
        <f t="shared" si="47"/>
        <v>#DIV/0!</v>
      </c>
      <c r="F934" s="251" t="str">
        <f t="shared" si="45"/>
        <v>是</v>
      </c>
      <c r="G934" s="142" t="str">
        <f t="shared" si="46"/>
        <v>项</v>
      </c>
    </row>
    <row r="935" ht="36" customHeight="1" spans="1:7">
      <c r="A935" s="392" t="s">
        <v>1704</v>
      </c>
      <c r="B935" s="393" t="s">
        <v>1705</v>
      </c>
      <c r="C935" s="330">
        <v>293</v>
      </c>
      <c r="D935" s="250">
        <v>418</v>
      </c>
      <c r="E935" s="390" t="e">
        <f t="shared" si="47"/>
        <v>#DIV/0!</v>
      </c>
      <c r="F935" s="251" t="str">
        <f t="shared" si="45"/>
        <v>是</v>
      </c>
      <c r="G935" s="142" t="str">
        <f t="shared" si="46"/>
        <v>项</v>
      </c>
    </row>
    <row r="936" ht="36" customHeight="1" spans="1:7">
      <c r="A936" s="392" t="s">
        <v>1706</v>
      </c>
      <c r="B936" s="393" t="s">
        <v>1707</v>
      </c>
      <c r="C936" s="330">
        <v>0</v>
      </c>
      <c r="D936" s="250"/>
      <c r="E936" s="390"/>
      <c r="F936" s="251" t="str">
        <f t="shared" si="45"/>
        <v>是</v>
      </c>
      <c r="G936" s="142" t="str">
        <f t="shared" si="46"/>
        <v>项</v>
      </c>
    </row>
    <row r="937" ht="36" customHeight="1" spans="1:7">
      <c r="A937" s="392" t="s">
        <v>1708</v>
      </c>
      <c r="B937" s="393" t="s">
        <v>1709</v>
      </c>
      <c r="C937" s="330">
        <v>27</v>
      </c>
      <c r="D937" s="250"/>
      <c r="E937" s="390" t="e">
        <f t="shared" si="47"/>
        <v>#DIV/0!</v>
      </c>
      <c r="F937" s="251" t="str">
        <f t="shared" si="45"/>
        <v>是</v>
      </c>
      <c r="G937" s="142" t="str">
        <f t="shared" si="46"/>
        <v>项</v>
      </c>
    </row>
    <row r="938" ht="36" customHeight="1" spans="1:7">
      <c r="A938" s="388" t="s">
        <v>1710</v>
      </c>
      <c r="B938" s="391" t="s">
        <v>1711</v>
      </c>
      <c r="C938" s="277">
        <v>0</v>
      </c>
      <c r="D938" s="311">
        <f>((((SUM(XFD939:XFD940))+0)+0)+0)+0</f>
        <v>0</v>
      </c>
      <c r="E938" s="390"/>
      <c r="F938" s="251" t="str">
        <f t="shared" si="45"/>
        <v>是</v>
      </c>
      <c r="G938" s="142" t="str">
        <f t="shared" si="46"/>
        <v>项</v>
      </c>
    </row>
    <row r="939" ht="36" customHeight="1" spans="1:7">
      <c r="A939" s="392" t="s">
        <v>1712</v>
      </c>
      <c r="B939" s="393" t="s">
        <v>1713</v>
      </c>
      <c r="C939" s="277">
        <v>0</v>
      </c>
      <c r="D939" s="250"/>
      <c r="E939" s="390"/>
      <c r="F939" s="251" t="str">
        <f t="shared" si="45"/>
        <v>是</v>
      </c>
      <c r="G939" s="142" t="str">
        <f t="shared" si="46"/>
        <v>项</v>
      </c>
    </row>
    <row r="940" ht="36" customHeight="1" spans="1:7">
      <c r="A940" s="392" t="s">
        <v>1714</v>
      </c>
      <c r="B940" s="393" t="s">
        <v>1715</v>
      </c>
      <c r="C940" s="277">
        <v>0</v>
      </c>
      <c r="D940" s="250"/>
      <c r="E940" s="390"/>
      <c r="F940" s="251" t="str">
        <f t="shared" si="45"/>
        <v>是</v>
      </c>
      <c r="G940" s="142" t="str">
        <f t="shared" si="46"/>
        <v>项</v>
      </c>
    </row>
    <row r="941" ht="36" customHeight="1" spans="1:7">
      <c r="A941" s="392" t="s">
        <v>1716</v>
      </c>
      <c r="B941" s="391" t="s">
        <v>1717</v>
      </c>
      <c r="C941" s="312">
        <f>((((SUM(XFD942:XFD943))+0)+0)+0)+0</f>
        <v>0</v>
      </c>
      <c r="D941" s="312">
        <f>((((SUM(XFD942:XFD943))+0)+0)+0)+0</f>
        <v>0</v>
      </c>
      <c r="E941" s="390" t="e">
        <f t="shared" si="47"/>
        <v>#DIV/0!</v>
      </c>
      <c r="F941" s="251" t="str">
        <f t="shared" si="45"/>
        <v>是</v>
      </c>
      <c r="G941" s="142" t="str">
        <f t="shared" si="46"/>
        <v>项</v>
      </c>
    </row>
    <row r="942" ht="36" customHeight="1" spans="1:7">
      <c r="A942" s="392" t="s">
        <v>1718</v>
      </c>
      <c r="B942" s="393" t="s">
        <v>1719</v>
      </c>
      <c r="C942" s="277">
        <v>0</v>
      </c>
      <c r="D942" s="250"/>
      <c r="E942" s="390"/>
      <c r="F942" s="251" t="str">
        <f t="shared" si="45"/>
        <v>是</v>
      </c>
      <c r="G942" s="142" t="str">
        <f t="shared" si="46"/>
        <v>项</v>
      </c>
    </row>
    <row r="943" ht="36" customHeight="1" spans="1:7">
      <c r="A943" s="392" t="s">
        <v>1720</v>
      </c>
      <c r="B943" s="393" t="s">
        <v>1717</v>
      </c>
      <c r="C943" s="330">
        <v>8</v>
      </c>
      <c r="D943" s="277">
        <v>8</v>
      </c>
      <c r="E943" s="390" t="e">
        <f t="shared" si="47"/>
        <v>#DIV/0!</v>
      </c>
      <c r="F943" s="251" t="str">
        <f t="shared" si="45"/>
        <v>是</v>
      </c>
      <c r="G943" s="142" t="str">
        <f t="shared" si="46"/>
        <v>项</v>
      </c>
    </row>
    <row r="944" ht="36" customHeight="1" spans="1:7">
      <c r="A944" s="392" t="s">
        <v>1721</v>
      </c>
      <c r="B944" s="389" t="s">
        <v>94</v>
      </c>
      <c r="C944" s="312">
        <f>SUM(XFD945,XFD967,XFD977,XFD987,XFD994,XFD999)</f>
        <v>0</v>
      </c>
      <c r="D944" s="312">
        <f>SUM(XFD945,XFD967,XFD977,XFD987,XFD994,XFD999)</f>
        <v>0</v>
      </c>
      <c r="E944" s="390" t="e">
        <f t="shared" si="47"/>
        <v>#DIV/0!</v>
      </c>
      <c r="F944" s="251" t="str">
        <f t="shared" si="45"/>
        <v>是</v>
      </c>
      <c r="G944" s="142" t="str">
        <f t="shared" si="46"/>
        <v>项</v>
      </c>
    </row>
    <row r="945" ht="36" customHeight="1" spans="1:7">
      <c r="A945" s="388" t="s">
        <v>1722</v>
      </c>
      <c r="B945" s="391" t="s">
        <v>1723</v>
      </c>
      <c r="C945" s="312">
        <f>((((SUM(XFD946:XFD966))+0)+0)+0)+0</f>
        <v>0</v>
      </c>
      <c r="D945" s="312">
        <f>((((SUM(XFD946:XFD966))+0)+0)+0)+0</f>
        <v>0</v>
      </c>
      <c r="E945" s="390" t="e">
        <f t="shared" si="47"/>
        <v>#DIV/0!</v>
      </c>
      <c r="F945" s="251" t="str">
        <f t="shared" si="45"/>
        <v>是</v>
      </c>
      <c r="G945" s="142" t="str">
        <f t="shared" si="46"/>
        <v>项</v>
      </c>
    </row>
    <row r="946" ht="36" customHeight="1" spans="1:7">
      <c r="A946" s="392" t="s">
        <v>1724</v>
      </c>
      <c r="B946" s="393" t="s">
        <v>139</v>
      </c>
      <c r="C946" s="330">
        <v>352</v>
      </c>
      <c r="D946" s="277">
        <v>354</v>
      </c>
      <c r="E946" s="390" t="e">
        <f t="shared" si="47"/>
        <v>#DIV/0!</v>
      </c>
      <c r="F946" s="251" t="str">
        <f t="shared" si="45"/>
        <v>是</v>
      </c>
      <c r="G946" s="142" t="str">
        <f t="shared" si="46"/>
        <v>项</v>
      </c>
    </row>
    <row r="947" ht="36" customHeight="1" spans="1:7">
      <c r="A947" s="392" t="s">
        <v>1725</v>
      </c>
      <c r="B947" s="393" t="s">
        <v>141</v>
      </c>
      <c r="C947" s="330">
        <v>0</v>
      </c>
      <c r="D947" s="250"/>
      <c r="E947" s="390"/>
      <c r="F947" s="251" t="str">
        <f t="shared" si="45"/>
        <v>是</v>
      </c>
      <c r="G947" s="142" t="str">
        <f t="shared" si="46"/>
        <v>项</v>
      </c>
    </row>
    <row r="948" ht="36" customHeight="1" spans="1:7">
      <c r="A948" s="392" t="s">
        <v>1726</v>
      </c>
      <c r="B948" s="393" t="s">
        <v>143</v>
      </c>
      <c r="C948" s="330">
        <v>0</v>
      </c>
      <c r="D948" s="277"/>
      <c r="E948" s="390"/>
      <c r="F948" s="251" t="str">
        <f t="shared" si="45"/>
        <v>是</v>
      </c>
      <c r="G948" s="142" t="str">
        <f t="shared" si="46"/>
        <v>项</v>
      </c>
    </row>
    <row r="949" ht="36" customHeight="1" spans="1:7">
      <c r="A949" s="392" t="s">
        <v>1727</v>
      </c>
      <c r="B949" s="393" t="s">
        <v>1728</v>
      </c>
      <c r="C949" s="330">
        <v>1710</v>
      </c>
      <c r="D949" s="277">
        <v>256</v>
      </c>
      <c r="E949" s="390" t="e">
        <f t="shared" si="47"/>
        <v>#DIV/0!</v>
      </c>
      <c r="F949" s="251" t="str">
        <f t="shared" si="45"/>
        <v>是</v>
      </c>
      <c r="G949" s="142" t="str">
        <f t="shared" si="46"/>
        <v>项</v>
      </c>
    </row>
    <row r="950" ht="36" customHeight="1" spans="1:7">
      <c r="A950" s="392" t="s">
        <v>1729</v>
      </c>
      <c r="B950" s="393" t="s">
        <v>1730</v>
      </c>
      <c r="C950" s="330">
        <v>6223</v>
      </c>
      <c r="D950" s="277">
        <v>336</v>
      </c>
      <c r="E950" s="390" t="e">
        <f t="shared" si="47"/>
        <v>#DIV/0!</v>
      </c>
      <c r="F950" s="251" t="str">
        <f t="shared" si="45"/>
        <v>是</v>
      </c>
      <c r="G950" s="142" t="str">
        <f t="shared" si="46"/>
        <v>项</v>
      </c>
    </row>
    <row r="951" ht="36" customHeight="1" spans="1:7">
      <c r="A951" s="392" t="s">
        <v>1731</v>
      </c>
      <c r="B951" s="393" t="s">
        <v>1732</v>
      </c>
      <c r="C951" s="330">
        <v>0</v>
      </c>
      <c r="D951" s="277"/>
      <c r="E951" s="390"/>
      <c r="F951" s="251" t="str">
        <f t="shared" si="45"/>
        <v>是</v>
      </c>
      <c r="G951" s="142" t="str">
        <f t="shared" si="46"/>
        <v>项</v>
      </c>
    </row>
    <row r="952" ht="36" customHeight="1" spans="1:7">
      <c r="A952" s="388" t="s">
        <v>1733</v>
      </c>
      <c r="B952" s="393" t="s">
        <v>1734</v>
      </c>
      <c r="C952" s="330">
        <v>0</v>
      </c>
      <c r="D952" s="277"/>
      <c r="E952" s="390"/>
      <c r="F952" s="251" t="str">
        <f t="shared" si="45"/>
        <v>是</v>
      </c>
      <c r="G952" s="142" t="str">
        <f t="shared" si="46"/>
        <v>项</v>
      </c>
    </row>
    <row r="953" ht="36" customHeight="1" spans="1:7">
      <c r="A953" s="392" t="s">
        <v>1735</v>
      </c>
      <c r="B953" s="393" t="s">
        <v>1736</v>
      </c>
      <c r="C953" s="330">
        <v>0</v>
      </c>
      <c r="D953" s="250"/>
      <c r="E953" s="390"/>
      <c r="F953" s="251" t="str">
        <f t="shared" si="45"/>
        <v>是</v>
      </c>
      <c r="G953" s="142" t="str">
        <f t="shared" si="46"/>
        <v>项</v>
      </c>
    </row>
    <row r="954" ht="36" customHeight="1" spans="1:7">
      <c r="A954" s="392" t="s">
        <v>1737</v>
      </c>
      <c r="B954" s="393" t="s">
        <v>1738</v>
      </c>
      <c r="C954" s="330">
        <v>0</v>
      </c>
      <c r="D954" s="277"/>
      <c r="E954" s="390"/>
      <c r="F954" s="251" t="str">
        <f t="shared" si="45"/>
        <v>是</v>
      </c>
      <c r="G954" s="142" t="str">
        <f t="shared" si="46"/>
        <v>项</v>
      </c>
    </row>
    <row r="955" ht="36" customHeight="1" spans="1:7">
      <c r="A955" s="388" t="s">
        <v>1739</v>
      </c>
      <c r="B955" s="393" t="s">
        <v>1740</v>
      </c>
      <c r="C955" s="330">
        <v>0</v>
      </c>
      <c r="D955" s="277"/>
      <c r="E955" s="390"/>
      <c r="F955" s="251" t="str">
        <f t="shared" si="45"/>
        <v>是</v>
      </c>
      <c r="G955" s="142" t="str">
        <f t="shared" si="46"/>
        <v>项</v>
      </c>
    </row>
    <row r="956" ht="36" customHeight="1" spans="1:7">
      <c r="A956" s="392" t="s">
        <v>1741</v>
      </c>
      <c r="B956" s="393" t="s">
        <v>1742</v>
      </c>
      <c r="C956" s="330">
        <v>0</v>
      </c>
      <c r="D956" s="250"/>
      <c r="E956" s="390"/>
      <c r="F956" s="251" t="str">
        <f t="shared" si="45"/>
        <v>是</v>
      </c>
      <c r="G956" s="142" t="str">
        <f t="shared" si="46"/>
        <v>项</v>
      </c>
    </row>
    <row r="957" ht="36" customHeight="1" spans="1:7">
      <c r="A957" s="392" t="s">
        <v>1743</v>
      </c>
      <c r="B957" s="393" t="s">
        <v>1744</v>
      </c>
      <c r="C957" s="330">
        <v>0</v>
      </c>
      <c r="D957" s="277"/>
      <c r="E957" s="390"/>
      <c r="F957" s="251" t="str">
        <f t="shared" si="45"/>
        <v>是</v>
      </c>
      <c r="G957" s="142" t="str">
        <f t="shared" si="46"/>
        <v>项</v>
      </c>
    </row>
    <row r="958" ht="36" customHeight="1" spans="1:7">
      <c r="A958" s="388" t="s">
        <v>1745</v>
      </c>
      <c r="B958" s="393" t="s">
        <v>1746</v>
      </c>
      <c r="C958" s="330">
        <v>0</v>
      </c>
      <c r="D958" s="277"/>
      <c r="E958" s="390"/>
      <c r="F958" s="251" t="str">
        <f t="shared" si="45"/>
        <v>是</v>
      </c>
      <c r="G958" s="142" t="str">
        <f t="shared" si="46"/>
        <v>项</v>
      </c>
    </row>
    <row r="959" ht="36" customHeight="1" spans="1:7">
      <c r="A959" s="388" t="s">
        <v>1747</v>
      </c>
      <c r="B959" s="393" t="s">
        <v>1748</v>
      </c>
      <c r="C959" s="330">
        <v>0</v>
      </c>
      <c r="D959" s="277"/>
      <c r="E959" s="390"/>
      <c r="F959" s="251" t="str">
        <f t="shared" si="45"/>
        <v>是</v>
      </c>
      <c r="G959" s="142" t="str">
        <f t="shared" si="46"/>
        <v>项</v>
      </c>
    </row>
    <row r="960" ht="36" customHeight="1" spans="1:7">
      <c r="A960" s="388" t="s">
        <v>93</v>
      </c>
      <c r="B960" s="393" t="s">
        <v>1749</v>
      </c>
      <c r="C960" s="330">
        <v>0</v>
      </c>
      <c r="D960" s="250"/>
      <c r="E960" s="390"/>
      <c r="F960" s="251" t="str">
        <f t="shared" si="45"/>
        <v>是</v>
      </c>
      <c r="G960" s="142" t="str">
        <f t="shared" si="46"/>
        <v>项</v>
      </c>
    </row>
    <row r="961" ht="36" customHeight="1" spans="1:7">
      <c r="A961" s="388" t="s">
        <v>1750</v>
      </c>
      <c r="B961" s="393" t="s">
        <v>1751</v>
      </c>
      <c r="C961" s="330">
        <v>0</v>
      </c>
      <c r="D961" s="250"/>
      <c r="E961" s="390"/>
      <c r="F961" s="251" t="str">
        <f t="shared" si="45"/>
        <v>是</v>
      </c>
      <c r="G961" s="142" t="str">
        <f t="shared" si="46"/>
        <v>项</v>
      </c>
    </row>
    <row r="962" ht="36" customHeight="1" spans="1:7">
      <c r="A962" s="392" t="s">
        <v>1752</v>
      </c>
      <c r="B962" s="393" t="s">
        <v>1753</v>
      </c>
      <c r="C962" s="330">
        <v>0</v>
      </c>
      <c r="D962" s="277"/>
      <c r="E962" s="390"/>
      <c r="F962" s="251" t="str">
        <f t="shared" si="45"/>
        <v>是</v>
      </c>
      <c r="G962" s="142" t="str">
        <f t="shared" si="46"/>
        <v>项</v>
      </c>
    </row>
    <row r="963" ht="36" customHeight="1" spans="1:7">
      <c r="A963" s="392" t="s">
        <v>1754</v>
      </c>
      <c r="B963" s="393" t="s">
        <v>1755</v>
      </c>
      <c r="C963" s="330">
        <v>0</v>
      </c>
      <c r="D963" s="250"/>
      <c r="E963" s="390"/>
      <c r="F963" s="251" t="str">
        <f t="shared" si="45"/>
        <v>是</v>
      </c>
      <c r="G963" s="142" t="str">
        <f t="shared" si="46"/>
        <v>项</v>
      </c>
    </row>
    <row r="964" ht="36" customHeight="1" spans="1:7">
      <c r="A964" s="392" t="s">
        <v>1756</v>
      </c>
      <c r="B964" s="393" t="s">
        <v>1757</v>
      </c>
      <c r="C964" s="330">
        <v>0</v>
      </c>
      <c r="D964" s="277"/>
      <c r="E964" s="390"/>
      <c r="F964" s="251" t="str">
        <f t="shared" ref="F964:F1027" si="48">IF(LEN(XFD964)=3,"是",IF(XFD964&lt;&gt;"",IF(SUM(XFD964)&lt;&gt;0,"是","否"),"是"))</f>
        <v>是</v>
      </c>
      <c r="G964" s="142" t="str">
        <f t="shared" ref="G964:G1027" si="49">IF(LEN(XFD964)=3,"类",IF(LEN(XFD964)=5,"款","项"))</f>
        <v>项</v>
      </c>
    </row>
    <row r="965" ht="36" customHeight="1" spans="1:7">
      <c r="A965" s="392" t="s">
        <v>1758</v>
      </c>
      <c r="B965" s="393" t="s">
        <v>1759</v>
      </c>
      <c r="C965" s="330">
        <v>0</v>
      </c>
      <c r="D965" s="277"/>
      <c r="E965" s="390"/>
      <c r="F965" s="251" t="str">
        <f t="shared" si="48"/>
        <v>是</v>
      </c>
      <c r="G965" s="142" t="str">
        <f t="shared" si="49"/>
        <v>项</v>
      </c>
    </row>
    <row r="966" ht="36" customHeight="1" spans="1:7">
      <c r="A966" s="392" t="s">
        <v>1760</v>
      </c>
      <c r="B966" s="393" t="s">
        <v>1761</v>
      </c>
      <c r="C966" s="330">
        <v>0</v>
      </c>
      <c r="D966" s="277"/>
      <c r="E966" s="390"/>
      <c r="F966" s="251" t="str">
        <f t="shared" si="48"/>
        <v>是</v>
      </c>
      <c r="G966" s="142" t="str">
        <f t="shared" si="49"/>
        <v>项</v>
      </c>
    </row>
    <row r="967" ht="36" customHeight="1" spans="1:7">
      <c r="A967" s="392" t="s">
        <v>1762</v>
      </c>
      <c r="B967" s="391" t="s">
        <v>1763</v>
      </c>
      <c r="C967" s="277">
        <v>0</v>
      </c>
      <c r="D967" s="312">
        <f>((((SUM(XFD968:XFD976))+0)+0)+0)+0</f>
        <v>0</v>
      </c>
      <c r="E967" s="390"/>
      <c r="F967" s="251" t="str">
        <f t="shared" si="48"/>
        <v>是</v>
      </c>
      <c r="G967" s="142" t="str">
        <f t="shared" si="49"/>
        <v>项</v>
      </c>
    </row>
    <row r="968" ht="36" customHeight="1" spans="1:7">
      <c r="A968" s="392" t="s">
        <v>1764</v>
      </c>
      <c r="B968" s="393" t="s">
        <v>139</v>
      </c>
      <c r="C968" s="277">
        <v>0</v>
      </c>
      <c r="D968" s="250"/>
      <c r="E968" s="390"/>
      <c r="F968" s="251" t="str">
        <f t="shared" si="48"/>
        <v>是</v>
      </c>
      <c r="G968" s="142" t="str">
        <f t="shared" si="49"/>
        <v>项</v>
      </c>
    </row>
    <row r="969" ht="36" customHeight="1" spans="1:7">
      <c r="A969" s="392" t="s">
        <v>1765</v>
      </c>
      <c r="B969" s="393" t="s">
        <v>141</v>
      </c>
      <c r="C969" s="277">
        <v>0</v>
      </c>
      <c r="D969" s="250"/>
      <c r="E969" s="390"/>
      <c r="F969" s="251" t="str">
        <f t="shared" si="48"/>
        <v>是</v>
      </c>
      <c r="G969" s="142" t="str">
        <f t="shared" si="49"/>
        <v>项</v>
      </c>
    </row>
    <row r="970" ht="36" customHeight="1" spans="1:7">
      <c r="A970" s="392" t="s">
        <v>1766</v>
      </c>
      <c r="B970" s="393" t="s">
        <v>143</v>
      </c>
      <c r="C970" s="277">
        <v>0</v>
      </c>
      <c r="D970" s="250"/>
      <c r="E970" s="390"/>
      <c r="F970" s="251" t="str">
        <f t="shared" si="48"/>
        <v>是</v>
      </c>
      <c r="G970" s="142" t="str">
        <f t="shared" si="49"/>
        <v>项</v>
      </c>
    </row>
    <row r="971" ht="36" customHeight="1" spans="1:7">
      <c r="A971" s="392" t="s">
        <v>1767</v>
      </c>
      <c r="B971" s="393" t="s">
        <v>1768</v>
      </c>
      <c r="C971" s="277">
        <v>0</v>
      </c>
      <c r="D971" s="277"/>
      <c r="E971" s="390"/>
      <c r="F971" s="251" t="str">
        <f t="shared" si="48"/>
        <v>是</v>
      </c>
      <c r="G971" s="142" t="str">
        <f t="shared" si="49"/>
        <v>项</v>
      </c>
    </row>
    <row r="972" ht="36" customHeight="1" spans="1:7">
      <c r="A972" s="392" t="s">
        <v>1769</v>
      </c>
      <c r="B972" s="393" t="s">
        <v>1770</v>
      </c>
      <c r="C972" s="277">
        <v>0</v>
      </c>
      <c r="D972" s="250"/>
      <c r="E972" s="390"/>
      <c r="F972" s="251" t="str">
        <f t="shared" si="48"/>
        <v>是</v>
      </c>
      <c r="G972" s="142" t="str">
        <f t="shared" si="49"/>
        <v>项</v>
      </c>
    </row>
    <row r="973" ht="36" customHeight="1" spans="1:7">
      <c r="A973" s="392" t="s">
        <v>1771</v>
      </c>
      <c r="B973" s="393" t="s">
        <v>1772</v>
      </c>
      <c r="C973" s="277">
        <v>0</v>
      </c>
      <c r="D973" s="277"/>
      <c r="E973" s="390"/>
      <c r="F973" s="251" t="str">
        <f t="shared" si="48"/>
        <v>是</v>
      </c>
      <c r="G973" s="142" t="str">
        <f t="shared" si="49"/>
        <v>项</v>
      </c>
    </row>
    <row r="974" ht="36" customHeight="1" spans="1:7">
      <c r="A974" s="392" t="s">
        <v>1773</v>
      </c>
      <c r="B974" s="393" t="s">
        <v>1774</v>
      </c>
      <c r="C974" s="277">
        <v>0</v>
      </c>
      <c r="D974" s="277"/>
      <c r="E974" s="390"/>
      <c r="F974" s="251" t="str">
        <f t="shared" si="48"/>
        <v>是</v>
      </c>
      <c r="G974" s="142" t="str">
        <f t="shared" si="49"/>
        <v>项</v>
      </c>
    </row>
    <row r="975" ht="36" customHeight="1" spans="1:7">
      <c r="A975" s="392" t="s">
        <v>1775</v>
      </c>
      <c r="B975" s="393" t="s">
        <v>1776</v>
      </c>
      <c r="C975" s="277">
        <v>0</v>
      </c>
      <c r="D975" s="250"/>
      <c r="E975" s="390"/>
      <c r="F975" s="251" t="str">
        <f t="shared" si="48"/>
        <v>是</v>
      </c>
      <c r="G975" s="142" t="str">
        <f t="shared" si="49"/>
        <v>项</v>
      </c>
    </row>
    <row r="976" ht="36" customHeight="1" spans="1:7">
      <c r="A976" s="392" t="s">
        <v>1777</v>
      </c>
      <c r="B976" s="393" t="s">
        <v>1778</v>
      </c>
      <c r="C976" s="277">
        <v>0</v>
      </c>
      <c r="D976" s="277"/>
      <c r="E976" s="390"/>
      <c r="F976" s="251" t="str">
        <f t="shared" si="48"/>
        <v>是</v>
      </c>
      <c r="G976" s="142" t="str">
        <f t="shared" si="49"/>
        <v>项</v>
      </c>
    </row>
    <row r="977" ht="36" customHeight="1" spans="1:7">
      <c r="A977" s="392" t="s">
        <v>1779</v>
      </c>
      <c r="B977" s="391" t="s">
        <v>1780</v>
      </c>
      <c r="C977" s="312">
        <f>((((SUM(XFD978:XFD986))+0)+0)+0)+0</f>
        <v>0</v>
      </c>
      <c r="D977" s="312">
        <f>((((SUM(XFD978:XFD986))+0)+0)+0)+0</f>
        <v>0</v>
      </c>
      <c r="E977" s="390"/>
      <c r="F977" s="251" t="str">
        <f t="shared" si="48"/>
        <v>是</v>
      </c>
      <c r="G977" s="142" t="str">
        <f t="shared" si="49"/>
        <v>项</v>
      </c>
    </row>
    <row r="978" ht="36" customHeight="1" spans="1:7">
      <c r="A978" s="392" t="s">
        <v>1781</v>
      </c>
      <c r="B978" s="393" t="s">
        <v>139</v>
      </c>
      <c r="C978" s="277">
        <v>0</v>
      </c>
      <c r="D978" s="250"/>
      <c r="E978" s="390"/>
      <c r="F978" s="251" t="str">
        <f t="shared" si="48"/>
        <v>是</v>
      </c>
      <c r="G978" s="142" t="str">
        <f t="shared" si="49"/>
        <v>项</v>
      </c>
    </row>
    <row r="979" ht="36" customHeight="1" spans="1:7">
      <c r="A979" s="392" t="s">
        <v>1782</v>
      </c>
      <c r="B979" s="393" t="s">
        <v>141</v>
      </c>
      <c r="C979" s="277">
        <v>0</v>
      </c>
      <c r="D979" s="250"/>
      <c r="E979" s="390"/>
      <c r="F979" s="251" t="str">
        <f t="shared" si="48"/>
        <v>是</v>
      </c>
      <c r="G979" s="142" t="str">
        <f t="shared" si="49"/>
        <v>项</v>
      </c>
    </row>
    <row r="980" ht="36" customHeight="1" spans="1:7">
      <c r="A980" s="392" t="s">
        <v>1783</v>
      </c>
      <c r="B980" s="393" t="s">
        <v>143</v>
      </c>
      <c r="C980" s="277">
        <v>0</v>
      </c>
      <c r="D980" s="250"/>
      <c r="E980" s="390"/>
      <c r="F980" s="251" t="str">
        <f t="shared" si="48"/>
        <v>是</v>
      </c>
      <c r="G980" s="142" t="str">
        <f t="shared" si="49"/>
        <v>项</v>
      </c>
    </row>
    <row r="981" ht="36" customHeight="1" spans="1:7">
      <c r="A981" s="392" t="s">
        <v>1784</v>
      </c>
      <c r="B981" s="393" t="s">
        <v>1785</v>
      </c>
      <c r="C981" s="277">
        <v>0</v>
      </c>
      <c r="D981" s="277"/>
      <c r="E981" s="390"/>
      <c r="F981" s="251" t="str">
        <f t="shared" si="48"/>
        <v>是</v>
      </c>
      <c r="G981" s="142" t="str">
        <f t="shared" si="49"/>
        <v>项</v>
      </c>
    </row>
    <row r="982" ht="36" customHeight="1" spans="1:7">
      <c r="A982" s="392" t="s">
        <v>1786</v>
      </c>
      <c r="B982" s="393" t="s">
        <v>1787</v>
      </c>
      <c r="C982" s="277">
        <v>0</v>
      </c>
      <c r="D982" s="250"/>
      <c r="E982" s="390"/>
      <c r="F982" s="251" t="str">
        <f t="shared" si="48"/>
        <v>是</v>
      </c>
      <c r="G982" s="142" t="str">
        <f t="shared" si="49"/>
        <v>项</v>
      </c>
    </row>
    <row r="983" ht="36" customHeight="1" spans="1:7">
      <c r="A983" s="392" t="s">
        <v>1788</v>
      </c>
      <c r="B983" s="393" t="s">
        <v>1789</v>
      </c>
      <c r="C983" s="277">
        <v>0</v>
      </c>
      <c r="D983" s="250"/>
      <c r="E983" s="390"/>
      <c r="F983" s="251" t="str">
        <f t="shared" si="48"/>
        <v>是</v>
      </c>
      <c r="G983" s="142" t="str">
        <f t="shared" si="49"/>
        <v>项</v>
      </c>
    </row>
    <row r="984" ht="36" customHeight="1" spans="1:7">
      <c r="A984" s="388" t="s">
        <v>1790</v>
      </c>
      <c r="B984" s="393" t="s">
        <v>1791</v>
      </c>
      <c r="C984" s="277">
        <v>0</v>
      </c>
      <c r="D984" s="250"/>
      <c r="E984" s="390"/>
      <c r="F984" s="251" t="str">
        <f t="shared" si="48"/>
        <v>是</v>
      </c>
      <c r="G984" s="142" t="str">
        <f t="shared" si="49"/>
        <v>项</v>
      </c>
    </row>
    <row r="985" ht="36" customHeight="1" spans="1:7">
      <c r="A985" s="392" t="s">
        <v>1792</v>
      </c>
      <c r="B985" s="393" t="s">
        <v>1793</v>
      </c>
      <c r="C985" s="277">
        <v>0</v>
      </c>
      <c r="D985" s="250"/>
      <c r="E985" s="390"/>
      <c r="F985" s="251" t="str">
        <f t="shared" si="48"/>
        <v>是</v>
      </c>
      <c r="G985" s="142" t="str">
        <f t="shared" si="49"/>
        <v>项</v>
      </c>
    </row>
    <row r="986" ht="36" customHeight="1" spans="1:7">
      <c r="A986" s="392" t="s">
        <v>1794</v>
      </c>
      <c r="B986" s="393" t="s">
        <v>1795</v>
      </c>
      <c r="C986" s="277"/>
      <c r="D986" s="250"/>
      <c r="E986" s="390"/>
      <c r="F986" s="251" t="str">
        <f t="shared" si="48"/>
        <v>是</v>
      </c>
      <c r="G986" s="142" t="str">
        <f t="shared" si="49"/>
        <v>项</v>
      </c>
    </row>
    <row r="987" ht="36" customHeight="1" spans="1:7">
      <c r="A987" s="392" t="s">
        <v>1796</v>
      </c>
      <c r="B987" s="391" t="s">
        <v>1797</v>
      </c>
      <c r="C987" s="312">
        <f>((((SUM(XFD988:XFD993))+0)+0)+0)+0</f>
        <v>0</v>
      </c>
      <c r="D987" s="312">
        <f>((((SUM(XFD988:XFD993))+0)+0)+0)+0</f>
        <v>0</v>
      </c>
      <c r="E987" s="390"/>
      <c r="F987" s="251" t="str">
        <f t="shared" si="48"/>
        <v>是</v>
      </c>
      <c r="G987" s="142" t="str">
        <f t="shared" si="49"/>
        <v>项</v>
      </c>
    </row>
    <row r="988" ht="36" customHeight="1" spans="1:7">
      <c r="A988" s="392" t="s">
        <v>1798</v>
      </c>
      <c r="B988" s="393" t="s">
        <v>139</v>
      </c>
      <c r="C988" s="277"/>
      <c r="D988" s="250"/>
      <c r="E988" s="390"/>
      <c r="F988" s="251" t="str">
        <f t="shared" si="48"/>
        <v>是</v>
      </c>
      <c r="G988" s="142" t="str">
        <f t="shared" si="49"/>
        <v>项</v>
      </c>
    </row>
    <row r="989" ht="36" customHeight="1" spans="1:7">
      <c r="A989" s="392" t="s">
        <v>1799</v>
      </c>
      <c r="B989" s="393" t="s">
        <v>141</v>
      </c>
      <c r="C989" s="277">
        <v>0</v>
      </c>
      <c r="D989" s="250"/>
      <c r="E989" s="390"/>
      <c r="F989" s="251" t="str">
        <f t="shared" si="48"/>
        <v>是</v>
      </c>
      <c r="G989" s="142" t="str">
        <f t="shared" si="49"/>
        <v>项</v>
      </c>
    </row>
    <row r="990" ht="36" customHeight="1" spans="1:7">
      <c r="A990" s="392" t="s">
        <v>1800</v>
      </c>
      <c r="B990" s="393" t="s">
        <v>143</v>
      </c>
      <c r="C990" s="277">
        <v>0</v>
      </c>
      <c r="D990" s="250"/>
      <c r="E990" s="390"/>
      <c r="F990" s="251" t="str">
        <f t="shared" si="48"/>
        <v>是</v>
      </c>
      <c r="G990" s="142" t="str">
        <f t="shared" si="49"/>
        <v>项</v>
      </c>
    </row>
    <row r="991" ht="36" customHeight="1" spans="1:7">
      <c r="A991" s="392" t="s">
        <v>1801</v>
      </c>
      <c r="B991" s="393" t="s">
        <v>1776</v>
      </c>
      <c r="C991" s="277">
        <v>0</v>
      </c>
      <c r="D991" s="277"/>
      <c r="E991" s="390"/>
      <c r="F991" s="251" t="str">
        <f t="shared" si="48"/>
        <v>是</v>
      </c>
      <c r="G991" s="142" t="str">
        <f t="shared" si="49"/>
        <v>项</v>
      </c>
    </row>
    <row r="992" ht="36" customHeight="1" spans="1:7">
      <c r="A992" s="392" t="s">
        <v>1802</v>
      </c>
      <c r="B992" s="393" t="s">
        <v>1803</v>
      </c>
      <c r="C992" s="277">
        <v>0</v>
      </c>
      <c r="D992" s="250"/>
      <c r="E992" s="390"/>
      <c r="F992" s="251" t="str">
        <f t="shared" si="48"/>
        <v>是</v>
      </c>
      <c r="G992" s="142" t="str">
        <f t="shared" si="49"/>
        <v>项</v>
      </c>
    </row>
    <row r="993" ht="36" customHeight="1" spans="1:7">
      <c r="A993" s="392" t="s">
        <v>1804</v>
      </c>
      <c r="B993" s="393" t="s">
        <v>1805</v>
      </c>
      <c r="C993" s="277">
        <v>0</v>
      </c>
      <c r="D993" s="277"/>
      <c r="E993" s="390"/>
      <c r="F993" s="251" t="str">
        <f t="shared" si="48"/>
        <v>是</v>
      </c>
      <c r="G993" s="142" t="str">
        <f t="shared" si="49"/>
        <v>项</v>
      </c>
    </row>
    <row r="994" ht="36" customHeight="1" spans="1:7">
      <c r="A994" s="388" t="s">
        <v>1806</v>
      </c>
      <c r="B994" s="391" t="s">
        <v>1807</v>
      </c>
      <c r="C994" s="277">
        <f>XFD995+XFD996+XFD997+XFD998</f>
        <v>0</v>
      </c>
      <c r="D994" s="311">
        <f>((((SUM(XFD995:XFD998))+0)+0)+0)+0</f>
        <v>0</v>
      </c>
      <c r="E994" s="390" t="e">
        <f t="shared" si="47"/>
        <v>#DIV/0!</v>
      </c>
      <c r="F994" s="251" t="str">
        <f t="shared" si="48"/>
        <v>是</v>
      </c>
      <c r="G994" s="142" t="str">
        <f t="shared" si="49"/>
        <v>项</v>
      </c>
    </row>
    <row r="995" ht="36" customHeight="1" spans="1:7">
      <c r="A995" s="392" t="s">
        <v>1808</v>
      </c>
      <c r="B995" s="393" t="s">
        <v>1809</v>
      </c>
      <c r="C995" s="330">
        <v>1126</v>
      </c>
      <c r="D995" s="250"/>
      <c r="E995" s="390" t="e">
        <f t="shared" si="47"/>
        <v>#DIV/0!</v>
      </c>
      <c r="F995" s="251" t="str">
        <f t="shared" si="48"/>
        <v>是</v>
      </c>
      <c r="G995" s="142" t="str">
        <f t="shared" si="49"/>
        <v>项</v>
      </c>
    </row>
    <row r="996" ht="36" customHeight="1" spans="1:7">
      <c r="A996" s="392" t="s">
        <v>1810</v>
      </c>
      <c r="B996" s="393" t="s">
        <v>1811</v>
      </c>
      <c r="C996" s="277">
        <v>0</v>
      </c>
      <c r="D996" s="250"/>
      <c r="E996" s="390"/>
      <c r="F996" s="251" t="str">
        <f t="shared" si="48"/>
        <v>是</v>
      </c>
      <c r="G996" s="142" t="str">
        <f t="shared" si="49"/>
        <v>项</v>
      </c>
    </row>
    <row r="997" ht="36" customHeight="1" spans="1:7">
      <c r="A997" s="392" t="s">
        <v>1812</v>
      </c>
      <c r="B997" s="393" t="s">
        <v>1813</v>
      </c>
      <c r="C997" s="277">
        <v>0</v>
      </c>
      <c r="D997" s="250"/>
      <c r="E997" s="390"/>
      <c r="F997" s="251" t="str">
        <f t="shared" si="48"/>
        <v>是</v>
      </c>
      <c r="G997" s="142" t="str">
        <f t="shared" si="49"/>
        <v>项</v>
      </c>
    </row>
    <row r="998" ht="36" customHeight="1" spans="1:7">
      <c r="A998" s="392" t="s">
        <v>1814</v>
      </c>
      <c r="B998" s="393" t="s">
        <v>1815</v>
      </c>
      <c r="C998" s="277">
        <v>0</v>
      </c>
      <c r="D998" s="250"/>
      <c r="E998" s="390"/>
      <c r="F998" s="251" t="str">
        <f t="shared" si="48"/>
        <v>是</v>
      </c>
      <c r="G998" s="142" t="str">
        <f t="shared" si="49"/>
        <v>项</v>
      </c>
    </row>
    <row r="999" ht="36" customHeight="1" spans="1:7">
      <c r="A999" s="392" t="s">
        <v>1816</v>
      </c>
      <c r="B999" s="391" t="s">
        <v>1817</v>
      </c>
      <c r="C999" s="312">
        <f>((((SUM(XFD1000:XFD1001))+0)+0)+0)+0</f>
        <v>0</v>
      </c>
      <c r="D999" s="312">
        <f>((((SUM(XFD1000:XFD1001))+0)+0)+0)+0</f>
        <v>0</v>
      </c>
      <c r="E999" s="390"/>
      <c r="F999" s="251" t="str">
        <f t="shared" si="48"/>
        <v>是</v>
      </c>
      <c r="G999" s="142" t="str">
        <f t="shared" si="49"/>
        <v>项</v>
      </c>
    </row>
    <row r="1000" ht="36" customHeight="1" spans="1:7">
      <c r="A1000" s="392" t="s">
        <v>1818</v>
      </c>
      <c r="B1000" s="393" t="s">
        <v>1819</v>
      </c>
      <c r="C1000" s="277">
        <v>0</v>
      </c>
      <c r="D1000" s="250"/>
      <c r="E1000" s="390"/>
      <c r="F1000" s="251" t="str">
        <f t="shared" si="48"/>
        <v>是</v>
      </c>
      <c r="G1000" s="142" t="str">
        <f t="shared" si="49"/>
        <v>项</v>
      </c>
    </row>
    <row r="1001" ht="36" customHeight="1" spans="1:7">
      <c r="A1001" s="392" t="s">
        <v>1820</v>
      </c>
      <c r="B1001" s="393" t="s">
        <v>1817</v>
      </c>
      <c r="C1001" s="277"/>
      <c r="D1001" s="277"/>
      <c r="E1001" s="390"/>
      <c r="F1001" s="251" t="str">
        <f t="shared" si="48"/>
        <v>是</v>
      </c>
      <c r="G1001" s="142" t="str">
        <f t="shared" si="49"/>
        <v>项</v>
      </c>
    </row>
    <row r="1002" ht="36" customHeight="1" spans="1:7">
      <c r="A1002" s="392" t="s">
        <v>1821</v>
      </c>
      <c r="B1002" s="389" t="s">
        <v>96</v>
      </c>
      <c r="C1002" s="312">
        <f>SUM(XFD1003,XFD1013,XFD1029,XFD1034,XFD1045,XFD1052,XFD1060)</f>
        <v>0</v>
      </c>
      <c r="D1002" s="312">
        <f>SUM(XFD1003,XFD1013,XFD1029,XFD1034,XFD1045,XFD1052,XFD1060)</f>
        <v>0</v>
      </c>
      <c r="E1002" s="390"/>
      <c r="F1002" s="251" t="str">
        <f t="shared" si="48"/>
        <v>是</v>
      </c>
      <c r="G1002" s="142" t="str">
        <f t="shared" si="49"/>
        <v>项</v>
      </c>
    </row>
    <row r="1003" ht="36" customHeight="1" spans="1:7">
      <c r="A1003" s="392" t="s">
        <v>1822</v>
      </c>
      <c r="B1003" s="391" t="s">
        <v>1823</v>
      </c>
      <c r="C1003" s="277">
        <v>0</v>
      </c>
      <c r="D1003" s="312">
        <f>((((SUM(XFD1004:XFD1012))+0)+0)+0)+0</f>
        <v>0</v>
      </c>
      <c r="E1003" s="390"/>
      <c r="F1003" s="251" t="str">
        <f t="shared" si="48"/>
        <v>是</v>
      </c>
      <c r="G1003" s="142" t="str">
        <f t="shared" si="49"/>
        <v>项</v>
      </c>
    </row>
    <row r="1004" ht="36" customHeight="1" spans="1:7">
      <c r="A1004" s="388" t="s">
        <v>1824</v>
      </c>
      <c r="B1004" s="393" t="s">
        <v>139</v>
      </c>
      <c r="C1004" s="277">
        <v>0</v>
      </c>
      <c r="D1004" s="277"/>
      <c r="E1004" s="390"/>
      <c r="F1004" s="251" t="str">
        <f t="shared" si="48"/>
        <v>是</v>
      </c>
      <c r="G1004" s="142" t="str">
        <f t="shared" si="49"/>
        <v>项</v>
      </c>
    </row>
    <row r="1005" ht="36" customHeight="1" spans="1:7">
      <c r="A1005" s="392" t="s">
        <v>1825</v>
      </c>
      <c r="B1005" s="393" t="s">
        <v>141</v>
      </c>
      <c r="C1005" s="277">
        <v>0</v>
      </c>
      <c r="D1005" s="277"/>
      <c r="E1005" s="390"/>
      <c r="F1005" s="251" t="str">
        <f t="shared" si="48"/>
        <v>是</v>
      </c>
      <c r="G1005" s="142" t="str">
        <f t="shared" si="49"/>
        <v>项</v>
      </c>
    </row>
    <row r="1006" ht="36" customHeight="1" spans="1:7">
      <c r="A1006" s="392" t="s">
        <v>1826</v>
      </c>
      <c r="B1006" s="393" t="s">
        <v>143</v>
      </c>
      <c r="C1006" s="277">
        <v>0</v>
      </c>
      <c r="D1006" s="250"/>
      <c r="E1006" s="390"/>
      <c r="F1006" s="251" t="str">
        <f t="shared" si="48"/>
        <v>是</v>
      </c>
      <c r="G1006" s="142" t="str">
        <f t="shared" si="49"/>
        <v>项</v>
      </c>
    </row>
    <row r="1007" ht="36" customHeight="1" spans="1:7">
      <c r="A1007" s="392" t="s">
        <v>1827</v>
      </c>
      <c r="B1007" s="393" t="s">
        <v>1828</v>
      </c>
      <c r="C1007" s="277">
        <v>0</v>
      </c>
      <c r="D1007" s="277"/>
      <c r="E1007" s="390"/>
      <c r="F1007" s="251" t="str">
        <f t="shared" si="48"/>
        <v>是</v>
      </c>
      <c r="G1007" s="142" t="str">
        <f t="shared" si="49"/>
        <v>项</v>
      </c>
    </row>
    <row r="1008" ht="36" customHeight="1" spans="1:7">
      <c r="A1008" s="392" t="s">
        <v>1829</v>
      </c>
      <c r="B1008" s="393" t="s">
        <v>1830</v>
      </c>
      <c r="C1008" s="277">
        <v>0</v>
      </c>
      <c r="D1008" s="250"/>
      <c r="E1008" s="390"/>
      <c r="F1008" s="251" t="str">
        <f t="shared" si="48"/>
        <v>是</v>
      </c>
      <c r="G1008" s="142" t="str">
        <f t="shared" si="49"/>
        <v>项</v>
      </c>
    </row>
    <row r="1009" ht="36" customHeight="1" spans="1:7">
      <c r="A1009" s="388" t="s">
        <v>1831</v>
      </c>
      <c r="B1009" s="393" t="s">
        <v>1832</v>
      </c>
      <c r="C1009" s="277">
        <v>0</v>
      </c>
      <c r="D1009" s="250"/>
      <c r="E1009" s="390"/>
      <c r="F1009" s="251" t="str">
        <f t="shared" si="48"/>
        <v>是</v>
      </c>
      <c r="G1009" s="142" t="str">
        <f t="shared" si="49"/>
        <v>项</v>
      </c>
    </row>
    <row r="1010" ht="36" customHeight="1" spans="1:7">
      <c r="A1010" s="392" t="s">
        <v>1833</v>
      </c>
      <c r="B1010" s="393" t="s">
        <v>1834</v>
      </c>
      <c r="C1010" s="277">
        <v>0</v>
      </c>
      <c r="D1010" s="277"/>
      <c r="E1010" s="390"/>
      <c r="F1010" s="251" t="str">
        <f t="shared" si="48"/>
        <v>是</v>
      </c>
      <c r="G1010" s="142" t="str">
        <f t="shared" si="49"/>
        <v>项</v>
      </c>
    </row>
    <row r="1011" ht="36" customHeight="1" spans="1:7">
      <c r="A1011" s="392" t="s">
        <v>1835</v>
      </c>
      <c r="B1011" s="393" t="s">
        <v>1836</v>
      </c>
      <c r="C1011" s="277">
        <v>0</v>
      </c>
      <c r="D1011" s="250"/>
      <c r="E1011" s="390"/>
      <c r="F1011" s="251" t="str">
        <f t="shared" si="48"/>
        <v>是</v>
      </c>
      <c r="G1011" s="142" t="str">
        <f t="shared" si="49"/>
        <v>项</v>
      </c>
    </row>
    <row r="1012" ht="36" customHeight="1" spans="1:7">
      <c r="A1012" s="392" t="s">
        <v>1837</v>
      </c>
      <c r="B1012" s="393" t="s">
        <v>1838</v>
      </c>
      <c r="C1012" s="277">
        <v>0</v>
      </c>
      <c r="D1012" s="277"/>
      <c r="E1012" s="390"/>
      <c r="F1012" s="251" t="str">
        <f t="shared" si="48"/>
        <v>是</v>
      </c>
      <c r="G1012" s="142" t="str">
        <f t="shared" si="49"/>
        <v>项</v>
      </c>
    </row>
    <row r="1013" ht="36" customHeight="1" spans="1:7">
      <c r="A1013" s="392" t="s">
        <v>1839</v>
      </c>
      <c r="B1013" s="391" t="s">
        <v>1840</v>
      </c>
      <c r="C1013" s="277">
        <v>0</v>
      </c>
      <c r="D1013" s="312">
        <f>((((SUM(XFD1014:XFD1028))+0)+0)+0)+0</f>
        <v>0</v>
      </c>
      <c r="E1013" s="390"/>
      <c r="F1013" s="251" t="str">
        <f t="shared" si="48"/>
        <v>是</v>
      </c>
      <c r="G1013" s="142" t="str">
        <f t="shared" si="49"/>
        <v>项</v>
      </c>
    </row>
    <row r="1014" ht="36" customHeight="1" spans="1:7">
      <c r="A1014" s="392" t="s">
        <v>1841</v>
      </c>
      <c r="B1014" s="393" t="s">
        <v>139</v>
      </c>
      <c r="C1014" s="277">
        <v>0</v>
      </c>
      <c r="D1014" s="277"/>
      <c r="E1014" s="390"/>
      <c r="F1014" s="251" t="str">
        <f t="shared" si="48"/>
        <v>是</v>
      </c>
      <c r="G1014" s="142" t="str">
        <f t="shared" si="49"/>
        <v>项</v>
      </c>
    </row>
    <row r="1015" ht="36" customHeight="1" spans="1:7">
      <c r="A1015" s="392" t="s">
        <v>1842</v>
      </c>
      <c r="B1015" s="393" t="s">
        <v>141</v>
      </c>
      <c r="C1015" s="277">
        <v>0</v>
      </c>
      <c r="D1015" s="250"/>
      <c r="E1015" s="390"/>
      <c r="F1015" s="251" t="str">
        <f t="shared" si="48"/>
        <v>是</v>
      </c>
      <c r="G1015" s="142" t="str">
        <f t="shared" si="49"/>
        <v>项</v>
      </c>
    </row>
    <row r="1016" ht="36" customHeight="1" spans="1:7">
      <c r="A1016" s="388" t="s">
        <v>1843</v>
      </c>
      <c r="B1016" s="393" t="s">
        <v>143</v>
      </c>
      <c r="C1016" s="277">
        <v>0</v>
      </c>
      <c r="D1016" s="250"/>
      <c r="E1016" s="390"/>
      <c r="F1016" s="251" t="str">
        <f t="shared" si="48"/>
        <v>是</v>
      </c>
      <c r="G1016" s="142" t="str">
        <f t="shared" si="49"/>
        <v>项</v>
      </c>
    </row>
    <row r="1017" ht="36" customHeight="1" spans="1:7">
      <c r="A1017" s="392" t="s">
        <v>1844</v>
      </c>
      <c r="B1017" s="393" t="s">
        <v>1845</v>
      </c>
      <c r="C1017" s="277">
        <v>0</v>
      </c>
      <c r="D1017" s="250"/>
      <c r="E1017" s="390"/>
      <c r="F1017" s="251" t="str">
        <f t="shared" si="48"/>
        <v>是</v>
      </c>
      <c r="G1017" s="142" t="str">
        <f t="shared" si="49"/>
        <v>项</v>
      </c>
    </row>
    <row r="1018" ht="36" customHeight="1" spans="1:7">
      <c r="A1018" s="392" t="s">
        <v>1846</v>
      </c>
      <c r="B1018" s="393" t="s">
        <v>1847</v>
      </c>
      <c r="C1018" s="277">
        <v>0</v>
      </c>
      <c r="D1018" s="250"/>
      <c r="E1018" s="390"/>
      <c r="F1018" s="251" t="str">
        <f t="shared" si="48"/>
        <v>是</v>
      </c>
      <c r="G1018" s="142" t="str">
        <f t="shared" si="49"/>
        <v>项</v>
      </c>
    </row>
    <row r="1019" ht="36" customHeight="1" spans="1:7">
      <c r="A1019" s="392" t="s">
        <v>1848</v>
      </c>
      <c r="B1019" s="393" t="s">
        <v>1849</v>
      </c>
      <c r="C1019" s="277">
        <v>0</v>
      </c>
      <c r="D1019" s="250"/>
      <c r="E1019" s="390"/>
      <c r="F1019" s="251" t="str">
        <f t="shared" si="48"/>
        <v>是</v>
      </c>
      <c r="G1019" s="142" t="str">
        <f t="shared" si="49"/>
        <v>项</v>
      </c>
    </row>
    <row r="1020" ht="36" customHeight="1" spans="1:7">
      <c r="A1020" s="392" t="s">
        <v>1850</v>
      </c>
      <c r="B1020" s="393" t="s">
        <v>1851</v>
      </c>
      <c r="C1020" s="277">
        <v>0</v>
      </c>
      <c r="D1020" s="277"/>
      <c r="E1020" s="390"/>
      <c r="F1020" s="251" t="str">
        <f t="shared" si="48"/>
        <v>是</v>
      </c>
      <c r="G1020" s="142" t="str">
        <f t="shared" si="49"/>
        <v>项</v>
      </c>
    </row>
    <row r="1021" ht="36" customHeight="1" spans="1:7">
      <c r="A1021" s="388" t="s">
        <v>1852</v>
      </c>
      <c r="B1021" s="393" t="s">
        <v>1853</v>
      </c>
      <c r="C1021" s="277">
        <v>0</v>
      </c>
      <c r="D1021" s="250"/>
      <c r="E1021" s="390"/>
      <c r="F1021" s="251" t="str">
        <f t="shared" si="48"/>
        <v>是</v>
      </c>
      <c r="G1021" s="142" t="str">
        <f t="shared" si="49"/>
        <v>项</v>
      </c>
    </row>
    <row r="1022" ht="36" customHeight="1" spans="1:7">
      <c r="A1022" s="392" t="s">
        <v>1854</v>
      </c>
      <c r="B1022" s="393" t="s">
        <v>1855</v>
      </c>
      <c r="C1022" s="277">
        <v>0</v>
      </c>
      <c r="D1022" s="250"/>
      <c r="E1022" s="390"/>
      <c r="F1022" s="251" t="str">
        <f t="shared" si="48"/>
        <v>是</v>
      </c>
      <c r="G1022" s="142" t="str">
        <f t="shared" si="49"/>
        <v>项</v>
      </c>
    </row>
    <row r="1023" ht="36" customHeight="1" spans="1:7">
      <c r="A1023" s="392" t="s">
        <v>1856</v>
      </c>
      <c r="B1023" s="393" t="s">
        <v>1857</v>
      </c>
      <c r="C1023" s="277">
        <v>0</v>
      </c>
      <c r="D1023" s="250"/>
      <c r="E1023" s="390"/>
      <c r="F1023" s="251" t="str">
        <f t="shared" si="48"/>
        <v>是</v>
      </c>
      <c r="G1023" s="142" t="str">
        <f t="shared" si="49"/>
        <v>项</v>
      </c>
    </row>
    <row r="1024" ht="36" customHeight="1" spans="1:7">
      <c r="A1024" s="362" t="s">
        <v>1858</v>
      </c>
      <c r="B1024" s="393" t="s">
        <v>1859</v>
      </c>
      <c r="C1024" s="277">
        <v>0</v>
      </c>
      <c r="D1024" s="250"/>
      <c r="E1024" s="390"/>
      <c r="F1024" s="251" t="str">
        <f t="shared" si="48"/>
        <v>是</v>
      </c>
      <c r="G1024" s="142" t="str">
        <f t="shared" si="49"/>
        <v>项</v>
      </c>
    </row>
    <row r="1025" ht="36" customHeight="1" spans="1:7">
      <c r="A1025" s="388" t="s">
        <v>95</v>
      </c>
      <c r="B1025" s="393" t="s">
        <v>1860</v>
      </c>
      <c r="C1025" s="277">
        <v>0</v>
      </c>
      <c r="D1025" s="250"/>
      <c r="E1025" s="390"/>
      <c r="F1025" s="251" t="str">
        <f t="shared" si="48"/>
        <v>是</v>
      </c>
      <c r="G1025" s="142" t="str">
        <f t="shared" si="49"/>
        <v>项</v>
      </c>
    </row>
    <row r="1026" ht="36" customHeight="1" spans="1:7">
      <c r="A1026" s="388" t="s">
        <v>1861</v>
      </c>
      <c r="B1026" s="393" t="s">
        <v>1862</v>
      </c>
      <c r="C1026" s="277">
        <v>0</v>
      </c>
      <c r="D1026" s="250"/>
      <c r="E1026" s="390"/>
      <c r="F1026" s="251" t="str">
        <f t="shared" si="48"/>
        <v>是</v>
      </c>
      <c r="G1026" s="142" t="str">
        <f t="shared" si="49"/>
        <v>项</v>
      </c>
    </row>
    <row r="1027" ht="36" customHeight="1" spans="1:7">
      <c r="A1027" s="392" t="s">
        <v>1863</v>
      </c>
      <c r="B1027" s="393" t="s">
        <v>1864</v>
      </c>
      <c r="C1027" s="277">
        <v>0</v>
      </c>
      <c r="D1027" s="250"/>
      <c r="E1027" s="390"/>
      <c r="F1027" s="251" t="str">
        <f t="shared" si="48"/>
        <v>是</v>
      </c>
      <c r="G1027" s="142" t="str">
        <f t="shared" si="49"/>
        <v>项</v>
      </c>
    </row>
    <row r="1028" ht="36" customHeight="1" spans="1:7">
      <c r="A1028" s="392" t="s">
        <v>1865</v>
      </c>
      <c r="B1028" s="393" t="s">
        <v>1866</v>
      </c>
      <c r="C1028" s="277">
        <v>0</v>
      </c>
      <c r="D1028" s="277"/>
      <c r="E1028" s="390"/>
      <c r="F1028" s="251" t="str">
        <f t="shared" ref="F1028:F1091" si="50">IF(LEN(XFD1028)=3,"是",IF(XFD1028&lt;&gt;"",IF(SUM(XFD1028)&lt;&gt;0,"是","否"),"是"))</f>
        <v>是</v>
      </c>
      <c r="G1028" s="142" t="str">
        <f t="shared" ref="G1028:G1091" si="51">IF(LEN(XFD1028)=3,"类",IF(LEN(XFD1028)=5,"款","项"))</f>
        <v>项</v>
      </c>
    </row>
    <row r="1029" ht="36" customHeight="1" spans="1:7">
      <c r="A1029" s="392" t="s">
        <v>1867</v>
      </c>
      <c r="B1029" s="391" t="s">
        <v>1868</v>
      </c>
      <c r="C1029" s="277">
        <v>0</v>
      </c>
      <c r="D1029" s="312">
        <f>((((SUM(XFD1030:XFD1033))+0)+0)+0)+0</f>
        <v>0</v>
      </c>
      <c r="E1029" s="390"/>
      <c r="F1029" s="251" t="str">
        <f t="shared" si="50"/>
        <v>是</v>
      </c>
      <c r="G1029" s="142" t="str">
        <f t="shared" si="51"/>
        <v>项</v>
      </c>
    </row>
    <row r="1030" ht="36" customHeight="1" spans="1:7">
      <c r="A1030" s="392" t="s">
        <v>1869</v>
      </c>
      <c r="B1030" s="393" t="s">
        <v>139</v>
      </c>
      <c r="C1030" s="277">
        <v>0</v>
      </c>
      <c r="D1030" s="277"/>
      <c r="E1030" s="390"/>
      <c r="F1030" s="251" t="str">
        <f t="shared" si="50"/>
        <v>是</v>
      </c>
      <c r="G1030" s="142" t="str">
        <f t="shared" si="51"/>
        <v>项</v>
      </c>
    </row>
    <row r="1031" ht="36" customHeight="1" spans="1:7">
      <c r="A1031" s="392" t="s">
        <v>1870</v>
      </c>
      <c r="B1031" s="393" t="s">
        <v>141</v>
      </c>
      <c r="C1031" s="277">
        <v>0</v>
      </c>
      <c r="D1031" s="250"/>
      <c r="E1031" s="390"/>
      <c r="F1031" s="251" t="str">
        <f t="shared" si="50"/>
        <v>是</v>
      </c>
      <c r="G1031" s="142" t="str">
        <f t="shared" si="51"/>
        <v>项</v>
      </c>
    </row>
    <row r="1032" ht="36" customHeight="1" spans="1:7">
      <c r="A1032" s="392" t="s">
        <v>1871</v>
      </c>
      <c r="B1032" s="393" t="s">
        <v>143</v>
      </c>
      <c r="C1032" s="277">
        <v>0</v>
      </c>
      <c r="D1032" s="250"/>
      <c r="E1032" s="390"/>
      <c r="F1032" s="251" t="str">
        <f t="shared" si="50"/>
        <v>是</v>
      </c>
      <c r="G1032" s="142" t="str">
        <f t="shared" si="51"/>
        <v>项</v>
      </c>
    </row>
    <row r="1033" ht="36" customHeight="1" spans="1:7">
      <c r="A1033" s="392" t="s">
        <v>1872</v>
      </c>
      <c r="B1033" s="393" t="s">
        <v>1873</v>
      </c>
      <c r="C1033" s="277">
        <v>0</v>
      </c>
      <c r="D1033" s="250"/>
      <c r="E1033" s="390"/>
      <c r="F1033" s="251" t="str">
        <f t="shared" si="50"/>
        <v>是</v>
      </c>
      <c r="G1033" s="142" t="str">
        <f t="shared" si="51"/>
        <v>项</v>
      </c>
    </row>
    <row r="1034" ht="36" customHeight="1" spans="1:7">
      <c r="A1034" s="392" t="s">
        <v>1874</v>
      </c>
      <c r="B1034" s="391" t="s">
        <v>1875</v>
      </c>
      <c r="C1034" s="312">
        <f>((((SUM(XFD1035:XFD1044))+0)+0)+0)+0</f>
        <v>0</v>
      </c>
      <c r="D1034" s="312">
        <f>((((SUM(XFD1035:XFD1044))+0)+0)+0)+0</f>
        <v>0</v>
      </c>
      <c r="E1034" s="390"/>
      <c r="F1034" s="251" t="str">
        <f t="shared" si="50"/>
        <v>是</v>
      </c>
      <c r="G1034" s="142" t="str">
        <f t="shared" si="51"/>
        <v>项</v>
      </c>
    </row>
    <row r="1035" ht="36" customHeight="1" spans="1:7">
      <c r="A1035" s="392" t="s">
        <v>1876</v>
      </c>
      <c r="B1035" s="393" t="s">
        <v>139</v>
      </c>
      <c r="C1035" s="277"/>
      <c r="D1035" s="277"/>
      <c r="E1035" s="390"/>
      <c r="F1035" s="251" t="str">
        <f t="shared" si="50"/>
        <v>是</v>
      </c>
      <c r="G1035" s="142" t="str">
        <f t="shared" si="51"/>
        <v>项</v>
      </c>
    </row>
    <row r="1036" ht="36" customHeight="1" spans="1:7">
      <c r="A1036" s="388" t="s">
        <v>1877</v>
      </c>
      <c r="B1036" s="393" t="s">
        <v>141</v>
      </c>
      <c r="C1036" s="277">
        <v>0</v>
      </c>
      <c r="D1036" s="250"/>
      <c r="E1036" s="390"/>
      <c r="F1036" s="251" t="str">
        <f t="shared" si="50"/>
        <v>是</v>
      </c>
      <c r="G1036" s="142" t="str">
        <f t="shared" si="51"/>
        <v>项</v>
      </c>
    </row>
    <row r="1037" ht="36" customHeight="1" spans="1:7">
      <c r="A1037" s="392" t="s">
        <v>1878</v>
      </c>
      <c r="B1037" s="393" t="s">
        <v>143</v>
      </c>
      <c r="C1037" s="277">
        <v>0</v>
      </c>
      <c r="D1037" s="277"/>
      <c r="E1037" s="390"/>
      <c r="F1037" s="251" t="str">
        <f t="shared" si="50"/>
        <v>是</v>
      </c>
      <c r="G1037" s="142" t="str">
        <f t="shared" si="51"/>
        <v>项</v>
      </c>
    </row>
    <row r="1038" ht="36" customHeight="1" spans="1:7">
      <c r="A1038" s="392" t="s">
        <v>1879</v>
      </c>
      <c r="B1038" s="393" t="s">
        <v>1880</v>
      </c>
      <c r="C1038" s="277">
        <v>0</v>
      </c>
      <c r="D1038" s="250"/>
      <c r="E1038" s="390"/>
      <c r="F1038" s="251" t="str">
        <f t="shared" si="50"/>
        <v>是</v>
      </c>
      <c r="G1038" s="142" t="str">
        <f t="shared" si="51"/>
        <v>项</v>
      </c>
    </row>
    <row r="1039" ht="36" customHeight="1" spans="1:7">
      <c r="A1039" s="392" t="s">
        <v>1881</v>
      </c>
      <c r="B1039" s="393" t="s">
        <v>1882</v>
      </c>
      <c r="C1039" s="277"/>
      <c r="D1039" s="277"/>
      <c r="E1039" s="390"/>
      <c r="F1039" s="251" t="str">
        <f t="shared" si="50"/>
        <v>是</v>
      </c>
      <c r="G1039" s="142" t="str">
        <f t="shared" si="51"/>
        <v>项</v>
      </c>
    </row>
    <row r="1040" ht="36" customHeight="1" spans="1:7">
      <c r="A1040" s="392" t="s">
        <v>1883</v>
      </c>
      <c r="B1040" s="393" t="s">
        <v>1884</v>
      </c>
      <c r="C1040" s="277"/>
      <c r="D1040" s="277"/>
      <c r="E1040" s="390"/>
      <c r="F1040" s="251" t="str">
        <f t="shared" si="50"/>
        <v>是</v>
      </c>
      <c r="G1040" s="142" t="str">
        <f t="shared" si="51"/>
        <v>项</v>
      </c>
    </row>
    <row r="1041" ht="36" customHeight="1" spans="1:7">
      <c r="A1041" s="392" t="s">
        <v>1885</v>
      </c>
      <c r="B1041" s="402" t="s">
        <v>1886</v>
      </c>
      <c r="C1041" s="277"/>
      <c r="D1041" s="250"/>
      <c r="E1041" s="390"/>
      <c r="F1041" s="251" t="str">
        <f t="shared" si="50"/>
        <v>是</v>
      </c>
      <c r="G1041" s="142" t="str">
        <f t="shared" si="51"/>
        <v>项</v>
      </c>
    </row>
    <row r="1042" ht="36" customHeight="1" spans="1:7">
      <c r="A1042" s="392" t="s">
        <v>1887</v>
      </c>
      <c r="B1042" s="402" t="s">
        <v>1888</v>
      </c>
      <c r="C1042" s="277"/>
      <c r="D1042" s="277"/>
      <c r="E1042" s="390"/>
      <c r="F1042" s="251" t="str">
        <f t="shared" si="50"/>
        <v>是</v>
      </c>
      <c r="G1042" s="142" t="str">
        <f t="shared" si="51"/>
        <v>项</v>
      </c>
    </row>
    <row r="1043" ht="36" customHeight="1" spans="1:7">
      <c r="A1043" s="392" t="s">
        <v>1889</v>
      </c>
      <c r="B1043" s="402" t="s">
        <v>157</v>
      </c>
      <c r="C1043" s="277"/>
      <c r="D1043" s="250"/>
      <c r="E1043" s="390"/>
      <c r="F1043" s="251" t="str">
        <f t="shared" si="50"/>
        <v>是</v>
      </c>
      <c r="G1043" s="142" t="str">
        <f t="shared" si="51"/>
        <v>项</v>
      </c>
    </row>
    <row r="1044" ht="36" customHeight="1" spans="1:7">
      <c r="A1044" s="392" t="s">
        <v>1890</v>
      </c>
      <c r="B1044" s="393" t="s">
        <v>1891</v>
      </c>
      <c r="C1044" s="277"/>
      <c r="D1044" s="277"/>
      <c r="E1044" s="390"/>
      <c r="F1044" s="251" t="str">
        <f t="shared" si="50"/>
        <v>是</v>
      </c>
      <c r="G1044" s="142" t="str">
        <f t="shared" si="51"/>
        <v>项</v>
      </c>
    </row>
    <row r="1045" ht="36" customHeight="1" spans="1:7">
      <c r="A1045" s="392" t="s">
        <v>1892</v>
      </c>
      <c r="B1045" s="391" t="s">
        <v>1893</v>
      </c>
      <c r="C1045" s="277"/>
      <c r="D1045" s="312">
        <f>((((SUM(XFD1046:XFD1051))+0)+0)+0)+0</f>
        <v>0</v>
      </c>
      <c r="E1045" s="390"/>
      <c r="F1045" s="251" t="str">
        <f t="shared" si="50"/>
        <v>是</v>
      </c>
      <c r="G1045" s="142" t="str">
        <f t="shared" si="51"/>
        <v>项</v>
      </c>
    </row>
    <row r="1046" ht="36" customHeight="1" spans="1:7">
      <c r="A1046" s="392" t="s">
        <v>1894</v>
      </c>
      <c r="B1046" s="393" t="s">
        <v>139</v>
      </c>
      <c r="C1046" s="277"/>
      <c r="D1046" s="277"/>
      <c r="E1046" s="390"/>
      <c r="F1046" s="251" t="str">
        <f t="shared" si="50"/>
        <v>是</v>
      </c>
      <c r="G1046" s="142" t="str">
        <f t="shared" si="51"/>
        <v>项</v>
      </c>
    </row>
    <row r="1047" ht="36" customHeight="1" spans="1:7">
      <c r="A1047" s="392" t="s">
        <v>1895</v>
      </c>
      <c r="B1047" s="393" t="s">
        <v>141</v>
      </c>
      <c r="C1047" s="277">
        <v>0</v>
      </c>
      <c r="D1047" s="250"/>
      <c r="E1047" s="390"/>
      <c r="F1047" s="251" t="str">
        <f t="shared" si="50"/>
        <v>是</v>
      </c>
      <c r="G1047" s="142" t="str">
        <f t="shared" si="51"/>
        <v>项</v>
      </c>
    </row>
    <row r="1048" ht="36" customHeight="1" spans="1:7">
      <c r="A1048" s="392" t="s">
        <v>1896</v>
      </c>
      <c r="B1048" s="393" t="s">
        <v>143</v>
      </c>
      <c r="C1048" s="277">
        <v>0</v>
      </c>
      <c r="D1048" s="250"/>
      <c r="E1048" s="390"/>
      <c r="F1048" s="251" t="str">
        <f t="shared" si="50"/>
        <v>是</v>
      </c>
      <c r="G1048" s="142" t="str">
        <f t="shared" si="51"/>
        <v>项</v>
      </c>
    </row>
    <row r="1049" ht="36" customHeight="1" spans="1:7">
      <c r="A1049" s="392" t="s">
        <v>1897</v>
      </c>
      <c r="B1049" s="393" t="s">
        <v>1898</v>
      </c>
      <c r="C1049" s="277">
        <v>0</v>
      </c>
      <c r="D1049" s="250"/>
      <c r="E1049" s="390"/>
      <c r="F1049" s="251" t="str">
        <f t="shared" si="50"/>
        <v>是</v>
      </c>
      <c r="G1049" s="142" t="str">
        <f t="shared" si="51"/>
        <v>项</v>
      </c>
    </row>
    <row r="1050" ht="36" customHeight="1" spans="1:7">
      <c r="A1050" s="392" t="s">
        <v>1899</v>
      </c>
      <c r="B1050" s="393" t="s">
        <v>1900</v>
      </c>
      <c r="C1050" s="277">
        <v>0</v>
      </c>
      <c r="D1050" s="250"/>
      <c r="E1050" s="390"/>
      <c r="F1050" s="251" t="str">
        <f t="shared" si="50"/>
        <v>是</v>
      </c>
      <c r="G1050" s="142" t="str">
        <f t="shared" si="51"/>
        <v>项</v>
      </c>
    </row>
    <row r="1051" ht="36" customHeight="1" spans="1:7">
      <c r="A1051" s="392" t="s">
        <v>1901</v>
      </c>
      <c r="B1051" s="393" t="s">
        <v>1902</v>
      </c>
      <c r="C1051" s="277">
        <v>0</v>
      </c>
      <c r="D1051" s="277"/>
      <c r="E1051" s="390"/>
      <c r="F1051" s="251" t="str">
        <f t="shared" si="50"/>
        <v>是</v>
      </c>
      <c r="G1051" s="142" t="str">
        <f t="shared" si="51"/>
        <v>项</v>
      </c>
    </row>
    <row r="1052" ht="36" customHeight="1" spans="1:7">
      <c r="A1052" s="388" t="s">
        <v>1903</v>
      </c>
      <c r="B1052" s="391" t="s">
        <v>1904</v>
      </c>
      <c r="C1052" s="277">
        <v>0</v>
      </c>
      <c r="D1052" s="312">
        <f>((((SUM(XFD1053:XFD1059))+0)+0)+0)+0</f>
        <v>0</v>
      </c>
      <c r="E1052" s="390"/>
      <c r="F1052" s="251" t="str">
        <f t="shared" si="50"/>
        <v>是</v>
      </c>
      <c r="G1052" s="142" t="str">
        <f t="shared" si="51"/>
        <v>项</v>
      </c>
    </row>
    <row r="1053" ht="36" customHeight="1" spans="1:7">
      <c r="A1053" s="392" t="s">
        <v>1905</v>
      </c>
      <c r="B1053" s="393" t="s">
        <v>139</v>
      </c>
      <c r="C1053" s="277">
        <v>0</v>
      </c>
      <c r="D1053" s="250"/>
      <c r="E1053" s="390"/>
      <c r="F1053" s="251" t="str">
        <f t="shared" si="50"/>
        <v>是</v>
      </c>
      <c r="G1053" s="142" t="str">
        <f t="shared" si="51"/>
        <v>项</v>
      </c>
    </row>
    <row r="1054" ht="36" customHeight="1" spans="1:7">
      <c r="A1054" s="392" t="s">
        <v>1906</v>
      </c>
      <c r="B1054" s="393" t="s">
        <v>141</v>
      </c>
      <c r="C1054" s="277">
        <v>0</v>
      </c>
      <c r="D1054" s="250"/>
      <c r="E1054" s="390"/>
      <c r="F1054" s="251" t="str">
        <f t="shared" si="50"/>
        <v>是</v>
      </c>
      <c r="G1054" s="142" t="str">
        <f t="shared" si="51"/>
        <v>项</v>
      </c>
    </row>
    <row r="1055" ht="36" customHeight="1" spans="1:7">
      <c r="A1055" s="392" t="s">
        <v>1907</v>
      </c>
      <c r="B1055" s="393" t="s">
        <v>143</v>
      </c>
      <c r="C1055" s="277">
        <v>0</v>
      </c>
      <c r="D1055" s="250"/>
      <c r="E1055" s="390"/>
      <c r="F1055" s="251" t="str">
        <f t="shared" si="50"/>
        <v>是</v>
      </c>
      <c r="G1055" s="142" t="str">
        <f t="shared" si="51"/>
        <v>项</v>
      </c>
    </row>
    <row r="1056" ht="36" customHeight="1" spans="1:7">
      <c r="A1056" s="392" t="s">
        <v>1908</v>
      </c>
      <c r="B1056" s="393" t="s">
        <v>1909</v>
      </c>
      <c r="C1056" s="277">
        <v>0</v>
      </c>
      <c r="D1056" s="250"/>
      <c r="E1056" s="390"/>
      <c r="F1056" s="251" t="str">
        <f t="shared" si="50"/>
        <v>是</v>
      </c>
      <c r="G1056" s="142" t="str">
        <f t="shared" si="51"/>
        <v>项</v>
      </c>
    </row>
    <row r="1057" ht="36" customHeight="1" spans="1:7">
      <c r="A1057" s="388" t="s">
        <v>1910</v>
      </c>
      <c r="B1057" s="393" t="s">
        <v>1911</v>
      </c>
      <c r="C1057" s="277">
        <v>0</v>
      </c>
      <c r="D1057" s="277"/>
      <c r="E1057" s="390"/>
      <c r="F1057" s="251" t="str">
        <f t="shared" si="50"/>
        <v>是</v>
      </c>
      <c r="G1057" s="142" t="str">
        <f t="shared" si="51"/>
        <v>项</v>
      </c>
    </row>
    <row r="1058" ht="36" customHeight="1" spans="1:7">
      <c r="A1058" s="392" t="s">
        <v>1912</v>
      </c>
      <c r="B1058" s="400" t="s">
        <v>1913</v>
      </c>
      <c r="C1058" s="277">
        <v>0</v>
      </c>
      <c r="D1058" s="250"/>
      <c r="E1058" s="390"/>
      <c r="F1058" s="251" t="str">
        <f t="shared" si="50"/>
        <v>是</v>
      </c>
      <c r="G1058" s="142" t="str">
        <f t="shared" si="51"/>
        <v>项</v>
      </c>
    </row>
    <row r="1059" ht="36" customHeight="1" spans="1:7">
      <c r="A1059" s="392" t="s">
        <v>1914</v>
      </c>
      <c r="B1059" s="393" t="s">
        <v>1915</v>
      </c>
      <c r="C1059" s="277">
        <v>0</v>
      </c>
      <c r="D1059" s="277"/>
      <c r="E1059" s="390"/>
      <c r="F1059" s="251" t="str">
        <f t="shared" si="50"/>
        <v>是</v>
      </c>
      <c r="G1059" s="142" t="str">
        <f t="shared" si="51"/>
        <v>项</v>
      </c>
    </row>
    <row r="1060" ht="36" customHeight="1" spans="1:7">
      <c r="A1060" s="392" t="s">
        <v>1916</v>
      </c>
      <c r="B1060" s="391" t="s">
        <v>1917</v>
      </c>
      <c r="C1060" s="277">
        <v>0</v>
      </c>
      <c r="D1060" s="311">
        <f>((((SUM(XFD1061:XFD1065))+0)+0)+0)+0</f>
        <v>0</v>
      </c>
      <c r="E1060" s="390"/>
      <c r="F1060" s="251" t="str">
        <f t="shared" si="50"/>
        <v>是</v>
      </c>
      <c r="G1060" s="142" t="str">
        <f t="shared" si="51"/>
        <v>项</v>
      </c>
    </row>
    <row r="1061" ht="36" customHeight="1" spans="1:7">
      <c r="A1061" s="392" t="s">
        <v>1918</v>
      </c>
      <c r="B1061" s="393" t="s">
        <v>1919</v>
      </c>
      <c r="C1061" s="277">
        <v>0</v>
      </c>
      <c r="D1061" s="250"/>
      <c r="E1061" s="390"/>
      <c r="F1061" s="251" t="str">
        <f t="shared" si="50"/>
        <v>是</v>
      </c>
      <c r="G1061" s="142" t="str">
        <f t="shared" si="51"/>
        <v>项</v>
      </c>
    </row>
    <row r="1062" ht="36" customHeight="1" spans="1:7">
      <c r="A1062" s="392" t="s">
        <v>1920</v>
      </c>
      <c r="B1062" s="393" t="s">
        <v>1921</v>
      </c>
      <c r="C1062" s="277">
        <v>0</v>
      </c>
      <c r="D1062" s="250"/>
      <c r="E1062" s="390"/>
      <c r="F1062" s="251" t="str">
        <f t="shared" si="50"/>
        <v>是</v>
      </c>
      <c r="G1062" s="142" t="str">
        <f t="shared" si="51"/>
        <v>项</v>
      </c>
    </row>
    <row r="1063" ht="36" customHeight="1" spans="1:7">
      <c r="A1063" s="392" t="s">
        <v>1922</v>
      </c>
      <c r="B1063" s="393" t="s">
        <v>1923</v>
      </c>
      <c r="C1063" s="277">
        <v>0</v>
      </c>
      <c r="D1063" s="250"/>
      <c r="E1063" s="390"/>
      <c r="F1063" s="251" t="str">
        <f t="shared" si="50"/>
        <v>是</v>
      </c>
      <c r="G1063" s="142" t="str">
        <f t="shared" si="51"/>
        <v>项</v>
      </c>
    </row>
    <row r="1064" ht="36" customHeight="1" spans="1:7">
      <c r="A1064" s="392" t="s">
        <v>1924</v>
      </c>
      <c r="B1064" s="393" t="s">
        <v>1925</v>
      </c>
      <c r="C1064" s="277">
        <v>0</v>
      </c>
      <c r="D1064" s="250"/>
      <c r="E1064" s="390"/>
      <c r="F1064" s="251" t="str">
        <f t="shared" si="50"/>
        <v>是</v>
      </c>
      <c r="G1064" s="142" t="str">
        <f t="shared" si="51"/>
        <v>项</v>
      </c>
    </row>
    <row r="1065" ht="36" customHeight="1" spans="1:7">
      <c r="A1065" s="392" t="s">
        <v>1926</v>
      </c>
      <c r="B1065" s="393" t="s">
        <v>1917</v>
      </c>
      <c r="C1065" s="277">
        <v>0</v>
      </c>
      <c r="D1065" s="250"/>
      <c r="E1065" s="390"/>
      <c r="F1065" s="251" t="str">
        <f t="shared" si="50"/>
        <v>是</v>
      </c>
      <c r="G1065" s="142" t="str">
        <f t="shared" si="51"/>
        <v>项</v>
      </c>
    </row>
    <row r="1066" ht="36" customHeight="1" spans="1:7">
      <c r="A1066" s="392" t="s">
        <v>1927</v>
      </c>
      <c r="B1066" s="389" t="s">
        <v>98</v>
      </c>
      <c r="C1066" s="312">
        <f>SUM(XFD1067,XFD1077,XFD1083)</f>
        <v>0</v>
      </c>
      <c r="D1066" s="312">
        <f>SUM(XFD1067,XFD1077,XFD1083)</f>
        <v>0</v>
      </c>
      <c r="E1066" s="390" t="e">
        <f t="shared" ref="E1066:E1129" si="52">(XFD1066-XFD1066)/XFD1066</f>
        <v>#DIV/0!</v>
      </c>
      <c r="F1066" s="251" t="str">
        <f t="shared" si="50"/>
        <v>是</v>
      </c>
      <c r="G1066" s="142" t="str">
        <f t="shared" si="51"/>
        <v>项</v>
      </c>
    </row>
    <row r="1067" ht="36" customHeight="1" spans="1:7">
      <c r="A1067" s="392" t="s">
        <v>1928</v>
      </c>
      <c r="B1067" s="391" t="s">
        <v>1929</v>
      </c>
      <c r="C1067" s="312">
        <f>((((SUM(XFD1068:XFD1076))+0)+0)+0)+0</f>
        <v>0</v>
      </c>
      <c r="D1067" s="312">
        <f>((((SUM(XFD1068:XFD1076))+0)+0)+0)+0</f>
        <v>0</v>
      </c>
      <c r="E1067" s="390" t="e">
        <f t="shared" si="52"/>
        <v>#DIV/0!</v>
      </c>
      <c r="F1067" s="251" t="str">
        <f t="shared" si="50"/>
        <v>是</v>
      </c>
      <c r="G1067" s="142" t="str">
        <f t="shared" si="51"/>
        <v>项</v>
      </c>
    </row>
    <row r="1068" ht="36" customHeight="1" spans="1:7">
      <c r="A1068" s="392" t="s">
        <v>1930</v>
      </c>
      <c r="B1068" s="393" t="s">
        <v>139</v>
      </c>
      <c r="C1068" s="330">
        <v>97</v>
      </c>
      <c r="D1068" s="277">
        <v>85</v>
      </c>
      <c r="E1068" s="390" t="e">
        <f t="shared" si="52"/>
        <v>#DIV/0!</v>
      </c>
      <c r="F1068" s="251" t="str">
        <f t="shared" si="50"/>
        <v>是</v>
      </c>
      <c r="G1068" s="142" t="str">
        <f t="shared" si="51"/>
        <v>项</v>
      </c>
    </row>
    <row r="1069" ht="36" customHeight="1" spans="1:7">
      <c r="A1069" s="392" t="s">
        <v>1931</v>
      </c>
      <c r="B1069" s="393" t="s">
        <v>141</v>
      </c>
      <c r="C1069" s="330">
        <v>0</v>
      </c>
      <c r="D1069" s="277"/>
      <c r="E1069" s="390"/>
      <c r="F1069" s="251" t="str">
        <f t="shared" si="50"/>
        <v>是</v>
      </c>
      <c r="G1069" s="142" t="str">
        <f t="shared" si="51"/>
        <v>项</v>
      </c>
    </row>
    <row r="1070" ht="36" customHeight="1" spans="1:7">
      <c r="A1070" s="395">
        <v>2150516</v>
      </c>
      <c r="B1070" s="393" t="s">
        <v>143</v>
      </c>
      <c r="C1070" s="330">
        <v>0</v>
      </c>
      <c r="D1070" s="250"/>
      <c r="E1070" s="390"/>
      <c r="F1070" s="251" t="str">
        <f t="shared" si="50"/>
        <v>是</v>
      </c>
      <c r="G1070" s="142" t="str">
        <f t="shared" si="51"/>
        <v>项</v>
      </c>
    </row>
    <row r="1071" ht="36" customHeight="1" spans="1:7">
      <c r="A1071" s="395">
        <v>2150517</v>
      </c>
      <c r="B1071" s="393" t="s">
        <v>1932</v>
      </c>
      <c r="C1071" s="330">
        <v>0</v>
      </c>
      <c r="D1071" s="250"/>
      <c r="E1071" s="390"/>
      <c r="F1071" s="251" t="str">
        <f t="shared" si="50"/>
        <v>是</v>
      </c>
      <c r="G1071" s="142" t="str">
        <f t="shared" si="51"/>
        <v>项</v>
      </c>
    </row>
    <row r="1072" ht="36" customHeight="1" spans="1:7">
      <c r="A1072" s="395">
        <v>2150550</v>
      </c>
      <c r="B1072" s="393" t="s">
        <v>1933</v>
      </c>
      <c r="C1072" s="330">
        <v>0</v>
      </c>
      <c r="D1072" s="250"/>
      <c r="E1072" s="390"/>
      <c r="F1072" s="251" t="str">
        <f t="shared" si="50"/>
        <v>是</v>
      </c>
      <c r="G1072" s="142" t="str">
        <f t="shared" si="51"/>
        <v>项</v>
      </c>
    </row>
    <row r="1073" ht="36" customHeight="1" spans="1:7">
      <c r="A1073" s="392" t="s">
        <v>1934</v>
      </c>
      <c r="B1073" s="393" t="s">
        <v>1935</v>
      </c>
      <c r="C1073" s="330">
        <v>0</v>
      </c>
      <c r="D1073" s="250"/>
      <c r="E1073" s="390"/>
      <c r="F1073" s="251" t="str">
        <f t="shared" si="50"/>
        <v>是</v>
      </c>
      <c r="G1073" s="142" t="str">
        <f t="shared" si="51"/>
        <v>项</v>
      </c>
    </row>
    <row r="1074" ht="36" customHeight="1" spans="1:7">
      <c r="A1074" s="388" t="s">
        <v>1936</v>
      </c>
      <c r="B1074" s="393" t="s">
        <v>1937</v>
      </c>
      <c r="C1074" s="330">
        <v>0</v>
      </c>
      <c r="D1074" s="250"/>
      <c r="E1074" s="390"/>
      <c r="F1074" s="251" t="str">
        <f t="shared" si="50"/>
        <v>是</v>
      </c>
      <c r="G1074" s="142" t="str">
        <f t="shared" si="51"/>
        <v>项</v>
      </c>
    </row>
    <row r="1075" ht="36" customHeight="1" spans="1:7">
      <c r="A1075" s="392" t="s">
        <v>1938</v>
      </c>
      <c r="B1075" s="393" t="s">
        <v>157</v>
      </c>
      <c r="C1075" s="330">
        <v>0</v>
      </c>
      <c r="D1075" s="250"/>
      <c r="E1075" s="390"/>
      <c r="F1075" s="251" t="str">
        <f t="shared" si="50"/>
        <v>是</v>
      </c>
      <c r="G1075" s="142" t="str">
        <f t="shared" si="51"/>
        <v>项</v>
      </c>
    </row>
    <row r="1076" ht="36" customHeight="1" spans="1:7">
      <c r="A1076" s="392" t="s">
        <v>1939</v>
      </c>
      <c r="B1076" s="393" t="s">
        <v>1940</v>
      </c>
      <c r="C1076" s="330">
        <v>12</v>
      </c>
      <c r="D1076" s="277">
        <v>12</v>
      </c>
      <c r="E1076" s="390" t="e">
        <f t="shared" si="52"/>
        <v>#DIV/0!</v>
      </c>
      <c r="F1076" s="251" t="str">
        <f t="shared" si="50"/>
        <v>是</v>
      </c>
      <c r="G1076" s="142" t="str">
        <f t="shared" si="51"/>
        <v>项</v>
      </c>
    </row>
    <row r="1077" ht="36" customHeight="1" spans="1:7">
      <c r="A1077" s="392" t="s">
        <v>1941</v>
      </c>
      <c r="B1077" s="391" t="s">
        <v>1942</v>
      </c>
      <c r="C1077" s="312">
        <f>((((SUM(XFD1078:XFD1082))+0)+0)+0)+0</f>
        <v>0</v>
      </c>
      <c r="D1077" s="312">
        <f>((((SUM(XFD1078:XFD1082))+0)+0)+0)+0</f>
        <v>0</v>
      </c>
      <c r="E1077" s="390"/>
      <c r="F1077" s="251" t="str">
        <f t="shared" si="50"/>
        <v>是</v>
      </c>
      <c r="G1077" s="142" t="str">
        <f t="shared" si="51"/>
        <v>项</v>
      </c>
    </row>
    <row r="1078" ht="36" customHeight="1" spans="1:7">
      <c r="A1078" s="392" t="s">
        <v>1943</v>
      </c>
      <c r="B1078" s="393" t="s">
        <v>139</v>
      </c>
      <c r="C1078" s="277">
        <v>0</v>
      </c>
      <c r="D1078" s="250"/>
      <c r="E1078" s="390"/>
      <c r="F1078" s="251" t="str">
        <f t="shared" si="50"/>
        <v>是</v>
      </c>
      <c r="G1078" s="142" t="str">
        <f t="shared" si="51"/>
        <v>项</v>
      </c>
    </row>
    <row r="1079" ht="36" customHeight="1" spans="1:7">
      <c r="A1079" s="392" t="s">
        <v>1944</v>
      </c>
      <c r="B1079" s="393" t="s">
        <v>141</v>
      </c>
      <c r="C1079" s="277">
        <v>0</v>
      </c>
      <c r="D1079" s="250"/>
      <c r="E1079" s="390"/>
      <c r="F1079" s="251" t="str">
        <f t="shared" si="50"/>
        <v>是</v>
      </c>
      <c r="G1079" s="142" t="str">
        <f t="shared" si="51"/>
        <v>项</v>
      </c>
    </row>
    <row r="1080" ht="36" customHeight="1" spans="1:7">
      <c r="A1080" s="392" t="s">
        <v>1945</v>
      </c>
      <c r="B1080" s="393" t="s">
        <v>143</v>
      </c>
      <c r="C1080" s="277">
        <v>0</v>
      </c>
      <c r="D1080" s="250"/>
      <c r="E1080" s="390"/>
      <c r="F1080" s="251" t="str">
        <f t="shared" si="50"/>
        <v>是</v>
      </c>
      <c r="G1080" s="142" t="str">
        <f t="shared" si="51"/>
        <v>项</v>
      </c>
    </row>
    <row r="1081" ht="36" customHeight="1" spans="1:7">
      <c r="A1081" s="388" t="s">
        <v>1946</v>
      </c>
      <c r="B1081" s="393" t="s">
        <v>1947</v>
      </c>
      <c r="C1081" s="277">
        <v>0</v>
      </c>
      <c r="D1081" s="250"/>
      <c r="E1081" s="390"/>
      <c r="F1081" s="251" t="str">
        <f t="shared" si="50"/>
        <v>是</v>
      </c>
      <c r="G1081" s="142" t="str">
        <f t="shared" si="51"/>
        <v>项</v>
      </c>
    </row>
    <row r="1082" ht="36" customHeight="1" spans="1:7">
      <c r="A1082" s="392" t="s">
        <v>1948</v>
      </c>
      <c r="B1082" s="393" t="s">
        <v>1949</v>
      </c>
      <c r="C1082" s="277"/>
      <c r="D1082" s="277"/>
      <c r="E1082" s="390"/>
      <c r="F1082" s="251" t="str">
        <f t="shared" si="50"/>
        <v>是</v>
      </c>
      <c r="G1082" s="142" t="str">
        <f t="shared" si="51"/>
        <v>项</v>
      </c>
    </row>
    <row r="1083" ht="36" customHeight="1" spans="1:7">
      <c r="A1083" s="392" t="s">
        <v>1950</v>
      </c>
      <c r="B1083" s="391" t="s">
        <v>1951</v>
      </c>
      <c r="C1083" s="312">
        <f>((((SUM(XFD1084:XFD1085))+0)+0)+0)+0</f>
        <v>0</v>
      </c>
      <c r="D1083" s="312">
        <f>((((SUM(XFD1084:XFD1085))+0)+0)+0)+0</f>
        <v>0</v>
      </c>
      <c r="E1083" s="390"/>
      <c r="F1083" s="251" t="str">
        <f t="shared" si="50"/>
        <v>是</v>
      </c>
      <c r="G1083" s="142" t="str">
        <f t="shared" si="51"/>
        <v>项</v>
      </c>
    </row>
    <row r="1084" ht="36" customHeight="1" spans="1:7">
      <c r="A1084" s="392" t="s">
        <v>1952</v>
      </c>
      <c r="B1084" s="393" t="s">
        <v>1953</v>
      </c>
      <c r="C1084" s="277">
        <v>0</v>
      </c>
      <c r="D1084" s="250"/>
      <c r="E1084" s="390"/>
      <c r="F1084" s="251" t="str">
        <f t="shared" si="50"/>
        <v>是</v>
      </c>
      <c r="G1084" s="142" t="str">
        <f t="shared" si="51"/>
        <v>项</v>
      </c>
    </row>
    <row r="1085" ht="36" customHeight="1" spans="1:7">
      <c r="A1085" s="392" t="s">
        <v>1954</v>
      </c>
      <c r="B1085" s="393" t="s">
        <v>1951</v>
      </c>
      <c r="C1085" s="277"/>
      <c r="D1085" s="277"/>
      <c r="E1085" s="390"/>
      <c r="F1085" s="251" t="str">
        <f t="shared" si="50"/>
        <v>是</v>
      </c>
      <c r="G1085" s="142" t="str">
        <f t="shared" si="51"/>
        <v>项</v>
      </c>
    </row>
    <row r="1086" ht="36" customHeight="1" spans="1:7">
      <c r="A1086" s="392" t="s">
        <v>1955</v>
      </c>
      <c r="B1086" s="389" t="s">
        <v>100</v>
      </c>
      <c r="C1086" s="312">
        <f>SUM(XFD1087,XFD1094,XFD1104,XFD1110)</f>
        <v>0</v>
      </c>
      <c r="D1086" s="312">
        <f>SUM(XFD1087,XFD1094,XFD1104,XFD1110)</f>
        <v>0</v>
      </c>
      <c r="E1086" s="390"/>
      <c r="F1086" s="251" t="str">
        <f t="shared" si="50"/>
        <v>是</v>
      </c>
      <c r="G1086" s="142" t="str">
        <f t="shared" si="51"/>
        <v>项</v>
      </c>
    </row>
    <row r="1087" ht="36" customHeight="1" spans="1:7">
      <c r="A1087" s="395">
        <v>2150806</v>
      </c>
      <c r="B1087" s="391" t="s">
        <v>1956</v>
      </c>
      <c r="C1087" s="277">
        <v>0</v>
      </c>
      <c r="D1087" s="312">
        <f>((((SUM(XFD1088:XFD1093))+0)+0)+0)+0</f>
        <v>0</v>
      </c>
      <c r="E1087" s="390"/>
      <c r="F1087" s="251" t="str">
        <f t="shared" si="50"/>
        <v>是</v>
      </c>
      <c r="G1087" s="142" t="str">
        <f t="shared" si="51"/>
        <v>项</v>
      </c>
    </row>
    <row r="1088" ht="36" customHeight="1" spans="1:7">
      <c r="A1088" s="392" t="s">
        <v>1957</v>
      </c>
      <c r="B1088" s="393" t="s">
        <v>139</v>
      </c>
      <c r="C1088" s="277">
        <v>0</v>
      </c>
      <c r="D1088" s="250"/>
      <c r="E1088" s="390"/>
      <c r="F1088" s="251" t="str">
        <f t="shared" si="50"/>
        <v>是</v>
      </c>
      <c r="G1088" s="142" t="str">
        <f t="shared" si="51"/>
        <v>项</v>
      </c>
    </row>
    <row r="1089" ht="36" customHeight="1" spans="1:7">
      <c r="A1089" s="388" t="s">
        <v>1958</v>
      </c>
      <c r="B1089" s="393" t="s">
        <v>141</v>
      </c>
      <c r="C1089" s="277">
        <v>0</v>
      </c>
      <c r="D1089" s="277"/>
      <c r="E1089" s="390"/>
      <c r="F1089" s="251" t="str">
        <f t="shared" si="50"/>
        <v>是</v>
      </c>
      <c r="G1089" s="142" t="str">
        <f t="shared" si="51"/>
        <v>项</v>
      </c>
    </row>
    <row r="1090" ht="36" customHeight="1" spans="1:7">
      <c r="A1090" s="392" t="s">
        <v>1959</v>
      </c>
      <c r="B1090" s="393" t="s">
        <v>143</v>
      </c>
      <c r="C1090" s="277">
        <v>0</v>
      </c>
      <c r="D1090" s="250"/>
      <c r="E1090" s="390"/>
      <c r="F1090" s="251" t="str">
        <f t="shared" si="50"/>
        <v>是</v>
      </c>
      <c r="G1090" s="142" t="str">
        <f t="shared" si="51"/>
        <v>项</v>
      </c>
    </row>
    <row r="1091" ht="36" customHeight="1" spans="1:7">
      <c r="A1091" s="392" t="s">
        <v>1960</v>
      </c>
      <c r="B1091" s="393" t="s">
        <v>1961</v>
      </c>
      <c r="C1091" s="277">
        <v>0</v>
      </c>
      <c r="D1091" s="250"/>
      <c r="E1091" s="390"/>
      <c r="F1091" s="251" t="str">
        <f t="shared" si="50"/>
        <v>是</v>
      </c>
      <c r="G1091" s="142" t="str">
        <f t="shared" si="51"/>
        <v>项</v>
      </c>
    </row>
    <row r="1092" ht="36" customHeight="1" spans="1:7">
      <c r="A1092" s="392" t="s">
        <v>1962</v>
      </c>
      <c r="B1092" s="393" t="s">
        <v>157</v>
      </c>
      <c r="C1092" s="277">
        <v>0</v>
      </c>
      <c r="D1092" s="250"/>
      <c r="E1092" s="390"/>
      <c r="F1092" s="251" t="str">
        <f t="shared" ref="F1092:F1155" si="53">IF(LEN(XFD1092)=3,"是",IF(XFD1092&lt;&gt;"",IF(SUM(XFD1092)&lt;&gt;0,"是","否"),"是"))</f>
        <v>是</v>
      </c>
      <c r="G1092" s="142" t="str">
        <f t="shared" ref="G1092:G1155" si="54">IF(LEN(XFD1092)=3,"类",IF(LEN(XFD1092)=5,"款","项"))</f>
        <v>项</v>
      </c>
    </row>
    <row r="1093" ht="36" customHeight="1" spans="1:7">
      <c r="A1093" s="392" t="s">
        <v>1963</v>
      </c>
      <c r="B1093" s="393" t="s">
        <v>1964</v>
      </c>
      <c r="C1093" s="277">
        <v>0</v>
      </c>
      <c r="D1093" s="250"/>
      <c r="E1093" s="390"/>
      <c r="F1093" s="251" t="str">
        <f t="shared" si="53"/>
        <v>是</v>
      </c>
      <c r="G1093" s="142" t="str">
        <f t="shared" si="54"/>
        <v>项</v>
      </c>
    </row>
    <row r="1094" ht="36" customHeight="1" spans="1:7">
      <c r="A1094" s="392" t="s">
        <v>1965</v>
      </c>
      <c r="B1094" s="403" t="s">
        <v>1966</v>
      </c>
      <c r="C1094" s="277">
        <v>0</v>
      </c>
      <c r="D1094" s="312">
        <f>((((SUM(XFD1095:XFD1103))+0)+0)+0)+0</f>
        <v>0</v>
      </c>
      <c r="E1094" s="390"/>
      <c r="F1094" s="251" t="str">
        <f t="shared" si="53"/>
        <v>是</v>
      </c>
      <c r="G1094" s="142" t="str">
        <f t="shared" si="54"/>
        <v>项</v>
      </c>
    </row>
    <row r="1095" ht="36" customHeight="1" spans="1:7">
      <c r="A1095" s="388" t="s">
        <v>1967</v>
      </c>
      <c r="B1095" s="404" t="s">
        <v>1968</v>
      </c>
      <c r="C1095" s="277">
        <v>0</v>
      </c>
      <c r="D1095" s="250"/>
      <c r="E1095" s="390"/>
      <c r="F1095" s="251" t="str">
        <f t="shared" si="53"/>
        <v>是</v>
      </c>
      <c r="G1095" s="142" t="str">
        <f t="shared" si="54"/>
        <v>项</v>
      </c>
    </row>
    <row r="1096" ht="36" customHeight="1" spans="1:7">
      <c r="A1096" s="388" t="s">
        <v>97</v>
      </c>
      <c r="B1096" s="404" t="s">
        <v>1969</v>
      </c>
      <c r="C1096" s="277">
        <v>0</v>
      </c>
      <c r="D1096" s="250"/>
      <c r="E1096" s="390"/>
      <c r="F1096" s="251" t="str">
        <f t="shared" si="53"/>
        <v>是</v>
      </c>
      <c r="G1096" s="142" t="str">
        <f t="shared" si="54"/>
        <v>项</v>
      </c>
    </row>
    <row r="1097" ht="36" customHeight="1" spans="1:7">
      <c r="A1097" s="388" t="s">
        <v>1970</v>
      </c>
      <c r="B1097" s="404" t="s">
        <v>1971</v>
      </c>
      <c r="C1097" s="277">
        <v>0</v>
      </c>
      <c r="D1097" s="250"/>
      <c r="E1097" s="390"/>
      <c r="F1097" s="251" t="str">
        <f t="shared" si="53"/>
        <v>是</v>
      </c>
      <c r="G1097" s="142" t="str">
        <f t="shared" si="54"/>
        <v>项</v>
      </c>
    </row>
    <row r="1098" ht="36" customHeight="1" spans="1:7">
      <c r="A1098" s="392" t="s">
        <v>1972</v>
      </c>
      <c r="B1098" s="404" t="s">
        <v>1973</v>
      </c>
      <c r="C1098" s="277">
        <v>0</v>
      </c>
      <c r="D1098" s="277"/>
      <c r="E1098" s="390"/>
      <c r="F1098" s="251" t="str">
        <f t="shared" si="53"/>
        <v>是</v>
      </c>
      <c r="G1098" s="142" t="str">
        <f t="shared" si="54"/>
        <v>项</v>
      </c>
    </row>
    <row r="1099" ht="36" customHeight="1" spans="1:7">
      <c r="A1099" s="392" t="s">
        <v>1974</v>
      </c>
      <c r="B1099" s="404" t="s">
        <v>1975</v>
      </c>
      <c r="C1099" s="277">
        <v>0</v>
      </c>
      <c r="D1099" s="250"/>
      <c r="E1099" s="390"/>
      <c r="F1099" s="251" t="str">
        <f t="shared" si="53"/>
        <v>是</v>
      </c>
      <c r="G1099" s="142" t="str">
        <f t="shared" si="54"/>
        <v>项</v>
      </c>
    </row>
    <row r="1100" ht="36" customHeight="1" spans="1:7">
      <c r="A1100" s="392" t="s">
        <v>1976</v>
      </c>
      <c r="B1100" s="404" t="s">
        <v>1977</v>
      </c>
      <c r="C1100" s="277">
        <v>0</v>
      </c>
      <c r="D1100" s="277"/>
      <c r="E1100" s="390"/>
      <c r="F1100" s="251" t="str">
        <f t="shared" si="53"/>
        <v>是</v>
      </c>
      <c r="G1100" s="142" t="str">
        <f t="shared" si="54"/>
        <v>项</v>
      </c>
    </row>
    <row r="1101" ht="36" customHeight="1" spans="1:7">
      <c r="A1101" s="392" t="s">
        <v>1978</v>
      </c>
      <c r="B1101" s="404" t="s">
        <v>1979</v>
      </c>
      <c r="C1101" s="277">
        <v>0</v>
      </c>
      <c r="D1101" s="250"/>
      <c r="E1101" s="390"/>
      <c r="F1101" s="251" t="str">
        <f t="shared" si="53"/>
        <v>是</v>
      </c>
      <c r="G1101" s="142" t="str">
        <f t="shared" si="54"/>
        <v>项</v>
      </c>
    </row>
    <row r="1102" ht="36" customHeight="1" spans="1:7">
      <c r="A1102" s="392" t="s">
        <v>1980</v>
      </c>
      <c r="B1102" s="404" t="s">
        <v>1981</v>
      </c>
      <c r="C1102" s="277">
        <v>0</v>
      </c>
      <c r="D1102" s="250"/>
      <c r="E1102" s="390"/>
      <c r="F1102" s="251" t="str">
        <f t="shared" si="53"/>
        <v>是</v>
      </c>
      <c r="G1102" s="142" t="str">
        <f t="shared" si="54"/>
        <v>项</v>
      </c>
    </row>
    <row r="1103" ht="36" customHeight="1" spans="1:7">
      <c r="A1103" s="392" t="s">
        <v>1982</v>
      </c>
      <c r="B1103" s="404" t="s">
        <v>1983</v>
      </c>
      <c r="C1103" s="277">
        <v>0</v>
      </c>
      <c r="D1103" s="250"/>
      <c r="E1103" s="390"/>
      <c r="F1103" s="251" t="str">
        <f t="shared" si="53"/>
        <v>是</v>
      </c>
      <c r="G1103" s="142" t="str">
        <f t="shared" si="54"/>
        <v>项</v>
      </c>
    </row>
    <row r="1104" ht="36" customHeight="1" spans="1:7">
      <c r="A1104" s="392" t="s">
        <v>1984</v>
      </c>
      <c r="B1104" s="391" t="s">
        <v>1985</v>
      </c>
      <c r="C1104" s="312">
        <f>((((SUM(XFD1105:XFD1109))+0)+0)+0)+0</f>
        <v>0</v>
      </c>
      <c r="D1104" s="312">
        <f>((((SUM(XFD1105:XFD1109))+0)+0)+0)+0</f>
        <v>0</v>
      </c>
      <c r="E1104" s="390"/>
      <c r="F1104" s="251" t="str">
        <f t="shared" si="53"/>
        <v>是</v>
      </c>
      <c r="G1104" s="142" t="str">
        <f t="shared" si="54"/>
        <v>项</v>
      </c>
    </row>
    <row r="1105" ht="36" customHeight="1" spans="1:7">
      <c r="A1105" s="392" t="s">
        <v>1986</v>
      </c>
      <c r="B1105" s="393" t="s">
        <v>1987</v>
      </c>
      <c r="C1105" s="277">
        <v>0</v>
      </c>
      <c r="D1105" s="250"/>
      <c r="E1105" s="390"/>
      <c r="F1105" s="251" t="str">
        <f t="shared" si="53"/>
        <v>是</v>
      </c>
      <c r="G1105" s="142" t="str">
        <f t="shared" si="54"/>
        <v>项</v>
      </c>
    </row>
    <row r="1106" ht="36" customHeight="1" spans="1:7">
      <c r="A1106" s="392" t="s">
        <v>1988</v>
      </c>
      <c r="B1106" s="393" t="s">
        <v>1989</v>
      </c>
      <c r="C1106" s="277">
        <v>0</v>
      </c>
      <c r="D1106" s="277"/>
      <c r="E1106" s="390"/>
      <c r="F1106" s="251" t="str">
        <f t="shared" si="53"/>
        <v>是</v>
      </c>
      <c r="G1106" s="142" t="str">
        <f t="shared" si="54"/>
        <v>项</v>
      </c>
    </row>
    <row r="1107" ht="36" customHeight="1" spans="1:7">
      <c r="A1107" s="388" t="s">
        <v>1990</v>
      </c>
      <c r="B1107" s="393" t="s">
        <v>1991</v>
      </c>
      <c r="C1107" s="277">
        <v>0</v>
      </c>
      <c r="D1107" s="277"/>
      <c r="E1107" s="390"/>
      <c r="F1107" s="251" t="str">
        <f t="shared" si="53"/>
        <v>是</v>
      </c>
      <c r="G1107" s="142" t="str">
        <f t="shared" si="54"/>
        <v>项</v>
      </c>
    </row>
    <row r="1108" ht="36" customHeight="1" spans="1:7">
      <c r="A1108" s="392" t="s">
        <v>1992</v>
      </c>
      <c r="B1108" s="393" t="s">
        <v>1993</v>
      </c>
      <c r="C1108" s="277">
        <v>0</v>
      </c>
      <c r="D1108" s="250"/>
      <c r="E1108" s="390"/>
      <c r="F1108" s="251" t="str">
        <f t="shared" si="53"/>
        <v>是</v>
      </c>
      <c r="G1108" s="142" t="str">
        <f t="shared" si="54"/>
        <v>项</v>
      </c>
    </row>
    <row r="1109" ht="36" customHeight="1" spans="1:7">
      <c r="A1109" s="392" t="s">
        <v>1994</v>
      </c>
      <c r="B1109" s="393" t="s">
        <v>1995</v>
      </c>
      <c r="C1109" s="277"/>
      <c r="D1109" s="277">
        <v>68</v>
      </c>
      <c r="E1109" s="390"/>
      <c r="F1109" s="251" t="str">
        <f t="shared" si="53"/>
        <v>是</v>
      </c>
      <c r="G1109" s="142" t="str">
        <f t="shared" si="54"/>
        <v>项</v>
      </c>
    </row>
    <row r="1110" ht="36" customHeight="1" spans="1:7">
      <c r="A1110" s="392" t="s">
        <v>1996</v>
      </c>
      <c r="B1110" s="391" t="s">
        <v>1997</v>
      </c>
      <c r="C1110" s="312">
        <f>((((SUM(XFD1111:XFD1112))+0)+0)+0)+0</f>
        <v>0</v>
      </c>
      <c r="D1110" s="312">
        <f>((((SUM(XFD1111:XFD1112))+0)+0)+0)+0</f>
        <v>0</v>
      </c>
      <c r="E1110" s="390"/>
      <c r="F1110" s="251" t="str">
        <f t="shared" si="53"/>
        <v>是</v>
      </c>
      <c r="G1110" s="142" t="str">
        <f t="shared" si="54"/>
        <v>项</v>
      </c>
    </row>
    <row r="1111" ht="36" customHeight="1" spans="1:7">
      <c r="A1111" s="392" t="s">
        <v>1998</v>
      </c>
      <c r="B1111" s="393" t="s">
        <v>1999</v>
      </c>
      <c r="C1111" s="277">
        <v>0</v>
      </c>
      <c r="D1111" s="250"/>
      <c r="E1111" s="390"/>
      <c r="F1111" s="251" t="str">
        <f t="shared" si="53"/>
        <v>是</v>
      </c>
      <c r="G1111" s="142" t="str">
        <f t="shared" si="54"/>
        <v>项</v>
      </c>
    </row>
    <row r="1112" ht="36" customHeight="1" spans="1:7">
      <c r="A1112" s="392" t="s">
        <v>2000</v>
      </c>
      <c r="B1112" s="393" t="s">
        <v>1995</v>
      </c>
      <c r="C1112" s="277"/>
      <c r="D1112" s="277"/>
      <c r="E1112" s="390"/>
      <c r="F1112" s="251" t="str">
        <f t="shared" si="53"/>
        <v>是</v>
      </c>
      <c r="G1112" s="142" t="str">
        <f t="shared" si="54"/>
        <v>项</v>
      </c>
    </row>
    <row r="1113" ht="36" customHeight="1" spans="1:7">
      <c r="A1113" s="388" t="s">
        <v>2001</v>
      </c>
      <c r="B1113" s="389" t="s">
        <v>102</v>
      </c>
      <c r="C1113" s="277">
        <v>0</v>
      </c>
      <c r="D1113" s="312">
        <f>((((SUM(XFD1114:XFD1122))+0)+0)+0)+0</f>
        <v>0</v>
      </c>
      <c r="E1113" s="390"/>
      <c r="F1113" s="251" t="str">
        <f t="shared" si="53"/>
        <v>是</v>
      </c>
      <c r="G1113" s="142" t="str">
        <f t="shared" si="54"/>
        <v>项</v>
      </c>
    </row>
    <row r="1114" ht="36" customHeight="1" spans="1:7">
      <c r="A1114" s="392" t="s">
        <v>2002</v>
      </c>
      <c r="B1114" s="391" t="s">
        <v>2003</v>
      </c>
      <c r="C1114" s="277">
        <v>0</v>
      </c>
      <c r="D1114" s="311"/>
      <c r="E1114" s="390"/>
      <c r="F1114" s="251" t="str">
        <f t="shared" si="53"/>
        <v>是</v>
      </c>
      <c r="G1114" s="142" t="str">
        <f t="shared" si="54"/>
        <v>项</v>
      </c>
    </row>
    <row r="1115" ht="36" customHeight="1" spans="1:7">
      <c r="A1115" s="392" t="s">
        <v>2004</v>
      </c>
      <c r="B1115" s="391" t="s">
        <v>2005</v>
      </c>
      <c r="C1115" s="277">
        <v>0</v>
      </c>
      <c r="D1115" s="311"/>
      <c r="E1115" s="390"/>
      <c r="F1115" s="251" t="str">
        <f t="shared" si="53"/>
        <v>是</v>
      </c>
      <c r="G1115" s="142" t="str">
        <f t="shared" si="54"/>
        <v>项</v>
      </c>
    </row>
    <row r="1116" ht="36" customHeight="1" spans="1:7">
      <c r="A1116" s="362" t="s">
        <v>2006</v>
      </c>
      <c r="B1116" s="391" t="s">
        <v>2007</v>
      </c>
      <c r="C1116" s="277">
        <v>0</v>
      </c>
      <c r="D1116" s="311"/>
      <c r="E1116" s="390"/>
      <c r="F1116" s="251" t="str">
        <f t="shared" si="53"/>
        <v>是</v>
      </c>
      <c r="G1116" s="142" t="str">
        <f t="shared" si="54"/>
        <v>项</v>
      </c>
    </row>
    <row r="1117" ht="36" customHeight="1" spans="1:7">
      <c r="A1117" s="388" t="s">
        <v>99</v>
      </c>
      <c r="B1117" s="391" t="s">
        <v>2008</v>
      </c>
      <c r="C1117" s="277">
        <v>0</v>
      </c>
      <c r="D1117" s="311"/>
      <c r="E1117" s="390"/>
      <c r="F1117" s="251" t="str">
        <f t="shared" si="53"/>
        <v>是</v>
      </c>
      <c r="G1117" s="142" t="str">
        <f t="shared" si="54"/>
        <v>项</v>
      </c>
    </row>
    <row r="1118" ht="36" customHeight="1" spans="1:7">
      <c r="A1118" s="388" t="s">
        <v>2009</v>
      </c>
      <c r="B1118" s="391" t="s">
        <v>2010</v>
      </c>
      <c r="C1118" s="277">
        <v>0</v>
      </c>
      <c r="D1118" s="311"/>
      <c r="E1118" s="390"/>
      <c r="F1118" s="251" t="str">
        <f t="shared" si="53"/>
        <v>是</v>
      </c>
      <c r="G1118" s="142" t="str">
        <f t="shared" si="54"/>
        <v>项</v>
      </c>
    </row>
    <row r="1119" ht="36" customHeight="1" spans="1:7">
      <c r="A1119" s="392" t="s">
        <v>2011</v>
      </c>
      <c r="B1119" s="391" t="s">
        <v>1530</v>
      </c>
      <c r="C1119" s="277">
        <v>0</v>
      </c>
      <c r="D1119" s="311"/>
      <c r="E1119" s="390"/>
      <c r="F1119" s="251" t="str">
        <f t="shared" si="53"/>
        <v>是</v>
      </c>
      <c r="G1119" s="142" t="str">
        <f t="shared" si="54"/>
        <v>项</v>
      </c>
    </row>
    <row r="1120" ht="36" customHeight="1" spans="1:7">
      <c r="A1120" s="392" t="s">
        <v>2012</v>
      </c>
      <c r="B1120" s="391" t="s">
        <v>2013</v>
      </c>
      <c r="C1120" s="277">
        <v>0</v>
      </c>
      <c r="D1120" s="311"/>
      <c r="E1120" s="390"/>
      <c r="F1120" s="251" t="str">
        <f t="shared" si="53"/>
        <v>是</v>
      </c>
      <c r="G1120" s="142" t="str">
        <f t="shared" si="54"/>
        <v>项</v>
      </c>
    </row>
    <row r="1121" ht="36" customHeight="1" spans="1:7">
      <c r="A1121" s="392" t="s">
        <v>2014</v>
      </c>
      <c r="B1121" s="391" t="s">
        <v>2015</v>
      </c>
      <c r="C1121" s="277">
        <v>0</v>
      </c>
      <c r="D1121" s="311"/>
      <c r="E1121" s="390"/>
      <c r="F1121" s="251" t="str">
        <f t="shared" si="53"/>
        <v>是</v>
      </c>
      <c r="G1121" s="142" t="str">
        <f t="shared" si="54"/>
        <v>项</v>
      </c>
    </row>
    <row r="1122" ht="36" customHeight="1" spans="1:7">
      <c r="A1122" s="392" t="s">
        <v>2016</v>
      </c>
      <c r="B1122" s="391" t="s">
        <v>2017</v>
      </c>
      <c r="C1122" s="277">
        <v>0</v>
      </c>
      <c r="D1122" s="311"/>
      <c r="E1122" s="390"/>
      <c r="F1122" s="251" t="str">
        <f t="shared" si="53"/>
        <v>是</v>
      </c>
      <c r="G1122" s="142" t="str">
        <f t="shared" si="54"/>
        <v>项</v>
      </c>
    </row>
    <row r="1123" ht="36" customHeight="1" spans="1:7">
      <c r="A1123" s="392" t="s">
        <v>2018</v>
      </c>
      <c r="B1123" s="389" t="s">
        <v>104</v>
      </c>
      <c r="C1123" s="312">
        <f>SUM(XFD1124,XFD1151,XFD1166)</f>
        <v>0</v>
      </c>
      <c r="D1123" s="312">
        <f>SUM(XFD1124,XFD1151,XFD1166)</f>
        <v>0</v>
      </c>
      <c r="E1123" s="390" t="e">
        <f t="shared" si="52"/>
        <v>#DIV/0!</v>
      </c>
      <c r="F1123" s="251" t="str">
        <f t="shared" si="53"/>
        <v>是</v>
      </c>
      <c r="G1123" s="142" t="str">
        <f t="shared" si="54"/>
        <v>项</v>
      </c>
    </row>
    <row r="1124" ht="36" customHeight="1" spans="1:7">
      <c r="A1124" s="392" t="s">
        <v>2019</v>
      </c>
      <c r="B1124" s="391" t="s">
        <v>2020</v>
      </c>
      <c r="C1124" s="312">
        <f>((((SUM(XFD1125:XFD1150))+0)+0)+0)+0</f>
        <v>0</v>
      </c>
      <c r="D1124" s="312">
        <f>((((SUM(XFD1125:XFD1150))+0)+0)+0)+0</f>
        <v>0</v>
      </c>
      <c r="E1124" s="390" t="e">
        <f t="shared" si="52"/>
        <v>#DIV/0!</v>
      </c>
      <c r="F1124" s="251" t="str">
        <f t="shared" si="53"/>
        <v>是</v>
      </c>
      <c r="G1124" s="142" t="str">
        <f t="shared" si="54"/>
        <v>项</v>
      </c>
    </row>
    <row r="1125" ht="36" customHeight="1" spans="1:7">
      <c r="A1125" s="276">
        <v>21702</v>
      </c>
      <c r="B1125" s="393" t="s">
        <v>139</v>
      </c>
      <c r="C1125" s="330">
        <v>582</v>
      </c>
      <c r="D1125" s="277">
        <v>500</v>
      </c>
      <c r="E1125" s="390" t="e">
        <f t="shared" si="52"/>
        <v>#DIV/0!</v>
      </c>
      <c r="F1125" s="251" t="str">
        <f t="shared" si="53"/>
        <v>是</v>
      </c>
      <c r="G1125" s="142" t="str">
        <f t="shared" si="54"/>
        <v>项</v>
      </c>
    </row>
    <row r="1126" ht="36" customHeight="1" spans="1:7">
      <c r="A1126" s="401">
        <v>2170201</v>
      </c>
      <c r="B1126" s="393" t="s">
        <v>141</v>
      </c>
      <c r="C1126" s="330">
        <v>118</v>
      </c>
      <c r="D1126" s="250">
        <v>118</v>
      </c>
      <c r="E1126" s="390" t="e">
        <f t="shared" si="52"/>
        <v>#DIV/0!</v>
      </c>
      <c r="F1126" s="251" t="str">
        <f t="shared" si="53"/>
        <v>是</v>
      </c>
      <c r="G1126" s="142" t="str">
        <f t="shared" si="54"/>
        <v>项</v>
      </c>
    </row>
    <row r="1127" ht="36" customHeight="1" spans="1:7">
      <c r="A1127" s="401">
        <v>2170202</v>
      </c>
      <c r="B1127" s="393" t="s">
        <v>143</v>
      </c>
      <c r="C1127" s="330">
        <v>0</v>
      </c>
      <c r="D1127" s="277"/>
      <c r="E1127" s="390"/>
      <c r="F1127" s="251" t="str">
        <f t="shared" si="53"/>
        <v>是</v>
      </c>
      <c r="G1127" s="142" t="str">
        <f t="shared" si="54"/>
        <v>项</v>
      </c>
    </row>
    <row r="1128" ht="36" customHeight="1" spans="1:7">
      <c r="A1128" s="401">
        <v>2170203</v>
      </c>
      <c r="B1128" s="393" t="s">
        <v>2021</v>
      </c>
      <c r="C1128" s="330">
        <v>205</v>
      </c>
      <c r="D1128" s="277">
        <v>305</v>
      </c>
      <c r="E1128" s="390" t="e">
        <f t="shared" si="52"/>
        <v>#DIV/0!</v>
      </c>
      <c r="F1128" s="251" t="str">
        <f t="shared" si="53"/>
        <v>是</v>
      </c>
      <c r="G1128" s="142" t="str">
        <f t="shared" si="54"/>
        <v>项</v>
      </c>
    </row>
    <row r="1129" ht="36" customHeight="1" spans="1:7">
      <c r="A1129" s="401">
        <v>2170204</v>
      </c>
      <c r="B1129" s="393" t="s">
        <v>2022</v>
      </c>
      <c r="C1129" s="330">
        <v>20</v>
      </c>
      <c r="D1129" s="277">
        <v>70</v>
      </c>
      <c r="E1129" s="390" t="e">
        <f t="shared" si="52"/>
        <v>#DIV/0!</v>
      </c>
      <c r="F1129" s="251" t="str">
        <f t="shared" si="53"/>
        <v>是</v>
      </c>
      <c r="G1129" s="142" t="str">
        <f t="shared" si="54"/>
        <v>项</v>
      </c>
    </row>
    <row r="1130" ht="36" customHeight="1" spans="1:7">
      <c r="A1130" s="401">
        <v>2170205</v>
      </c>
      <c r="B1130" s="393" t="s">
        <v>2023</v>
      </c>
      <c r="C1130" s="330">
        <v>0</v>
      </c>
      <c r="D1130" s="277"/>
      <c r="E1130" s="390"/>
      <c r="F1130" s="251" t="str">
        <f t="shared" si="53"/>
        <v>是</v>
      </c>
      <c r="G1130" s="142" t="str">
        <f t="shared" si="54"/>
        <v>项</v>
      </c>
    </row>
    <row r="1131" ht="36" customHeight="1" spans="1:7">
      <c r="A1131" s="401">
        <v>2170206</v>
      </c>
      <c r="B1131" s="393" t="s">
        <v>2024</v>
      </c>
      <c r="C1131" s="330">
        <v>20</v>
      </c>
      <c r="D1131" s="277">
        <v>20</v>
      </c>
      <c r="E1131" s="390" t="e">
        <f t="shared" ref="E1130:E1193" si="55">(XFD1131-XFD1131)/XFD1131</f>
        <v>#DIV/0!</v>
      </c>
      <c r="F1131" s="251" t="str">
        <f t="shared" si="53"/>
        <v>是</v>
      </c>
      <c r="G1131" s="142" t="str">
        <f t="shared" si="54"/>
        <v>项</v>
      </c>
    </row>
    <row r="1132" ht="36" customHeight="1" spans="1:7">
      <c r="A1132" s="401">
        <v>2170207</v>
      </c>
      <c r="B1132" s="393" t="s">
        <v>2025</v>
      </c>
      <c r="C1132" s="330">
        <v>178</v>
      </c>
      <c r="D1132" s="277">
        <v>178</v>
      </c>
      <c r="E1132" s="390" t="e">
        <f t="shared" si="55"/>
        <v>#DIV/0!</v>
      </c>
      <c r="F1132" s="251" t="str">
        <f t="shared" si="53"/>
        <v>是</v>
      </c>
      <c r="G1132" s="142" t="str">
        <f t="shared" si="54"/>
        <v>项</v>
      </c>
    </row>
    <row r="1133" ht="36" customHeight="1" spans="1:7">
      <c r="A1133" s="401">
        <v>2170208</v>
      </c>
      <c r="B1133" s="393" t="s">
        <v>2026</v>
      </c>
      <c r="C1133" s="330">
        <v>0</v>
      </c>
      <c r="D1133" s="277"/>
      <c r="E1133" s="390"/>
      <c r="F1133" s="251" t="str">
        <f t="shared" si="53"/>
        <v>是</v>
      </c>
      <c r="G1133" s="142" t="str">
        <f t="shared" si="54"/>
        <v>项</v>
      </c>
    </row>
    <row r="1134" ht="36" customHeight="1" spans="1:7">
      <c r="A1134" s="401">
        <v>2170299</v>
      </c>
      <c r="B1134" s="393" t="s">
        <v>2027</v>
      </c>
      <c r="C1134" s="330">
        <v>0</v>
      </c>
      <c r="D1134" s="277"/>
      <c r="E1134" s="390"/>
      <c r="F1134" s="251" t="str">
        <f t="shared" si="53"/>
        <v>是</v>
      </c>
      <c r="G1134" s="142" t="str">
        <f t="shared" si="54"/>
        <v>项</v>
      </c>
    </row>
    <row r="1135" ht="36" customHeight="1" spans="1:7">
      <c r="A1135" s="388" t="s">
        <v>2028</v>
      </c>
      <c r="B1135" s="393" t="s">
        <v>2029</v>
      </c>
      <c r="C1135" s="330">
        <v>72</v>
      </c>
      <c r="D1135" s="277">
        <v>72</v>
      </c>
      <c r="E1135" s="390" t="e">
        <f t="shared" si="55"/>
        <v>#DIV/0!</v>
      </c>
      <c r="F1135" s="251" t="str">
        <f t="shared" si="53"/>
        <v>是</v>
      </c>
      <c r="G1135" s="142" t="str">
        <f t="shared" si="54"/>
        <v>项</v>
      </c>
    </row>
    <row r="1136" ht="36" customHeight="1" spans="1:7">
      <c r="A1136" s="392" t="s">
        <v>2030</v>
      </c>
      <c r="B1136" s="393" t="s">
        <v>2031</v>
      </c>
      <c r="C1136" s="330">
        <v>0</v>
      </c>
      <c r="D1136" s="250"/>
      <c r="E1136" s="390"/>
      <c r="F1136" s="251" t="str">
        <f t="shared" si="53"/>
        <v>是</v>
      </c>
      <c r="G1136" s="142" t="str">
        <f t="shared" si="54"/>
        <v>项</v>
      </c>
    </row>
    <row r="1137" ht="36" customHeight="1" spans="1:7">
      <c r="A1137" s="392" t="s">
        <v>2032</v>
      </c>
      <c r="B1137" s="393" t="s">
        <v>2033</v>
      </c>
      <c r="C1137" s="330">
        <v>0</v>
      </c>
      <c r="D1137" s="250"/>
      <c r="E1137" s="390"/>
      <c r="F1137" s="251" t="str">
        <f t="shared" si="53"/>
        <v>是</v>
      </c>
      <c r="G1137" s="142" t="str">
        <f t="shared" si="54"/>
        <v>项</v>
      </c>
    </row>
    <row r="1138" ht="36" customHeight="1" spans="1:7">
      <c r="A1138" s="392" t="s">
        <v>2034</v>
      </c>
      <c r="B1138" s="393" t="s">
        <v>2035</v>
      </c>
      <c r="C1138" s="330">
        <v>0</v>
      </c>
      <c r="D1138" s="277"/>
      <c r="E1138" s="390"/>
      <c r="F1138" s="251" t="str">
        <f t="shared" si="53"/>
        <v>是</v>
      </c>
      <c r="G1138" s="142" t="str">
        <f t="shared" si="54"/>
        <v>项</v>
      </c>
    </row>
    <row r="1139" ht="36" customHeight="1" spans="1:7">
      <c r="A1139" s="392" t="s">
        <v>2036</v>
      </c>
      <c r="B1139" s="393" t="s">
        <v>2037</v>
      </c>
      <c r="C1139" s="330">
        <v>0</v>
      </c>
      <c r="D1139" s="250"/>
      <c r="E1139" s="390"/>
      <c r="F1139" s="251" t="str">
        <f t="shared" si="53"/>
        <v>是</v>
      </c>
      <c r="G1139" s="142" t="str">
        <f t="shared" si="54"/>
        <v>项</v>
      </c>
    </row>
    <row r="1140" ht="36" customHeight="1" spans="1:7">
      <c r="A1140" s="392" t="s">
        <v>2038</v>
      </c>
      <c r="B1140" s="393" t="s">
        <v>2039</v>
      </c>
      <c r="C1140" s="330">
        <v>0</v>
      </c>
      <c r="D1140" s="250"/>
      <c r="E1140" s="390"/>
      <c r="F1140" s="251" t="str">
        <f t="shared" si="53"/>
        <v>是</v>
      </c>
      <c r="G1140" s="142" t="str">
        <f t="shared" si="54"/>
        <v>项</v>
      </c>
    </row>
    <row r="1141" ht="36" customHeight="1" spans="1:7">
      <c r="A1141" s="388" t="s">
        <v>2040</v>
      </c>
      <c r="B1141" s="393" t="s">
        <v>2041</v>
      </c>
      <c r="C1141" s="330">
        <v>0</v>
      </c>
      <c r="D1141" s="250"/>
      <c r="E1141" s="390"/>
      <c r="F1141" s="251" t="str">
        <f t="shared" si="53"/>
        <v>是</v>
      </c>
      <c r="G1141" s="142" t="str">
        <f t="shared" si="54"/>
        <v>项</v>
      </c>
    </row>
    <row r="1142" ht="36" customHeight="1" spans="1:7">
      <c r="A1142" s="274">
        <v>2179902</v>
      </c>
      <c r="B1142" s="393" t="s">
        <v>2042</v>
      </c>
      <c r="C1142" s="330">
        <v>0</v>
      </c>
      <c r="D1142" s="250"/>
      <c r="E1142" s="390"/>
      <c r="F1142" s="251" t="str">
        <f t="shared" si="53"/>
        <v>是</v>
      </c>
      <c r="G1142" s="142" t="str">
        <f t="shared" si="54"/>
        <v>项</v>
      </c>
    </row>
    <row r="1143" ht="36" customHeight="1" spans="1:7">
      <c r="A1143" s="274">
        <v>2179999</v>
      </c>
      <c r="B1143" s="393" t="s">
        <v>2043</v>
      </c>
      <c r="C1143" s="330">
        <v>0</v>
      </c>
      <c r="D1143" s="250"/>
      <c r="E1143" s="390"/>
      <c r="F1143" s="251" t="str">
        <f t="shared" si="53"/>
        <v>是</v>
      </c>
      <c r="G1143" s="142" t="str">
        <f t="shared" si="54"/>
        <v>项</v>
      </c>
    </row>
    <row r="1144" ht="36" customHeight="1" spans="1:7">
      <c r="A1144" s="276" t="s">
        <v>2044</v>
      </c>
      <c r="B1144" s="393" t="s">
        <v>2045</v>
      </c>
      <c r="C1144" s="330">
        <v>0</v>
      </c>
      <c r="D1144" s="250"/>
      <c r="E1144" s="390"/>
      <c r="F1144" s="251" t="str">
        <f t="shared" si="53"/>
        <v>是</v>
      </c>
      <c r="G1144" s="142" t="str">
        <f t="shared" si="54"/>
        <v>项</v>
      </c>
    </row>
    <row r="1145" ht="36" customHeight="1" spans="1:7">
      <c r="A1145" s="388" t="s">
        <v>101</v>
      </c>
      <c r="B1145" s="393" t="s">
        <v>2046</v>
      </c>
      <c r="C1145" s="330">
        <v>0</v>
      </c>
      <c r="D1145" s="250"/>
      <c r="E1145" s="390"/>
      <c r="F1145" s="251" t="str">
        <f t="shared" si="53"/>
        <v>是</v>
      </c>
      <c r="G1145" s="142" t="str">
        <f t="shared" si="54"/>
        <v>项</v>
      </c>
    </row>
    <row r="1146" ht="36" customHeight="1" spans="1:7">
      <c r="A1146" s="388" t="s">
        <v>2047</v>
      </c>
      <c r="B1146" s="393" t="s">
        <v>2048</v>
      </c>
      <c r="C1146" s="330">
        <v>0</v>
      </c>
      <c r="D1146" s="250"/>
      <c r="E1146" s="390"/>
      <c r="F1146" s="251" t="str">
        <f t="shared" si="53"/>
        <v>是</v>
      </c>
      <c r="G1146" s="142" t="str">
        <f t="shared" si="54"/>
        <v>项</v>
      </c>
    </row>
    <row r="1147" ht="36" customHeight="1" spans="1:7">
      <c r="A1147" s="388" t="s">
        <v>2049</v>
      </c>
      <c r="B1147" s="393" t="s">
        <v>2050</v>
      </c>
      <c r="C1147" s="330">
        <v>0</v>
      </c>
      <c r="D1147" s="250"/>
      <c r="E1147" s="390"/>
      <c r="F1147" s="251" t="str">
        <f t="shared" si="53"/>
        <v>是</v>
      </c>
      <c r="G1147" s="142" t="str">
        <f t="shared" si="54"/>
        <v>项</v>
      </c>
    </row>
    <row r="1148" ht="36" customHeight="1" spans="1:7">
      <c r="A1148" s="388" t="s">
        <v>2051</v>
      </c>
      <c r="B1148" s="393" t="s">
        <v>2052</v>
      </c>
      <c r="C1148" s="330">
        <v>0</v>
      </c>
      <c r="D1148" s="277"/>
      <c r="E1148" s="390"/>
      <c r="F1148" s="251" t="str">
        <f t="shared" si="53"/>
        <v>是</v>
      </c>
      <c r="G1148" s="142" t="str">
        <f t="shared" si="54"/>
        <v>项</v>
      </c>
    </row>
    <row r="1149" ht="36" customHeight="1" spans="1:7">
      <c r="A1149" s="388" t="s">
        <v>2053</v>
      </c>
      <c r="B1149" s="393" t="s">
        <v>157</v>
      </c>
      <c r="C1149" s="330">
        <v>0</v>
      </c>
      <c r="D1149" s="277"/>
      <c r="E1149" s="390"/>
      <c r="F1149" s="251" t="str">
        <f t="shared" si="53"/>
        <v>是</v>
      </c>
      <c r="G1149" s="142" t="str">
        <f t="shared" si="54"/>
        <v>项</v>
      </c>
    </row>
    <row r="1150" ht="36" customHeight="1" spans="1:7">
      <c r="A1150" s="388" t="s">
        <v>2054</v>
      </c>
      <c r="B1150" s="393" t="s">
        <v>2055</v>
      </c>
      <c r="C1150" s="330">
        <v>119</v>
      </c>
      <c r="D1150" s="277">
        <v>50</v>
      </c>
      <c r="E1150" s="390" t="e">
        <f t="shared" si="55"/>
        <v>#DIV/0!</v>
      </c>
      <c r="F1150" s="251" t="str">
        <f t="shared" si="53"/>
        <v>是</v>
      </c>
      <c r="G1150" s="142" t="str">
        <f t="shared" si="54"/>
        <v>项</v>
      </c>
    </row>
    <row r="1151" ht="36" customHeight="1" spans="1:7">
      <c r="A1151" s="388" t="s">
        <v>2056</v>
      </c>
      <c r="B1151" s="391" t="s">
        <v>2057</v>
      </c>
      <c r="C1151" s="312">
        <f>((((SUM(XFD1152:XFD1165))+0)+0)+0)+0</f>
        <v>0</v>
      </c>
      <c r="D1151" s="312">
        <f>((((SUM(XFD1152:XFD1165))+0)+0)+0)+0</f>
        <v>0</v>
      </c>
      <c r="E1151" s="390" t="e">
        <f t="shared" si="55"/>
        <v>#DIV/0!</v>
      </c>
      <c r="F1151" s="251" t="str">
        <f t="shared" si="53"/>
        <v>是</v>
      </c>
      <c r="G1151" s="142" t="str">
        <f t="shared" si="54"/>
        <v>项</v>
      </c>
    </row>
    <row r="1152" ht="36" customHeight="1" spans="1:7">
      <c r="A1152" s="388" t="s">
        <v>2058</v>
      </c>
      <c r="B1152" s="393" t="s">
        <v>139</v>
      </c>
      <c r="C1152" s="330">
        <v>17</v>
      </c>
      <c r="D1152" s="250">
        <v>18</v>
      </c>
      <c r="E1152" s="390" t="e">
        <f t="shared" si="55"/>
        <v>#DIV/0!</v>
      </c>
      <c r="F1152" s="251" t="str">
        <f t="shared" si="53"/>
        <v>是</v>
      </c>
      <c r="G1152" s="142" t="str">
        <f t="shared" si="54"/>
        <v>项</v>
      </c>
    </row>
    <row r="1153" ht="36" customHeight="1" spans="1:7">
      <c r="A1153" s="388" t="s">
        <v>2059</v>
      </c>
      <c r="B1153" s="393" t="s">
        <v>141</v>
      </c>
      <c r="C1153" s="330">
        <v>10</v>
      </c>
      <c r="D1153" s="250"/>
      <c r="E1153" s="390" t="e">
        <f t="shared" si="55"/>
        <v>#DIV/0!</v>
      </c>
      <c r="F1153" s="251" t="str">
        <f t="shared" si="53"/>
        <v>是</v>
      </c>
      <c r="G1153" s="142" t="str">
        <f t="shared" si="54"/>
        <v>项</v>
      </c>
    </row>
    <row r="1154" ht="36" customHeight="1" spans="1:7">
      <c r="A1154" s="388" t="s">
        <v>2060</v>
      </c>
      <c r="B1154" s="393" t="s">
        <v>143</v>
      </c>
      <c r="C1154" s="330">
        <v>0</v>
      </c>
      <c r="D1154" s="250"/>
      <c r="E1154" s="390"/>
      <c r="F1154" s="251" t="str">
        <f t="shared" si="53"/>
        <v>是</v>
      </c>
      <c r="G1154" s="142" t="str">
        <f t="shared" si="54"/>
        <v>项</v>
      </c>
    </row>
    <row r="1155" ht="36" customHeight="1" spans="1:7">
      <c r="A1155" s="388" t="s">
        <v>103</v>
      </c>
      <c r="B1155" s="393" t="s">
        <v>2061</v>
      </c>
      <c r="C1155" s="330">
        <v>164</v>
      </c>
      <c r="D1155" s="250">
        <v>163</v>
      </c>
      <c r="E1155" s="390" t="e">
        <f t="shared" si="55"/>
        <v>#DIV/0!</v>
      </c>
      <c r="F1155" s="251" t="str">
        <f t="shared" si="53"/>
        <v>是</v>
      </c>
      <c r="G1155" s="142" t="str">
        <f t="shared" si="54"/>
        <v>项</v>
      </c>
    </row>
    <row r="1156" ht="36" customHeight="1" spans="1:7">
      <c r="A1156" s="388" t="s">
        <v>2062</v>
      </c>
      <c r="B1156" s="393" t="s">
        <v>2063</v>
      </c>
      <c r="C1156" s="330">
        <v>0</v>
      </c>
      <c r="D1156" s="277"/>
      <c r="E1156" s="390"/>
      <c r="F1156" s="251" t="str">
        <f t="shared" ref="F1156:F1219" si="56">IF(LEN(XFD1156)=3,"是",IF(XFD1156&lt;&gt;"",IF(SUM(XFD1156)&lt;&gt;0,"是","否"),"是"))</f>
        <v>是</v>
      </c>
      <c r="G1156" s="142" t="str">
        <f t="shared" ref="G1156:G1219" si="57">IF(LEN(XFD1156)=3,"类",IF(LEN(XFD1156)=5,"款","项"))</f>
        <v>项</v>
      </c>
    </row>
    <row r="1157" ht="36" customHeight="1" spans="1:7">
      <c r="A1157" s="392" t="s">
        <v>2064</v>
      </c>
      <c r="B1157" s="393" t="s">
        <v>2065</v>
      </c>
      <c r="C1157" s="330">
        <v>0</v>
      </c>
      <c r="D1157" s="277"/>
      <c r="E1157" s="390"/>
      <c r="F1157" s="251" t="str">
        <f t="shared" si="56"/>
        <v>是</v>
      </c>
      <c r="G1157" s="142" t="str">
        <f t="shared" si="57"/>
        <v>项</v>
      </c>
    </row>
    <row r="1158" ht="36" customHeight="1" spans="1:7">
      <c r="A1158" s="392" t="s">
        <v>2066</v>
      </c>
      <c r="B1158" s="393" t="s">
        <v>2067</v>
      </c>
      <c r="C1158" s="330">
        <v>0</v>
      </c>
      <c r="D1158" s="277"/>
      <c r="E1158" s="390"/>
      <c r="F1158" s="251" t="str">
        <f t="shared" si="56"/>
        <v>是</v>
      </c>
      <c r="G1158" s="142" t="str">
        <f t="shared" si="57"/>
        <v>项</v>
      </c>
    </row>
    <row r="1159" ht="36" customHeight="1" spans="1:7">
      <c r="A1159" s="392" t="s">
        <v>2068</v>
      </c>
      <c r="B1159" s="393" t="s">
        <v>2069</v>
      </c>
      <c r="C1159" s="330">
        <v>10</v>
      </c>
      <c r="D1159" s="277">
        <v>11</v>
      </c>
      <c r="E1159" s="390" t="e">
        <f t="shared" si="55"/>
        <v>#DIV/0!</v>
      </c>
      <c r="F1159" s="251" t="str">
        <f t="shared" si="56"/>
        <v>是</v>
      </c>
      <c r="G1159" s="142" t="str">
        <f t="shared" si="57"/>
        <v>项</v>
      </c>
    </row>
    <row r="1160" ht="36" customHeight="1" spans="1:7">
      <c r="A1160" s="392" t="s">
        <v>2070</v>
      </c>
      <c r="B1160" s="393" t="s">
        <v>2071</v>
      </c>
      <c r="C1160" s="330">
        <v>0</v>
      </c>
      <c r="D1160" s="250"/>
      <c r="E1160" s="390"/>
      <c r="F1160" s="251" t="str">
        <f t="shared" si="56"/>
        <v>是</v>
      </c>
      <c r="G1160" s="142" t="str">
        <f t="shared" si="57"/>
        <v>项</v>
      </c>
    </row>
    <row r="1161" ht="36" customHeight="1" spans="1:7">
      <c r="A1161" s="392" t="s">
        <v>2072</v>
      </c>
      <c r="B1161" s="393" t="s">
        <v>2073</v>
      </c>
      <c r="C1161" s="330">
        <v>0</v>
      </c>
      <c r="D1161" s="250">
        <v>50</v>
      </c>
      <c r="E1161" s="390"/>
      <c r="F1161" s="251" t="str">
        <f t="shared" si="56"/>
        <v>是</v>
      </c>
      <c r="G1161" s="142" t="str">
        <f t="shared" si="57"/>
        <v>项</v>
      </c>
    </row>
    <row r="1162" ht="36" customHeight="1" spans="1:7">
      <c r="A1162" s="392" t="s">
        <v>2074</v>
      </c>
      <c r="B1162" s="393" t="s">
        <v>2075</v>
      </c>
      <c r="C1162" s="330">
        <v>0</v>
      </c>
      <c r="D1162" s="250"/>
      <c r="E1162" s="390"/>
      <c r="F1162" s="251" t="str">
        <f t="shared" si="56"/>
        <v>是</v>
      </c>
      <c r="G1162" s="142" t="str">
        <f t="shared" si="57"/>
        <v>项</v>
      </c>
    </row>
    <row r="1163" ht="36" customHeight="1" spans="1:7">
      <c r="A1163" s="392" t="s">
        <v>2076</v>
      </c>
      <c r="B1163" s="393" t="s">
        <v>2077</v>
      </c>
      <c r="C1163" s="330">
        <v>0</v>
      </c>
      <c r="D1163" s="250"/>
      <c r="E1163" s="390"/>
      <c r="F1163" s="251" t="str">
        <f t="shared" si="56"/>
        <v>是</v>
      </c>
      <c r="G1163" s="142" t="str">
        <f t="shared" si="57"/>
        <v>项</v>
      </c>
    </row>
    <row r="1164" ht="36" customHeight="1" spans="1:7">
      <c r="A1164" s="392" t="s">
        <v>2078</v>
      </c>
      <c r="B1164" s="393" t="s">
        <v>2079</v>
      </c>
      <c r="C1164" s="330">
        <v>0</v>
      </c>
      <c r="D1164" s="250"/>
      <c r="E1164" s="390"/>
      <c r="F1164" s="251" t="str">
        <f t="shared" si="56"/>
        <v>是</v>
      </c>
      <c r="G1164" s="142" t="str">
        <f t="shared" si="57"/>
        <v>项</v>
      </c>
    </row>
    <row r="1165" ht="36" customHeight="1" spans="1:7">
      <c r="A1165" s="392" t="s">
        <v>2080</v>
      </c>
      <c r="B1165" s="393" t="s">
        <v>2081</v>
      </c>
      <c r="C1165" s="330">
        <v>0</v>
      </c>
      <c r="D1165" s="277"/>
      <c r="E1165" s="390"/>
      <c r="F1165" s="251" t="str">
        <f t="shared" si="56"/>
        <v>是</v>
      </c>
      <c r="G1165" s="142" t="str">
        <f t="shared" si="57"/>
        <v>项</v>
      </c>
    </row>
    <row r="1166" ht="36" customHeight="1" spans="1:7">
      <c r="A1166" s="392" t="s">
        <v>2082</v>
      </c>
      <c r="B1166" s="391" t="s">
        <v>2083</v>
      </c>
      <c r="C1166" s="277">
        <v>0</v>
      </c>
      <c r="D1166" s="312">
        <f>((((XFD1167)+0)+0)+0)+0</f>
        <v>0</v>
      </c>
      <c r="E1166" s="390"/>
      <c r="F1166" s="251" t="str">
        <f t="shared" si="56"/>
        <v>是</v>
      </c>
      <c r="G1166" s="142" t="str">
        <f t="shared" si="57"/>
        <v>项</v>
      </c>
    </row>
    <row r="1167" ht="36" customHeight="1" spans="1:7">
      <c r="A1167" s="392" t="s">
        <v>2084</v>
      </c>
      <c r="B1167" s="393" t="s">
        <v>2083</v>
      </c>
      <c r="C1167" s="277">
        <v>0</v>
      </c>
      <c r="D1167" s="277"/>
      <c r="E1167" s="390"/>
      <c r="F1167" s="251" t="str">
        <f t="shared" si="56"/>
        <v>是</v>
      </c>
      <c r="G1167" s="142" t="str">
        <f t="shared" si="57"/>
        <v>项</v>
      </c>
    </row>
    <row r="1168" ht="36" customHeight="1" spans="1:7">
      <c r="A1168" s="392" t="s">
        <v>2085</v>
      </c>
      <c r="B1168" s="389" t="s">
        <v>106</v>
      </c>
      <c r="C1168" s="277">
        <f>XFD1169+XFD1181+XFD1185</f>
        <v>0</v>
      </c>
      <c r="D1168" s="277">
        <f>XFD1169+XFD1181+XFD1185</f>
        <v>0</v>
      </c>
      <c r="E1168" s="390" t="e">
        <f t="shared" si="55"/>
        <v>#DIV/0!</v>
      </c>
      <c r="F1168" s="251" t="str">
        <f t="shared" si="56"/>
        <v>是</v>
      </c>
      <c r="G1168" s="142" t="str">
        <f t="shared" si="57"/>
        <v>项</v>
      </c>
    </row>
    <row r="1169" ht="36" customHeight="1" spans="1:7">
      <c r="A1169" s="392" t="s">
        <v>2086</v>
      </c>
      <c r="B1169" s="391" t="s">
        <v>2087</v>
      </c>
      <c r="C1169" s="277">
        <f>XFD1170+XFD1171+XFD1172+XFD1173+XFD1174+XFD1175+XFD1176+XFD1177+XFD1178+XFD1179+XFD1180</f>
        <v>0</v>
      </c>
      <c r="D1169" s="277">
        <f>XFD1170+XFD1171+XFD1172+XFD1173+XFD1174+XFD1175+XFD1176+XFD1177+XFD1178+XFD1179+XFD1180</f>
        <v>0</v>
      </c>
      <c r="E1169" s="390"/>
      <c r="F1169" s="251" t="str">
        <f t="shared" si="56"/>
        <v>是</v>
      </c>
      <c r="G1169" s="142" t="str">
        <f t="shared" si="57"/>
        <v>项</v>
      </c>
    </row>
    <row r="1170" ht="36" customHeight="1" spans="1:7">
      <c r="A1170" s="392" t="s">
        <v>2088</v>
      </c>
      <c r="B1170" s="393" t="s">
        <v>2089</v>
      </c>
      <c r="C1170" s="277">
        <v>0</v>
      </c>
      <c r="D1170" s="250"/>
      <c r="E1170" s="390"/>
      <c r="F1170" s="251" t="str">
        <f t="shared" si="56"/>
        <v>是</v>
      </c>
      <c r="G1170" s="142" t="str">
        <f t="shared" si="57"/>
        <v>项</v>
      </c>
    </row>
    <row r="1171" ht="36" customHeight="1" spans="1:7">
      <c r="A1171" s="392" t="s">
        <v>2090</v>
      </c>
      <c r="B1171" s="393" t="s">
        <v>2091</v>
      </c>
      <c r="C1171" s="277">
        <v>0</v>
      </c>
      <c r="D1171" s="250"/>
      <c r="E1171" s="390"/>
      <c r="F1171" s="251" t="str">
        <f t="shared" si="56"/>
        <v>是</v>
      </c>
      <c r="G1171" s="142" t="str">
        <f t="shared" si="57"/>
        <v>项</v>
      </c>
    </row>
    <row r="1172" ht="36" customHeight="1" spans="1:7">
      <c r="A1172" s="392" t="s">
        <v>2092</v>
      </c>
      <c r="B1172" s="393" t="s">
        <v>2093</v>
      </c>
      <c r="C1172" s="277">
        <v>0</v>
      </c>
      <c r="D1172" s="250"/>
      <c r="E1172" s="390"/>
      <c r="F1172" s="251" t="str">
        <f t="shared" si="56"/>
        <v>是</v>
      </c>
      <c r="G1172" s="142" t="str">
        <f t="shared" si="57"/>
        <v>项</v>
      </c>
    </row>
    <row r="1173" ht="36" customHeight="1" spans="1:7">
      <c r="A1173" s="392" t="s">
        <v>2094</v>
      </c>
      <c r="B1173" s="393" t="s">
        <v>2095</v>
      </c>
      <c r="C1173" s="277">
        <v>0</v>
      </c>
      <c r="D1173" s="250"/>
      <c r="E1173" s="390"/>
      <c r="F1173" s="251" t="str">
        <f t="shared" si="56"/>
        <v>是</v>
      </c>
      <c r="G1173" s="142" t="str">
        <f t="shared" si="57"/>
        <v>项</v>
      </c>
    </row>
    <row r="1174" ht="36" customHeight="1" spans="1:7">
      <c r="A1174" s="392" t="s">
        <v>2096</v>
      </c>
      <c r="B1174" s="393" t="s">
        <v>2097</v>
      </c>
      <c r="C1174" s="277">
        <v>0</v>
      </c>
      <c r="D1174" s="277"/>
      <c r="E1174" s="390"/>
      <c r="F1174" s="251" t="str">
        <f t="shared" si="56"/>
        <v>是</v>
      </c>
      <c r="G1174" s="142" t="str">
        <f t="shared" si="57"/>
        <v>项</v>
      </c>
    </row>
    <row r="1175" ht="36" customHeight="1" spans="1:7">
      <c r="A1175" s="392" t="s">
        <v>2098</v>
      </c>
      <c r="B1175" s="393" t="s">
        <v>2099</v>
      </c>
      <c r="C1175" s="277">
        <v>0</v>
      </c>
      <c r="D1175" s="250"/>
      <c r="E1175" s="390"/>
      <c r="F1175" s="251" t="str">
        <f t="shared" si="56"/>
        <v>是</v>
      </c>
      <c r="G1175" s="142" t="str">
        <f t="shared" si="57"/>
        <v>项</v>
      </c>
    </row>
    <row r="1176" ht="36" customHeight="1" spans="1:7">
      <c r="A1176" s="392" t="s">
        <v>2100</v>
      </c>
      <c r="B1176" s="393" t="s">
        <v>2101</v>
      </c>
      <c r="C1176" s="277">
        <v>0</v>
      </c>
      <c r="D1176" s="250"/>
      <c r="E1176" s="390"/>
      <c r="F1176" s="251" t="str">
        <f t="shared" si="56"/>
        <v>是</v>
      </c>
      <c r="G1176" s="142" t="str">
        <f t="shared" si="57"/>
        <v>项</v>
      </c>
    </row>
    <row r="1177" ht="36" customHeight="1" spans="1:7">
      <c r="A1177" s="392" t="s">
        <v>2102</v>
      </c>
      <c r="B1177" s="393" t="s">
        <v>2103</v>
      </c>
      <c r="C1177" s="277">
        <v>0</v>
      </c>
      <c r="D1177" s="250"/>
      <c r="E1177" s="390"/>
      <c r="F1177" s="251" t="str">
        <f t="shared" si="56"/>
        <v>是</v>
      </c>
      <c r="G1177" s="142" t="str">
        <f t="shared" si="57"/>
        <v>项</v>
      </c>
    </row>
    <row r="1178" ht="36" customHeight="1" spans="1:7">
      <c r="A1178" s="392" t="s">
        <v>2104</v>
      </c>
      <c r="B1178" s="393" t="s">
        <v>2105</v>
      </c>
      <c r="C1178" s="277">
        <v>0</v>
      </c>
      <c r="D1178" s="250"/>
      <c r="E1178" s="390"/>
      <c r="F1178" s="251" t="str">
        <f t="shared" si="56"/>
        <v>是</v>
      </c>
      <c r="G1178" s="142" t="str">
        <f t="shared" si="57"/>
        <v>项</v>
      </c>
    </row>
    <row r="1179" ht="36" customHeight="1" spans="1:7">
      <c r="A1179" s="392" t="s">
        <v>2106</v>
      </c>
      <c r="B1179" s="393" t="s">
        <v>2107</v>
      </c>
      <c r="C1179" s="277">
        <v>0</v>
      </c>
      <c r="D1179" s="250"/>
      <c r="E1179" s="390"/>
      <c r="F1179" s="251" t="str">
        <f t="shared" si="56"/>
        <v>是</v>
      </c>
      <c r="G1179" s="142" t="str">
        <f t="shared" si="57"/>
        <v>项</v>
      </c>
    </row>
    <row r="1180" ht="36" customHeight="1" spans="1:7">
      <c r="A1180" s="392" t="s">
        <v>2108</v>
      </c>
      <c r="B1180" s="393" t="s">
        <v>2109</v>
      </c>
      <c r="C1180" s="277">
        <v>0</v>
      </c>
      <c r="D1180" s="277"/>
      <c r="E1180" s="390"/>
      <c r="F1180" s="251" t="str">
        <f t="shared" si="56"/>
        <v>是</v>
      </c>
      <c r="G1180" s="142" t="str">
        <f t="shared" si="57"/>
        <v>项</v>
      </c>
    </row>
    <row r="1181" ht="36" customHeight="1" spans="1:7">
      <c r="A1181" s="392" t="s">
        <v>2110</v>
      </c>
      <c r="B1181" s="391" t="s">
        <v>2111</v>
      </c>
      <c r="C1181" s="312">
        <f>XFD1182+XFD1183+XFD1184</f>
        <v>0</v>
      </c>
      <c r="D1181" s="312">
        <f>XFD1182+XFD1183+XFD1184</f>
        <v>0</v>
      </c>
      <c r="E1181" s="390" t="e">
        <f t="shared" si="55"/>
        <v>#DIV/0!</v>
      </c>
      <c r="F1181" s="251" t="str">
        <f t="shared" si="56"/>
        <v>是</v>
      </c>
      <c r="G1181" s="142" t="str">
        <f t="shared" si="57"/>
        <v>项</v>
      </c>
    </row>
    <row r="1182" ht="36" customHeight="1" spans="1:7">
      <c r="A1182" s="392" t="s">
        <v>2112</v>
      </c>
      <c r="B1182" s="393" t="s">
        <v>2113</v>
      </c>
      <c r="C1182" s="330">
        <v>4828</v>
      </c>
      <c r="D1182" s="277">
        <v>3190</v>
      </c>
      <c r="E1182" s="390" t="e">
        <f t="shared" si="55"/>
        <v>#DIV/0!</v>
      </c>
      <c r="F1182" s="251" t="str">
        <f t="shared" si="56"/>
        <v>是</v>
      </c>
      <c r="G1182" s="142" t="str">
        <f t="shared" si="57"/>
        <v>项</v>
      </c>
    </row>
    <row r="1183" ht="36" customHeight="1" spans="1:7">
      <c r="A1183" s="388" t="s">
        <v>2114</v>
      </c>
      <c r="B1183" s="393" t="s">
        <v>2115</v>
      </c>
      <c r="C1183" s="277">
        <v>0</v>
      </c>
      <c r="D1183" s="250"/>
      <c r="E1183" s="390"/>
      <c r="F1183" s="251" t="str">
        <f t="shared" si="56"/>
        <v>是</v>
      </c>
      <c r="G1183" s="142" t="str">
        <f t="shared" si="57"/>
        <v>项</v>
      </c>
    </row>
    <row r="1184" ht="36" customHeight="1" spans="1:7">
      <c r="A1184" s="392" t="s">
        <v>2116</v>
      </c>
      <c r="B1184" s="393" t="s">
        <v>2117</v>
      </c>
      <c r="C1184" s="277">
        <v>0</v>
      </c>
      <c r="D1184" s="250"/>
      <c r="E1184" s="390"/>
      <c r="F1184" s="251" t="str">
        <f t="shared" si="56"/>
        <v>是</v>
      </c>
      <c r="G1184" s="142" t="str">
        <f t="shared" si="57"/>
        <v>项</v>
      </c>
    </row>
    <row r="1185" ht="36" customHeight="1" spans="1:7">
      <c r="A1185" s="392" t="s">
        <v>2118</v>
      </c>
      <c r="B1185" s="391" t="s">
        <v>2119</v>
      </c>
      <c r="C1185" s="312">
        <f>XFD1186+XFD1187+XFD1188</f>
        <v>0</v>
      </c>
      <c r="D1185" s="312">
        <f>XFD1186+XFD1187+XFD1188</f>
        <v>0</v>
      </c>
      <c r="E1185" s="390"/>
      <c r="F1185" s="251" t="str">
        <f t="shared" si="56"/>
        <v>是</v>
      </c>
      <c r="G1185" s="142" t="str">
        <f t="shared" si="57"/>
        <v>项</v>
      </c>
    </row>
    <row r="1186" ht="36" customHeight="1" spans="1:7">
      <c r="A1186" s="392" t="s">
        <v>2120</v>
      </c>
      <c r="B1186" s="393" t="s">
        <v>2121</v>
      </c>
      <c r="C1186" s="277">
        <v>0</v>
      </c>
      <c r="D1186" s="250"/>
      <c r="E1186" s="390"/>
      <c r="F1186" s="251" t="str">
        <f t="shared" si="56"/>
        <v>是</v>
      </c>
      <c r="G1186" s="142" t="str">
        <f t="shared" si="57"/>
        <v>项</v>
      </c>
    </row>
    <row r="1187" ht="36" customHeight="1" spans="1:7">
      <c r="A1187" s="392" t="s">
        <v>2122</v>
      </c>
      <c r="B1187" s="393" t="s">
        <v>2123</v>
      </c>
      <c r="C1187" s="277"/>
      <c r="D1187" s="277"/>
      <c r="E1187" s="390"/>
      <c r="F1187" s="251" t="str">
        <f t="shared" si="56"/>
        <v>是</v>
      </c>
      <c r="G1187" s="142" t="str">
        <f t="shared" si="57"/>
        <v>项</v>
      </c>
    </row>
    <row r="1188" ht="36" customHeight="1" spans="1:7">
      <c r="A1188" s="392" t="s">
        <v>2124</v>
      </c>
      <c r="B1188" s="393" t="s">
        <v>2125</v>
      </c>
      <c r="C1188" s="277">
        <v>0</v>
      </c>
      <c r="D1188" s="277"/>
      <c r="E1188" s="390"/>
      <c r="F1188" s="251" t="str">
        <f t="shared" si="56"/>
        <v>是</v>
      </c>
      <c r="G1188" s="142" t="str">
        <f t="shared" si="57"/>
        <v>项</v>
      </c>
    </row>
    <row r="1189" ht="36" customHeight="1" spans="1:7">
      <c r="A1189" s="392" t="s">
        <v>2126</v>
      </c>
      <c r="B1189" s="389" t="s">
        <v>108</v>
      </c>
      <c r="C1189" s="312">
        <f>SUM(XFD1190,XFD1208,XFD1215,XFD1221)</f>
        <v>0</v>
      </c>
      <c r="D1189" s="312">
        <f>SUM(XFD1190,XFD1208,XFD1215,XFD1221)</f>
        <v>0</v>
      </c>
      <c r="E1189" s="390" t="e">
        <f t="shared" si="55"/>
        <v>#DIV/0!</v>
      </c>
      <c r="F1189" s="251" t="str">
        <f t="shared" si="56"/>
        <v>是</v>
      </c>
      <c r="G1189" s="142" t="str">
        <f t="shared" si="57"/>
        <v>项</v>
      </c>
    </row>
    <row r="1190" ht="36" customHeight="1" spans="1:7">
      <c r="A1190" s="392" t="s">
        <v>2127</v>
      </c>
      <c r="B1190" s="391" t="s">
        <v>2128</v>
      </c>
      <c r="C1190" s="312">
        <f>((((SUM(XFD1191:XFD1207))+0)+0)+0)+0</f>
        <v>0</v>
      </c>
      <c r="D1190" s="312">
        <f>((((SUM(XFD1191:XFD1207))+0)+0)+0)+0</f>
        <v>0</v>
      </c>
      <c r="E1190" s="390" t="e">
        <f t="shared" si="55"/>
        <v>#DIV/0!</v>
      </c>
      <c r="F1190" s="251" t="str">
        <f t="shared" si="56"/>
        <v>是</v>
      </c>
      <c r="G1190" s="142" t="str">
        <f t="shared" si="57"/>
        <v>项</v>
      </c>
    </row>
    <row r="1191" ht="36" customHeight="1" spans="1:7">
      <c r="A1191" s="392" t="s">
        <v>2129</v>
      </c>
      <c r="B1191" s="393" t="s">
        <v>139</v>
      </c>
      <c r="C1191" s="277">
        <v>0</v>
      </c>
      <c r="D1191" s="277"/>
      <c r="E1191" s="390"/>
      <c r="F1191" s="251" t="str">
        <f t="shared" si="56"/>
        <v>是</v>
      </c>
      <c r="G1191" s="142" t="str">
        <f t="shared" si="57"/>
        <v>项</v>
      </c>
    </row>
    <row r="1192" ht="36" customHeight="1" spans="1:7">
      <c r="A1192" s="392" t="s">
        <v>2130</v>
      </c>
      <c r="B1192" s="393" t="s">
        <v>141</v>
      </c>
      <c r="C1192" s="277"/>
      <c r="D1192" s="250"/>
      <c r="E1192" s="390"/>
      <c r="F1192" s="251" t="str">
        <f t="shared" si="56"/>
        <v>是</v>
      </c>
      <c r="G1192" s="142" t="str">
        <f t="shared" si="57"/>
        <v>项</v>
      </c>
    </row>
    <row r="1193" ht="36" customHeight="1" spans="1:7">
      <c r="A1193" s="392" t="s">
        <v>2131</v>
      </c>
      <c r="B1193" s="393" t="s">
        <v>143</v>
      </c>
      <c r="C1193" s="277">
        <v>0</v>
      </c>
      <c r="D1193" s="277"/>
      <c r="E1193" s="390"/>
      <c r="F1193" s="251" t="str">
        <f t="shared" si="56"/>
        <v>是</v>
      </c>
      <c r="G1193" s="142" t="str">
        <f t="shared" si="57"/>
        <v>项</v>
      </c>
    </row>
    <row r="1194" ht="36" customHeight="1" spans="1:7">
      <c r="A1194" s="392" t="s">
        <v>2132</v>
      </c>
      <c r="B1194" s="393" t="s">
        <v>2133</v>
      </c>
      <c r="C1194" s="277">
        <v>0</v>
      </c>
      <c r="D1194" s="250"/>
      <c r="E1194" s="390"/>
      <c r="F1194" s="251" t="str">
        <f t="shared" si="56"/>
        <v>是</v>
      </c>
      <c r="G1194" s="142" t="str">
        <f t="shared" si="57"/>
        <v>项</v>
      </c>
    </row>
    <row r="1195" ht="36" customHeight="1" spans="1:7">
      <c r="A1195" s="392" t="s">
        <v>2134</v>
      </c>
      <c r="B1195" s="393" t="s">
        <v>2135</v>
      </c>
      <c r="C1195" s="277">
        <v>0</v>
      </c>
      <c r="D1195" s="250"/>
      <c r="E1195" s="390"/>
      <c r="F1195" s="251" t="str">
        <f t="shared" si="56"/>
        <v>是</v>
      </c>
      <c r="G1195" s="142" t="str">
        <f t="shared" si="57"/>
        <v>项</v>
      </c>
    </row>
    <row r="1196" ht="36" customHeight="1" spans="1:7">
      <c r="A1196" s="392" t="s">
        <v>2136</v>
      </c>
      <c r="B1196" s="393" t="s">
        <v>2137</v>
      </c>
      <c r="C1196" s="277">
        <v>0</v>
      </c>
      <c r="D1196" s="277"/>
      <c r="E1196" s="390"/>
      <c r="F1196" s="251" t="str">
        <f t="shared" si="56"/>
        <v>是</v>
      </c>
      <c r="G1196" s="142" t="str">
        <f t="shared" si="57"/>
        <v>项</v>
      </c>
    </row>
    <row r="1197" ht="36" customHeight="1" spans="1:7">
      <c r="A1197" s="392" t="s">
        <v>2138</v>
      </c>
      <c r="B1197" s="393" t="s">
        <v>2139</v>
      </c>
      <c r="C1197" s="277">
        <v>0</v>
      </c>
      <c r="D1197" s="250"/>
      <c r="E1197" s="390"/>
      <c r="F1197" s="251" t="str">
        <f t="shared" si="56"/>
        <v>是</v>
      </c>
      <c r="G1197" s="142" t="str">
        <f t="shared" si="57"/>
        <v>项</v>
      </c>
    </row>
    <row r="1198" ht="36" customHeight="1" spans="1:7">
      <c r="A1198" s="388" t="s">
        <v>2140</v>
      </c>
      <c r="B1198" s="393" t="s">
        <v>2141</v>
      </c>
      <c r="C1198" s="277">
        <v>0</v>
      </c>
      <c r="D1198" s="277"/>
      <c r="E1198" s="390"/>
      <c r="F1198" s="251" t="str">
        <f t="shared" si="56"/>
        <v>是</v>
      </c>
      <c r="G1198" s="142" t="str">
        <f t="shared" si="57"/>
        <v>项</v>
      </c>
    </row>
    <row r="1199" ht="36" customHeight="1" spans="1:7">
      <c r="A1199" s="274">
        <v>2209999</v>
      </c>
      <c r="B1199" s="393" t="s">
        <v>2142</v>
      </c>
      <c r="C1199" s="277">
        <v>0</v>
      </c>
      <c r="D1199" s="250"/>
      <c r="E1199" s="390"/>
      <c r="F1199" s="251" t="str">
        <f t="shared" si="56"/>
        <v>是</v>
      </c>
      <c r="G1199" s="142" t="str">
        <f t="shared" si="57"/>
        <v>项</v>
      </c>
    </row>
    <row r="1200" ht="36" customHeight="1" spans="1:7">
      <c r="A1200" s="276" t="s">
        <v>2143</v>
      </c>
      <c r="B1200" s="393" t="s">
        <v>2144</v>
      </c>
      <c r="C1200" s="277">
        <v>0</v>
      </c>
      <c r="D1200" s="250"/>
      <c r="E1200" s="390"/>
      <c r="F1200" s="251" t="str">
        <f t="shared" si="56"/>
        <v>是</v>
      </c>
      <c r="G1200" s="142" t="str">
        <f t="shared" si="57"/>
        <v>项</v>
      </c>
    </row>
    <row r="1201" ht="36" customHeight="1" spans="1:7">
      <c r="A1201" s="388" t="s">
        <v>105</v>
      </c>
      <c r="B1201" s="393" t="s">
        <v>2145</v>
      </c>
      <c r="C1201" s="330">
        <v>61</v>
      </c>
      <c r="D1201" s="277">
        <v>61</v>
      </c>
      <c r="E1201" s="390" t="e">
        <f t="shared" ref="E1194:E1257" si="58">(XFD1201-XFD1201)/XFD1201</f>
        <v>#DIV/0!</v>
      </c>
      <c r="F1201" s="251" t="str">
        <f t="shared" si="56"/>
        <v>是</v>
      </c>
      <c r="G1201" s="142" t="str">
        <f t="shared" si="57"/>
        <v>项</v>
      </c>
    </row>
    <row r="1202" ht="36" customHeight="1" spans="1:7">
      <c r="A1202" s="388" t="s">
        <v>2146</v>
      </c>
      <c r="B1202" s="393" t="s">
        <v>2147</v>
      </c>
      <c r="C1202" s="277">
        <v>0</v>
      </c>
      <c r="D1202" s="250"/>
      <c r="E1202" s="390"/>
      <c r="F1202" s="251" t="str">
        <f t="shared" si="56"/>
        <v>是</v>
      </c>
      <c r="G1202" s="142" t="str">
        <f t="shared" si="57"/>
        <v>项</v>
      </c>
    </row>
    <row r="1203" ht="36" customHeight="1" spans="1:7">
      <c r="A1203" s="392" t="s">
        <v>2148</v>
      </c>
      <c r="B1203" s="402" t="s">
        <v>2149</v>
      </c>
      <c r="C1203" s="277">
        <v>0</v>
      </c>
      <c r="D1203" s="250"/>
      <c r="E1203" s="390"/>
      <c r="F1203" s="251" t="str">
        <f t="shared" si="56"/>
        <v>是</v>
      </c>
      <c r="G1203" s="142" t="str">
        <f t="shared" si="57"/>
        <v>项</v>
      </c>
    </row>
    <row r="1204" ht="36" customHeight="1" spans="1:7">
      <c r="A1204" s="392" t="s">
        <v>2150</v>
      </c>
      <c r="B1204" s="402" t="s">
        <v>2151</v>
      </c>
      <c r="C1204" s="277">
        <v>0</v>
      </c>
      <c r="D1204" s="250"/>
      <c r="E1204" s="390"/>
      <c r="F1204" s="251" t="str">
        <f t="shared" si="56"/>
        <v>是</v>
      </c>
      <c r="G1204" s="142" t="str">
        <f t="shared" si="57"/>
        <v>项</v>
      </c>
    </row>
    <row r="1205" ht="36" customHeight="1" spans="1:7">
      <c r="A1205" s="392" t="s">
        <v>2152</v>
      </c>
      <c r="B1205" s="402" t="s">
        <v>2153</v>
      </c>
      <c r="C1205" s="277"/>
      <c r="D1205" s="250"/>
      <c r="E1205" s="390"/>
      <c r="F1205" s="251" t="str">
        <f t="shared" si="56"/>
        <v>是</v>
      </c>
      <c r="G1205" s="142" t="str">
        <f t="shared" si="57"/>
        <v>项</v>
      </c>
    </row>
    <row r="1206" ht="36" customHeight="1" spans="1:7">
      <c r="A1206" s="392" t="s">
        <v>2154</v>
      </c>
      <c r="B1206" s="393" t="s">
        <v>157</v>
      </c>
      <c r="C1206" s="277">
        <v>0</v>
      </c>
      <c r="D1206" s="277"/>
      <c r="E1206" s="390"/>
      <c r="F1206" s="251" t="str">
        <f t="shared" si="56"/>
        <v>是</v>
      </c>
      <c r="G1206" s="142" t="str">
        <f t="shared" si="57"/>
        <v>项</v>
      </c>
    </row>
    <row r="1207" ht="36" customHeight="1" spans="1:7">
      <c r="A1207" s="392" t="s">
        <v>2155</v>
      </c>
      <c r="B1207" s="393" t="s">
        <v>2156</v>
      </c>
      <c r="C1207" s="277">
        <v>0</v>
      </c>
      <c r="D1207" s="277"/>
      <c r="E1207" s="390"/>
      <c r="F1207" s="251" t="str">
        <f t="shared" si="56"/>
        <v>是</v>
      </c>
      <c r="G1207" s="142" t="str">
        <f t="shared" si="57"/>
        <v>项</v>
      </c>
    </row>
    <row r="1208" ht="36" customHeight="1" spans="1:7">
      <c r="A1208" s="392" t="s">
        <v>2157</v>
      </c>
      <c r="B1208" s="391" t="s">
        <v>2158</v>
      </c>
      <c r="C1208" s="277">
        <v>0</v>
      </c>
      <c r="D1208" s="311">
        <f>((((SUM(XFD1209:XFD1214))+0)+0)+0)+0</f>
        <v>0</v>
      </c>
      <c r="E1208" s="390"/>
      <c r="F1208" s="251" t="str">
        <f t="shared" si="56"/>
        <v>是</v>
      </c>
      <c r="G1208" s="142" t="str">
        <f t="shared" si="57"/>
        <v>项</v>
      </c>
    </row>
    <row r="1209" ht="36" customHeight="1" spans="1:7">
      <c r="A1209" s="392" t="s">
        <v>2159</v>
      </c>
      <c r="B1209" s="393" t="s">
        <v>2160</v>
      </c>
      <c r="C1209" s="277">
        <v>0</v>
      </c>
      <c r="D1209" s="250"/>
      <c r="E1209" s="390"/>
      <c r="F1209" s="251" t="str">
        <f t="shared" si="56"/>
        <v>是</v>
      </c>
      <c r="G1209" s="142" t="str">
        <f t="shared" si="57"/>
        <v>项</v>
      </c>
    </row>
    <row r="1210" ht="36" customHeight="1" spans="1:7">
      <c r="A1210" s="392" t="s">
        <v>2161</v>
      </c>
      <c r="B1210" s="393" t="s">
        <v>2162</v>
      </c>
      <c r="C1210" s="277">
        <v>0</v>
      </c>
      <c r="D1210" s="250"/>
      <c r="E1210" s="390"/>
      <c r="F1210" s="251" t="str">
        <f t="shared" si="56"/>
        <v>是</v>
      </c>
      <c r="G1210" s="142" t="str">
        <f t="shared" si="57"/>
        <v>项</v>
      </c>
    </row>
    <row r="1211" ht="36" customHeight="1" spans="1:7">
      <c r="A1211" s="392" t="s">
        <v>2163</v>
      </c>
      <c r="B1211" s="393" t="s">
        <v>2164</v>
      </c>
      <c r="C1211" s="277">
        <v>0</v>
      </c>
      <c r="D1211" s="250"/>
      <c r="E1211" s="390"/>
      <c r="F1211" s="251" t="str">
        <f t="shared" si="56"/>
        <v>是</v>
      </c>
      <c r="G1211" s="142" t="str">
        <f t="shared" si="57"/>
        <v>项</v>
      </c>
    </row>
    <row r="1212" ht="36" customHeight="1" spans="1:7">
      <c r="A1212" s="392" t="s">
        <v>2165</v>
      </c>
      <c r="B1212" s="402" t="s">
        <v>2166</v>
      </c>
      <c r="C1212" s="277">
        <v>0</v>
      </c>
      <c r="D1212" s="250"/>
      <c r="E1212" s="390"/>
      <c r="F1212" s="251" t="str">
        <f t="shared" si="56"/>
        <v>是</v>
      </c>
      <c r="G1212" s="142" t="str">
        <f t="shared" si="57"/>
        <v>项</v>
      </c>
    </row>
    <row r="1213" ht="36" customHeight="1" spans="1:7">
      <c r="A1213" s="388" t="s">
        <v>2167</v>
      </c>
      <c r="B1213" s="402" t="s">
        <v>2168</v>
      </c>
      <c r="C1213" s="277">
        <v>0</v>
      </c>
      <c r="D1213" s="250"/>
      <c r="E1213" s="390"/>
      <c r="F1213" s="251" t="str">
        <f t="shared" si="56"/>
        <v>是</v>
      </c>
      <c r="G1213" s="142" t="str">
        <f t="shared" si="57"/>
        <v>项</v>
      </c>
    </row>
    <row r="1214" ht="36" customHeight="1" spans="1:7">
      <c r="A1214" s="392" t="s">
        <v>2169</v>
      </c>
      <c r="B1214" s="393" t="s">
        <v>2170</v>
      </c>
      <c r="C1214" s="277">
        <v>0</v>
      </c>
      <c r="D1214" s="250"/>
      <c r="E1214" s="390"/>
      <c r="F1214" s="251" t="str">
        <f t="shared" si="56"/>
        <v>是</v>
      </c>
      <c r="G1214" s="142" t="str">
        <f t="shared" si="57"/>
        <v>项</v>
      </c>
    </row>
    <row r="1215" ht="36" customHeight="1" spans="1:7">
      <c r="A1215" s="392" t="s">
        <v>2171</v>
      </c>
      <c r="B1215" s="391" t="s">
        <v>2172</v>
      </c>
      <c r="C1215" s="277">
        <v>0</v>
      </c>
      <c r="D1215" s="311">
        <f>((((SUM(XFD1216:XFD1220))+0)+0)+0)+0</f>
        <v>0</v>
      </c>
      <c r="E1215" s="390"/>
      <c r="F1215" s="251" t="str">
        <f t="shared" si="56"/>
        <v>是</v>
      </c>
      <c r="G1215" s="142" t="str">
        <f t="shared" si="57"/>
        <v>项</v>
      </c>
    </row>
    <row r="1216" ht="36" customHeight="1" spans="1:7">
      <c r="A1216" s="392" t="s">
        <v>2173</v>
      </c>
      <c r="B1216" s="393" t="s">
        <v>2174</v>
      </c>
      <c r="C1216" s="277">
        <v>0</v>
      </c>
      <c r="D1216" s="250"/>
      <c r="E1216" s="390"/>
      <c r="F1216" s="251" t="str">
        <f t="shared" si="56"/>
        <v>是</v>
      </c>
      <c r="G1216" s="142" t="str">
        <f t="shared" si="57"/>
        <v>项</v>
      </c>
    </row>
    <row r="1217" ht="36" customHeight="1" spans="1:7">
      <c r="A1217" s="388" t="s">
        <v>2175</v>
      </c>
      <c r="B1217" s="393" t="s">
        <v>2176</v>
      </c>
      <c r="C1217" s="277">
        <v>0</v>
      </c>
      <c r="D1217" s="250"/>
      <c r="E1217" s="390"/>
      <c r="F1217" s="251" t="str">
        <f t="shared" si="56"/>
        <v>是</v>
      </c>
      <c r="G1217" s="142" t="str">
        <f t="shared" si="57"/>
        <v>项</v>
      </c>
    </row>
    <row r="1218" ht="36" customHeight="1" spans="1:7">
      <c r="A1218" s="392" t="s">
        <v>2177</v>
      </c>
      <c r="B1218" s="393" t="s">
        <v>2178</v>
      </c>
      <c r="C1218" s="277">
        <v>0</v>
      </c>
      <c r="D1218" s="250"/>
      <c r="E1218" s="390"/>
      <c r="F1218" s="251" t="str">
        <f t="shared" si="56"/>
        <v>是</v>
      </c>
      <c r="G1218" s="142" t="str">
        <f t="shared" si="57"/>
        <v>项</v>
      </c>
    </row>
    <row r="1219" ht="36" customHeight="1" spans="1:7">
      <c r="A1219" s="392" t="s">
        <v>2179</v>
      </c>
      <c r="B1219" s="393" t="s">
        <v>2180</v>
      </c>
      <c r="C1219" s="277">
        <v>0</v>
      </c>
      <c r="D1219" s="250"/>
      <c r="E1219" s="390"/>
      <c r="F1219" s="251" t="str">
        <f t="shared" si="56"/>
        <v>是</v>
      </c>
      <c r="G1219" s="142" t="str">
        <f t="shared" si="57"/>
        <v>项</v>
      </c>
    </row>
    <row r="1220" ht="36" customHeight="1" spans="1:7">
      <c r="A1220" s="392" t="s">
        <v>2181</v>
      </c>
      <c r="B1220" s="393" t="s">
        <v>2182</v>
      </c>
      <c r="C1220" s="277">
        <v>0</v>
      </c>
      <c r="D1220" s="250"/>
      <c r="E1220" s="390"/>
      <c r="F1220" s="251" t="str">
        <f t="shared" ref="F1220:F1283" si="59">IF(LEN(XFD1220)=3,"是",IF(XFD1220&lt;&gt;"",IF(SUM(XFD1220)&lt;&gt;0,"是","否"),"是"))</f>
        <v>是</v>
      </c>
      <c r="G1220" s="142" t="str">
        <f t="shared" ref="G1220:G1283" si="60">IF(LEN(XFD1220)=3,"类",IF(LEN(XFD1220)=5,"款","项"))</f>
        <v>项</v>
      </c>
    </row>
    <row r="1221" ht="36" customHeight="1" spans="1:7">
      <c r="A1221" s="362" t="s">
        <v>2183</v>
      </c>
      <c r="B1221" s="391" t="s">
        <v>2184</v>
      </c>
      <c r="C1221" s="277">
        <v>0</v>
      </c>
      <c r="D1221" s="312">
        <f>((((SUM(XFD1222:XFD1233))+0)+0)+0)+0</f>
        <v>0</v>
      </c>
      <c r="E1221" s="390"/>
      <c r="F1221" s="251" t="str">
        <f t="shared" si="59"/>
        <v>是</v>
      </c>
      <c r="G1221" s="142" t="str">
        <f t="shared" si="60"/>
        <v>项</v>
      </c>
    </row>
    <row r="1222" ht="36" customHeight="1" spans="1:7">
      <c r="A1222" s="388" t="s">
        <v>107</v>
      </c>
      <c r="B1222" s="393" t="s">
        <v>2185</v>
      </c>
      <c r="C1222" s="277">
        <v>0</v>
      </c>
      <c r="D1222" s="250"/>
      <c r="E1222" s="390"/>
      <c r="F1222" s="251" t="str">
        <f t="shared" si="59"/>
        <v>是</v>
      </c>
      <c r="G1222" s="142" t="str">
        <f t="shared" si="60"/>
        <v>项</v>
      </c>
    </row>
    <row r="1223" ht="36" customHeight="1" spans="1:7">
      <c r="A1223" s="388" t="s">
        <v>2186</v>
      </c>
      <c r="B1223" s="393" t="s">
        <v>2187</v>
      </c>
      <c r="C1223" s="277">
        <v>0</v>
      </c>
      <c r="D1223" s="250"/>
      <c r="E1223" s="390"/>
      <c r="F1223" s="251" t="str">
        <f t="shared" si="59"/>
        <v>是</v>
      </c>
      <c r="G1223" s="142" t="str">
        <f t="shared" si="60"/>
        <v>项</v>
      </c>
    </row>
    <row r="1224" ht="36" customHeight="1" spans="1:7">
      <c r="A1224" s="392" t="s">
        <v>2188</v>
      </c>
      <c r="B1224" s="393" t="s">
        <v>2189</v>
      </c>
      <c r="C1224" s="277">
        <v>0</v>
      </c>
      <c r="D1224" s="250"/>
      <c r="E1224" s="390"/>
      <c r="F1224" s="251" t="str">
        <f t="shared" si="59"/>
        <v>是</v>
      </c>
      <c r="G1224" s="142" t="str">
        <f t="shared" si="60"/>
        <v>项</v>
      </c>
    </row>
    <row r="1225" ht="36" customHeight="1" spans="1:7">
      <c r="A1225" s="392" t="s">
        <v>2190</v>
      </c>
      <c r="B1225" s="393" t="s">
        <v>2191</v>
      </c>
      <c r="C1225" s="277">
        <v>0</v>
      </c>
      <c r="D1225" s="250"/>
      <c r="E1225" s="390"/>
      <c r="F1225" s="251" t="str">
        <f t="shared" si="59"/>
        <v>是</v>
      </c>
      <c r="G1225" s="142" t="str">
        <f t="shared" si="60"/>
        <v>项</v>
      </c>
    </row>
    <row r="1226" ht="36" customHeight="1" spans="1:7">
      <c r="A1226" s="392" t="s">
        <v>2192</v>
      </c>
      <c r="B1226" s="393" t="s">
        <v>2193</v>
      </c>
      <c r="C1226" s="277">
        <v>0</v>
      </c>
      <c r="D1226" s="250"/>
      <c r="E1226" s="390"/>
      <c r="F1226" s="251" t="str">
        <f t="shared" si="59"/>
        <v>是</v>
      </c>
      <c r="G1226" s="142" t="str">
        <f t="shared" si="60"/>
        <v>项</v>
      </c>
    </row>
    <row r="1227" ht="36" customHeight="1" spans="1:7">
      <c r="A1227" s="392" t="s">
        <v>2194</v>
      </c>
      <c r="B1227" s="393" t="s">
        <v>2195</v>
      </c>
      <c r="C1227" s="277">
        <v>0</v>
      </c>
      <c r="D1227" s="250"/>
      <c r="E1227" s="390"/>
      <c r="F1227" s="251" t="str">
        <f t="shared" si="59"/>
        <v>是</v>
      </c>
      <c r="G1227" s="142" t="str">
        <f t="shared" si="60"/>
        <v>项</v>
      </c>
    </row>
    <row r="1228" ht="36" customHeight="1" spans="1:7">
      <c r="A1228" s="392" t="s">
        <v>2196</v>
      </c>
      <c r="B1228" s="393" t="s">
        <v>2197</v>
      </c>
      <c r="C1228" s="277">
        <v>0</v>
      </c>
      <c r="D1228" s="250"/>
      <c r="E1228" s="390"/>
      <c r="F1228" s="251" t="str">
        <f t="shared" si="59"/>
        <v>是</v>
      </c>
      <c r="G1228" s="142" t="str">
        <f t="shared" si="60"/>
        <v>项</v>
      </c>
    </row>
    <row r="1229" ht="36" customHeight="1" spans="1:7">
      <c r="A1229" s="392" t="s">
        <v>2198</v>
      </c>
      <c r="B1229" s="393" t="s">
        <v>2199</v>
      </c>
      <c r="C1229" s="277">
        <v>0</v>
      </c>
      <c r="D1229" s="277"/>
      <c r="E1229" s="390"/>
      <c r="F1229" s="251" t="str">
        <f t="shared" si="59"/>
        <v>是</v>
      </c>
      <c r="G1229" s="142" t="str">
        <f t="shared" si="60"/>
        <v>项</v>
      </c>
    </row>
    <row r="1230" ht="36" customHeight="1" spans="1:7">
      <c r="A1230" s="392" t="s">
        <v>2200</v>
      </c>
      <c r="B1230" s="393" t="s">
        <v>2201</v>
      </c>
      <c r="C1230" s="277">
        <v>0</v>
      </c>
      <c r="D1230" s="277"/>
      <c r="E1230" s="390"/>
      <c r="F1230" s="251" t="str">
        <f t="shared" si="59"/>
        <v>是</v>
      </c>
      <c r="G1230" s="142" t="str">
        <f t="shared" si="60"/>
        <v>项</v>
      </c>
    </row>
    <row r="1231" ht="36" customHeight="1" spans="1:7">
      <c r="A1231" s="392" t="s">
        <v>2202</v>
      </c>
      <c r="B1231" s="393" t="s">
        <v>2203</v>
      </c>
      <c r="C1231" s="277">
        <v>0</v>
      </c>
      <c r="D1231" s="250"/>
      <c r="E1231" s="390"/>
      <c r="F1231" s="251" t="str">
        <f t="shared" si="59"/>
        <v>是</v>
      </c>
      <c r="G1231" s="142" t="str">
        <f t="shared" si="60"/>
        <v>项</v>
      </c>
    </row>
    <row r="1232" ht="36" customHeight="1" spans="1:7">
      <c r="A1232" s="392" t="s">
        <v>2204</v>
      </c>
      <c r="B1232" s="393" t="s">
        <v>2205</v>
      </c>
      <c r="C1232" s="277">
        <v>0</v>
      </c>
      <c r="D1232" s="277"/>
      <c r="E1232" s="390"/>
      <c r="F1232" s="251" t="str">
        <f t="shared" si="59"/>
        <v>是</v>
      </c>
      <c r="G1232" s="142" t="str">
        <f t="shared" si="60"/>
        <v>项</v>
      </c>
    </row>
    <row r="1233" ht="36" customHeight="1" spans="1:7">
      <c r="A1233" s="392" t="s">
        <v>2206</v>
      </c>
      <c r="B1233" s="393" t="s">
        <v>2207</v>
      </c>
      <c r="C1233" s="277">
        <v>0</v>
      </c>
      <c r="D1233" s="250"/>
      <c r="E1233" s="390"/>
      <c r="F1233" s="251" t="str">
        <f t="shared" si="59"/>
        <v>是</v>
      </c>
      <c r="G1233" s="142" t="str">
        <f t="shared" si="60"/>
        <v>项</v>
      </c>
    </row>
    <row r="1234" ht="36" customHeight="1" spans="1:7">
      <c r="A1234" s="392" t="s">
        <v>2208</v>
      </c>
      <c r="B1234" s="389" t="s">
        <v>110</v>
      </c>
      <c r="C1234" s="312">
        <f>SUM(XFD1235,XFD1246,XFD1253,XFD1261,XFD1274,XFD1278,XFD1282)</f>
        <v>0</v>
      </c>
      <c r="D1234" s="312">
        <f>SUM(XFD1235,XFD1246,XFD1253,XFD1261,XFD1274,XFD1278,XFD1282)</f>
        <v>0</v>
      </c>
      <c r="E1234" s="390" t="e">
        <f t="shared" si="58"/>
        <v>#DIV/0!</v>
      </c>
      <c r="F1234" s="251" t="str">
        <f t="shared" si="59"/>
        <v>是</v>
      </c>
      <c r="G1234" s="142" t="str">
        <f t="shared" si="60"/>
        <v>项</v>
      </c>
    </row>
    <row r="1235" ht="36" customHeight="1" spans="1:7">
      <c r="A1235" s="392" t="s">
        <v>2209</v>
      </c>
      <c r="B1235" s="391" t="s">
        <v>2210</v>
      </c>
      <c r="C1235" s="312">
        <f>((((SUM(XFD1236:XFD1245))+0)+0)+0)+0</f>
        <v>0</v>
      </c>
      <c r="D1235" s="312">
        <f>((((SUM(XFD1236:XFD1245))+0)+0)+0)+0</f>
        <v>0</v>
      </c>
      <c r="E1235" s="390" t="e">
        <f t="shared" si="58"/>
        <v>#DIV/0!</v>
      </c>
      <c r="F1235" s="251" t="str">
        <f t="shared" si="59"/>
        <v>是</v>
      </c>
      <c r="G1235" s="142" t="str">
        <f t="shared" si="60"/>
        <v>项</v>
      </c>
    </row>
    <row r="1236" ht="36" customHeight="1" spans="1:7">
      <c r="A1236" s="395">
        <v>2220119</v>
      </c>
      <c r="B1236" s="393" t="s">
        <v>139</v>
      </c>
      <c r="C1236" s="330">
        <v>189</v>
      </c>
      <c r="D1236" s="277">
        <v>184</v>
      </c>
      <c r="E1236" s="390" t="e">
        <f t="shared" si="58"/>
        <v>#DIV/0!</v>
      </c>
      <c r="F1236" s="251" t="str">
        <f t="shared" si="59"/>
        <v>是</v>
      </c>
      <c r="G1236" s="142" t="str">
        <f t="shared" si="60"/>
        <v>项</v>
      </c>
    </row>
    <row r="1237" ht="36" customHeight="1" spans="1:7">
      <c r="A1237" s="395">
        <v>2220120</v>
      </c>
      <c r="B1237" s="393" t="s">
        <v>141</v>
      </c>
      <c r="C1237" s="330">
        <v>0</v>
      </c>
      <c r="D1237" s="250"/>
      <c r="E1237" s="390"/>
      <c r="F1237" s="251" t="str">
        <f t="shared" si="59"/>
        <v>是</v>
      </c>
      <c r="G1237" s="142" t="str">
        <f t="shared" si="60"/>
        <v>项</v>
      </c>
    </row>
    <row r="1238" ht="36" customHeight="1" spans="1:7">
      <c r="A1238" s="395">
        <v>2220121</v>
      </c>
      <c r="B1238" s="393" t="s">
        <v>143</v>
      </c>
      <c r="C1238" s="330">
        <v>0</v>
      </c>
      <c r="D1238" s="250"/>
      <c r="E1238" s="390"/>
      <c r="F1238" s="251" t="str">
        <f t="shared" si="59"/>
        <v>是</v>
      </c>
      <c r="G1238" s="142" t="str">
        <f t="shared" si="60"/>
        <v>项</v>
      </c>
    </row>
    <row r="1239" ht="36" customHeight="1" spans="1:7">
      <c r="A1239" s="392" t="s">
        <v>2211</v>
      </c>
      <c r="B1239" s="393" t="s">
        <v>2212</v>
      </c>
      <c r="C1239" s="330">
        <v>0</v>
      </c>
      <c r="D1239" s="250"/>
      <c r="E1239" s="390"/>
      <c r="F1239" s="251" t="str">
        <f t="shared" si="59"/>
        <v>是</v>
      </c>
      <c r="G1239" s="142" t="str">
        <f t="shared" si="60"/>
        <v>项</v>
      </c>
    </row>
    <row r="1240" ht="36" customHeight="1" spans="1:7">
      <c r="A1240" s="392" t="s">
        <v>2213</v>
      </c>
      <c r="B1240" s="393" t="s">
        <v>2214</v>
      </c>
      <c r="C1240" s="330">
        <v>0</v>
      </c>
      <c r="D1240" s="250"/>
      <c r="E1240" s="390"/>
      <c r="F1240" s="251" t="str">
        <f t="shared" si="59"/>
        <v>是</v>
      </c>
      <c r="G1240" s="142" t="str">
        <f t="shared" si="60"/>
        <v>项</v>
      </c>
    </row>
    <row r="1241" ht="36" customHeight="1" spans="1:7">
      <c r="A1241" s="388" t="s">
        <v>2215</v>
      </c>
      <c r="B1241" s="393" t="s">
        <v>2216</v>
      </c>
      <c r="C1241" s="330">
        <v>25</v>
      </c>
      <c r="D1241" s="250">
        <v>25</v>
      </c>
      <c r="E1241" s="390" t="e">
        <f t="shared" si="58"/>
        <v>#DIV/0!</v>
      </c>
      <c r="F1241" s="251" t="str">
        <f t="shared" si="59"/>
        <v>是</v>
      </c>
      <c r="G1241" s="142" t="str">
        <f t="shared" si="60"/>
        <v>项</v>
      </c>
    </row>
    <row r="1242" ht="36" customHeight="1" spans="1:7">
      <c r="A1242" s="392" t="s">
        <v>2217</v>
      </c>
      <c r="B1242" s="393" t="s">
        <v>2218</v>
      </c>
      <c r="C1242" s="330">
        <v>0</v>
      </c>
      <c r="D1242" s="250"/>
      <c r="E1242" s="390"/>
      <c r="F1242" s="251" t="str">
        <f t="shared" si="59"/>
        <v>是</v>
      </c>
      <c r="G1242" s="142" t="str">
        <f t="shared" si="60"/>
        <v>项</v>
      </c>
    </row>
    <row r="1243" ht="36" customHeight="1" spans="1:7">
      <c r="A1243" s="392" t="s">
        <v>2219</v>
      </c>
      <c r="B1243" s="393" t="s">
        <v>2220</v>
      </c>
      <c r="C1243" s="330">
        <v>0</v>
      </c>
      <c r="D1243" s="277"/>
      <c r="E1243" s="390"/>
      <c r="F1243" s="251" t="str">
        <f t="shared" si="59"/>
        <v>是</v>
      </c>
      <c r="G1243" s="142" t="str">
        <f t="shared" si="60"/>
        <v>项</v>
      </c>
    </row>
    <row r="1244" ht="36" customHeight="1" spans="1:7">
      <c r="A1244" s="392" t="s">
        <v>2221</v>
      </c>
      <c r="B1244" s="393" t="s">
        <v>157</v>
      </c>
      <c r="C1244" s="330">
        <v>63</v>
      </c>
      <c r="D1244" s="277">
        <v>57</v>
      </c>
      <c r="E1244" s="390" t="e">
        <f t="shared" si="58"/>
        <v>#DIV/0!</v>
      </c>
      <c r="F1244" s="251" t="str">
        <f t="shared" si="59"/>
        <v>是</v>
      </c>
      <c r="G1244" s="142" t="str">
        <f t="shared" si="60"/>
        <v>项</v>
      </c>
    </row>
    <row r="1245" ht="36" customHeight="1" spans="1:7">
      <c r="A1245" s="392" t="s">
        <v>2222</v>
      </c>
      <c r="B1245" s="393" t="s">
        <v>2223</v>
      </c>
      <c r="C1245" s="330">
        <v>52</v>
      </c>
      <c r="D1245" s="250">
        <v>69</v>
      </c>
      <c r="E1245" s="390" t="e">
        <f t="shared" si="58"/>
        <v>#DIV/0!</v>
      </c>
      <c r="F1245" s="251" t="str">
        <f t="shared" si="59"/>
        <v>是</v>
      </c>
      <c r="G1245" s="142" t="str">
        <f t="shared" si="60"/>
        <v>项</v>
      </c>
    </row>
    <row r="1246" ht="36" customHeight="1" spans="1:7">
      <c r="A1246" s="392" t="s">
        <v>2224</v>
      </c>
      <c r="B1246" s="391" t="s">
        <v>2225</v>
      </c>
      <c r="C1246" s="312">
        <f>((((SUM(XFD1247:XFD1252))+0)+0)+0)+0</f>
        <v>0</v>
      </c>
      <c r="D1246" s="312">
        <f>((((SUM(XFD1247:XFD1252))+0)+0)+0)+0</f>
        <v>0</v>
      </c>
      <c r="E1246" s="390" t="e">
        <f t="shared" si="58"/>
        <v>#DIV/0!</v>
      </c>
      <c r="F1246" s="251" t="str">
        <f t="shared" si="59"/>
        <v>是</v>
      </c>
      <c r="G1246" s="142" t="str">
        <f t="shared" si="60"/>
        <v>项</v>
      </c>
    </row>
    <row r="1247" ht="36" customHeight="1" spans="1:7">
      <c r="A1247" s="392" t="s">
        <v>2226</v>
      </c>
      <c r="B1247" s="393" t="s">
        <v>139</v>
      </c>
      <c r="C1247" s="330">
        <v>475</v>
      </c>
      <c r="D1247" s="277">
        <v>567</v>
      </c>
      <c r="E1247" s="390" t="e">
        <f t="shared" si="58"/>
        <v>#DIV/0!</v>
      </c>
      <c r="F1247" s="251" t="str">
        <f t="shared" si="59"/>
        <v>是</v>
      </c>
      <c r="G1247" s="142" t="str">
        <f t="shared" si="60"/>
        <v>项</v>
      </c>
    </row>
    <row r="1248" ht="36" customHeight="1" spans="1:7">
      <c r="A1248" s="392" t="s">
        <v>2227</v>
      </c>
      <c r="B1248" s="393" t="s">
        <v>141</v>
      </c>
      <c r="C1248" s="330">
        <v>0</v>
      </c>
      <c r="D1248" s="250"/>
      <c r="E1248" s="390"/>
      <c r="F1248" s="251" t="str">
        <f t="shared" si="59"/>
        <v>是</v>
      </c>
      <c r="G1248" s="142" t="str">
        <f t="shared" si="60"/>
        <v>项</v>
      </c>
    </row>
    <row r="1249" ht="36" customHeight="1" spans="1:7">
      <c r="A1249" s="392" t="s">
        <v>2228</v>
      </c>
      <c r="B1249" s="393" t="s">
        <v>143</v>
      </c>
      <c r="C1249" s="330">
        <v>0</v>
      </c>
      <c r="D1249" s="250"/>
      <c r="E1249" s="390"/>
      <c r="F1249" s="251" t="str">
        <f t="shared" si="59"/>
        <v>是</v>
      </c>
      <c r="G1249" s="142" t="str">
        <f t="shared" si="60"/>
        <v>项</v>
      </c>
    </row>
    <row r="1250" ht="36" customHeight="1" spans="1:7">
      <c r="A1250" s="392" t="s">
        <v>2229</v>
      </c>
      <c r="B1250" s="393" t="s">
        <v>2230</v>
      </c>
      <c r="C1250" s="330">
        <v>318</v>
      </c>
      <c r="D1250" s="277">
        <v>194</v>
      </c>
      <c r="E1250" s="390" t="e">
        <f t="shared" si="58"/>
        <v>#DIV/0!</v>
      </c>
      <c r="F1250" s="251" t="str">
        <f t="shared" si="59"/>
        <v>是</v>
      </c>
      <c r="G1250" s="142" t="str">
        <f t="shared" si="60"/>
        <v>项</v>
      </c>
    </row>
    <row r="1251" ht="36" customHeight="1" spans="1:7">
      <c r="A1251" s="392" t="s">
        <v>2231</v>
      </c>
      <c r="B1251" s="393" t="s">
        <v>157</v>
      </c>
      <c r="C1251" s="277">
        <v>0</v>
      </c>
      <c r="D1251" s="250"/>
      <c r="E1251" s="390"/>
      <c r="F1251" s="251" t="str">
        <f t="shared" si="59"/>
        <v>是</v>
      </c>
      <c r="G1251" s="142" t="str">
        <f t="shared" si="60"/>
        <v>项</v>
      </c>
    </row>
    <row r="1252" ht="36" customHeight="1" spans="1:7">
      <c r="A1252" s="392" t="s">
        <v>2232</v>
      </c>
      <c r="B1252" s="393" t="s">
        <v>2233</v>
      </c>
      <c r="C1252" s="277">
        <v>0</v>
      </c>
      <c r="D1252" s="250"/>
      <c r="E1252" s="390"/>
      <c r="F1252" s="251" t="str">
        <f t="shared" si="59"/>
        <v>是</v>
      </c>
      <c r="G1252" s="142" t="str">
        <f t="shared" si="60"/>
        <v>项</v>
      </c>
    </row>
    <row r="1253" ht="36" customHeight="1" spans="1:7">
      <c r="A1253" s="392" t="s">
        <v>2234</v>
      </c>
      <c r="B1253" s="391" t="s">
        <v>2235</v>
      </c>
      <c r="C1253" s="277">
        <v>0</v>
      </c>
      <c r="D1253" s="312">
        <f>((((SUM(XFD1254:XFD1260))+0)+0)+0)+0</f>
        <v>0</v>
      </c>
      <c r="E1253" s="390"/>
      <c r="F1253" s="251" t="str">
        <f t="shared" si="59"/>
        <v>是</v>
      </c>
      <c r="G1253" s="142" t="str">
        <f t="shared" si="60"/>
        <v>项</v>
      </c>
    </row>
    <row r="1254" ht="36" customHeight="1" spans="1:7">
      <c r="A1254" s="392" t="s">
        <v>2236</v>
      </c>
      <c r="B1254" s="393" t="s">
        <v>139</v>
      </c>
      <c r="C1254" s="277">
        <v>0</v>
      </c>
      <c r="D1254" s="250"/>
      <c r="E1254" s="390"/>
      <c r="F1254" s="251" t="str">
        <f t="shared" si="59"/>
        <v>是</v>
      </c>
      <c r="G1254" s="142" t="str">
        <f t="shared" si="60"/>
        <v>项</v>
      </c>
    </row>
    <row r="1255" ht="36" customHeight="1" spans="1:7">
      <c r="A1255" s="388" t="s">
        <v>2237</v>
      </c>
      <c r="B1255" s="393" t="s">
        <v>141</v>
      </c>
      <c r="C1255" s="277">
        <v>0</v>
      </c>
      <c r="D1255" s="250"/>
      <c r="E1255" s="390"/>
      <c r="F1255" s="251" t="str">
        <f t="shared" si="59"/>
        <v>是</v>
      </c>
      <c r="G1255" s="142" t="str">
        <f t="shared" si="60"/>
        <v>项</v>
      </c>
    </row>
    <row r="1256" ht="36" customHeight="1" spans="1:7">
      <c r="A1256" s="392" t="s">
        <v>2238</v>
      </c>
      <c r="B1256" s="393" t="s">
        <v>143</v>
      </c>
      <c r="C1256" s="277">
        <v>0</v>
      </c>
      <c r="D1256" s="250"/>
      <c r="E1256" s="390"/>
      <c r="F1256" s="251" t="str">
        <f t="shared" si="59"/>
        <v>是</v>
      </c>
      <c r="G1256" s="142" t="str">
        <f t="shared" si="60"/>
        <v>项</v>
      </c>
    </row>
    <row r="1257" ht="36" customHeight="1" spans="1:7">
      <c r="A1257" s="392" t="s">
        <v>2239</v>
      </c>
      <c r="B1257" s="393" t="s">
        <v>2240</v>
      </c>
      <c r="C1257" s="277">
        <v>0</v>
      </c>
      <c r="D1257" s="277"/>
      <c r="E1257" s="390"/>
      <c r="F1257" s="251" t="str">
        <f t="shared" si="59"/>
        <v>是</v>
      </c>
      <c r="G1257" s="142" t="str">
        <f t="shared" si="60"/>
        <v>项</v>
      </c>
    </row>
    <row r="1258" ht="36" customHeight="1" spans="1:7">
      <c r="A1258" s="392" t="s">
        <v>2241</v>
      </c>
      <c r="B1258" s="393" t="s">
        <v>2242</v>
      </c>
      <c r="C1258" s="277">
        <v>0</v>
      </c>
      <c r="D1258" s="277"/>
      <c r="E1258" s="390"/>
      <c r="F1258" s="251" t="str">
        <f t="shared" si="59"/>
        <v>是</v>
      </c>
      <c r="G1258" s="142" t="str">
        <f t="shared" si="60"/>
        <v>项</v>
      </c>
    </row>
    <row r="1259" ht="36" customHeight="1" spans="1:7">
      <c r="A1259" s="395">
        <v>2220305</v>
      </c>
      <c r="B1259" s="393" t="s">
        <v>157</v>
      </c>
      <c r="C1259" s="277">
        <v>0</v>
      </c>
      <c r="D1259" s="277"/>
      <c r="E1259" s="390"/>
      <c r="F1259" s="251" t="str">
        <f t="shared" si="59"/>
        <v>是</v>
      </c>
      <c r="G1259" s="142" t="str">
        <f t="shared" si="60"/>
        <v>项</v>
      </c>
    </row>
    <row r="1260" ht="36" customHeight="1" spans="1:7">
      <c r="A1260" s="392" t="s">
        <v>2243</v>
      </c>
      <c r="B1260" s="393" t="s">
        <v>2244</v>
      </c>
      <c r="C1260" s="277">
        <v>0</v>
      </c>
      <c r="D1260" s="250"/>
      <c r="E1260" s="390"/>
      <c r="F1260" s="251" t="str">
        <f t="shared" si="59"/>
        <v>是</v>
      </c>
      <c r="G1260" s="142" t="str">
        <f t="shared" si="60"/>
        <v>项</v>
      </c>
    </row>
    <row r="1261" ht="36" customHeight="1" spans="1:7">
      <c r="A1261" s="388" t="s">
        <v>2245</v>
      </c>
      <c r="B1261" s="391" t="s">
        <v>2246</v>
      </c>
      <c r="C1261" s="312">
        <f>((((SUM(XFD1262:XFD1273))+0)+0)+0)+0</f>
        <v>0</v>
      </c>
      <c r="D1261" s="312">
        <f>((((SUM(XFD1262:XFD1273))+0)+0)+0)+0</f>
        <v>0</v>
      </c>
      <c r="E1261" s="390" t="e">
        <f t="shared" ref="E1258:E1297" si="61">(XFD1261-XFD1261)/XFD1261</f>
        <v>#DIV/0!</v>
      </c>
      <c r="F1261" s="251" t="str">
        <f t="shared" si="59"/>
        <v>是</v>
      </c>
      <c r="G1261" s="142" t="str">
        <f t="shared" si="60"/>
        <v>项</v>
      </c>
    </row>
    <row r="1262" ht="36" customHeight="1" spans="1:7">
      <c r="A1262" s="392" t="s">
        <v>2247</v>
      </c>
      <c r="B1262" s="393" t="s">
        <v>139</v>
      </c>
      <c r="C1262" s="330">
        <v>69</v>
      </c>
      <c r="D1262" s="250">
        <v>70</v>
      </c>
      <c r="E1262" s="390" t="e">
        <f t="shared" si="61"/>
        <v>#DIV/0!</v>
      </c>
      <c r="F1262" s="251" t="str">
        <f t="shared" si="59"/>
        <v>是</v>
      </c>
      <c r="G1262" s="142" t="str">
        <f t="shared" si="60"/>
        <v>项</v>
      </c>
    </row>
    <row r="1263" ht="36" customHeight="1" spans="1:7">
      <c r="A1263" s="392" t="s">
        <v>2248</v>
      </c>
      <c r="B1263" s="393" t="s">
        <v>141</v>
      </c>
      <c r="C1263" s="330">
        <v>3</v>
      </c>
      <c r="D1263" s="250">
        <v>13</v>
      </c>
      <c r="E1263" s="390" t="e">
        <f t="shared" si="61"/>
        <v>#DIV/0!</v>
      </c>
      <c r="F1263" s="251" t="str">
        <f t="shared" si="59"/>
        <v>是</v>
      </c>
      <c r="G1263" s="142" t="str">
        <f t="shared" si="60"/>
        <v>项</v>
      </c>
    </row>
    <row r="1264" ht="36" customHeight="1" spans="1:7">
      <c r="A1264" s="392" t="s">
        <v>2249</v>
      </c>
      <c r="B1264" s="393" t="s">
        <v>143</v>
      </c>
      <c r="C1264" s="330">
        <v>0</v>
      </c>
      <c r="D1264" s="250"/>
      <c r="E1264" s="390"/>
      <c r="F1264" s="251" t="str">
        <f t="shared" si="59"/>
        <v>是</v>
      </c>
      <c r="G1264" s="142" t="str">
        <f t="shared" si="60"/>
        <v>项</v>
      </c>
    </row>
    <row r="1265" ht="36" customHeight="1" spans="1:7">
      <c r="A1265" s="392" t="s">
        <v>2250</v>
      </c>
      <c r="B1265" s="393" t="s">
        <v>2251</v>
      </c>
      <c r="C1265" s="330">
        <v>0</v>
      </c>
      <c r="D1265" s="250"/>
      <c r="E1265" s="390"/>
      <c r="F1265" s="251" t="str">
        <f t="shared" si="59"/>
        <v>是</v>
      </c>
      <c r="G1265" s="142" t="str">
        <f t="shared" si="60"/>
        <v>项</v>
      </c>
    </row>
    <row r="1266" ht="36" customHeight="1" spans="1:7">
      <c r="A1266" s="392" t="s">
        <v>2252</v>
      </c>
      <c r="B1266" s="393" t="s">
        <v>2253</v>
      </c>
      <c r="C1266" s="330">
        <v>0</v>
      </c>
      <c r="D1266" s="277"/>
      <c r="E1266" s="390"/>
      <c r="F1266" s="251" t="str">
        <f t="shared" si="59"/>
        <v>是</v>
      </c>
      <c r="G1266" s="142" t="str">
        <f t="shared" si="60"/>
        <v>项</v>
      </c>
    </row>
    <row r="1267" ht="36" customHeight="1" spans="1:7">
      <c r="A1267" s="388" t="s">
        <v>2254</v>
      </c>
      <c r="B1267" s="393" t="s">
        <v>2255</v>
      </c>
      <c r="C1267" s="330">
        <v>0</v>
      </c>
      <c r="D1267" s="250"/>
      <c r="E1267" s="390"/>
      <c r="F1267" s="251" t="str">
        <f t="shared" si="59"/>
        <v>是</v>
      </c>
      <c r="G1267" s="142" t="str">
        <f t="shared" si="60"/>
        <v>项</v>
      </c>
    </row>
    <row r="1268" ht="36" customHeight="1" spans="1:7">
      <c r="A1268" s="392" t="s">
        <v>2256</v>
      </c>
      <c r="B1268" s="393" t="s">
        <v>2257</v>
      </c>
      <c r="C1268" s="330">
        <v>0</v>
      </c>
      <c r="D1268" s="250"/>
      <c r="E1268" s="390"/>
      <c r="F1268" s="251" t="str">
        <f t="shared" si="59"/>
        <v>是</v>
      </c>
      <c r="G1268" s="142" t="str">
        <f t="shared" si="60"/>
        <v>项</v>
      </c>
    </row>
    <row r="1269" ht="36" customHeight="1" spans="1:7">
      <c r="A1269" s="392" t="s">
        <v>2258</v>
      </c>
      <c r="B1269" s="393" t="s">
        <v>2259</v>
      </c>
      <c r="C1269" s="330">
        <v>0</v>
      </c>
      <c r="D1269" s="250"/>
      <c r="E1269" s="390"/>
      <c r="F1269" s="251" t="str">
        <f t="shared" si="59"/>
        <v>是</v>
      </c>
      <c r="G1269" s="142" t="str">
        <f t="shared" si="60"/>
        <v>项</v>
      </c>
    </row>
    <row r="1270" ht="36" customHeight="1" spans="1:7">
      <c r="A1270" s="392" t="s">
        <v>2260</v>
      </c>
      <c r="B1270" s="393" t="s">
        <v>2261</v>
      </c>
      <c r="C1270" s="330">
        <v>0</v>
      </c>
      <c r="D1270" s="250"/>
      <c r="E1270" s="390"/>
      <c r="F1270" s="251" t="str">
        <f t="shared" si="59"/>
        <v>是</v>
      </c>
      <c r="G1270" s="142" t="str">
        <f t="shared" si="60"/>
        <v>项</v>
      </c>
    </row>
    <row r="1271" ht="36" customHeight="1" spans="1:7">
      <c r="A1271" s="392" t="s">
        <v>2262</v>
      </c>
      <c r="B1271" s="393" t="s">
        <v>2263</v>
      </c>
      <c r="C1271" s="330">
        <v>0</v>
      </c>
      <c r="D1271" s="250"/>
      <c r="E1271" s="390"/>
      <c r="F1271" s="251" t="str">
        <f t="shared" si="59"/>
        <v>是</v>
      </c>
      <c r="G1271" s="142" t="str">
        <f t="shared" si="60"/>
        <v>项</v>
      </c>
    </row>
    <row r="1272" ht="36" customHeight="1" spans="1:7">
      <c r="A1272" s="392" t="s">
        <v>2264</v>
      </c>
      <c r="B1272" s="393" t="s">
        <v>2265</v>
      </c>
      <c r="C1272" s="330">
        <v>0</v>
      </c>
      <c r="D1272" s="277"/>
      <c r="E1272" s="390"/>
      <c r="F1272" s="251" t="str">
        <f t="shared" si="59"/>
        <v>是</v>
      </c>
      <c r="G1272" s="142" t="str">
        <f t="shared" si="60"/>
        <v>项</v>
      </c>
    </row>
    <row r="1273" ht="36" customHeight="1" spans="1:7">
      <c r="A1273" s="392" t="s">
        <v>2266</v>
      </c>
      <c r="B1273" s="393" t="s">
        <v>2267</v>
      </c>
      <c r="C1273" s="330">
        <v>6</v>
      </c>
      <c r="D1273" s="277">
        <v>6</v>
      </c>
      <c r="E1273" s="390" t="e">
        <f t="shared" si="61"/>
        <v>#DIV/0!</v>
      </c>
      <c r="F1273" s="251" t="str">
        <f t="shared" si="59"/>
        <v>是</v>
      </c>
      <c r="G1273" s="142" t="str">
        <f t="shared" si="60"/>
        <v>项</v>
      </c>
    </row>
    <row r="1274" ht="36" customHeight="1" spans="1:7">
      <c r="A1274" s="392" t="s">
        <v>2268</v>
      </c>
      <c r="B1274" s="391" t="s">
        <v>2269</v>
      </c>
      <c r="C1274" s="312">
        <f>((((SUM(XFD1275:XFD1277))+0)+0)+0)+0</f>
        <v>0</v>
      </c>
      <c r="D1274" s="312">
        <f>((((SUM(XFD1275:XFD1277))+0)+0)+0)+0</f>
        <v>0</v>
      </c>
      <c r="E1274" s="390" t="e">
        <f t="shared" si="61"/>
        <v>#DIV/0!</v>
      </c>
      <c r="F1274" s="251" t="str">
        <f t="shared" si="59"/>
        <v>是</v>
      </c>
      <c r="G1274" s="142" t="str">
        <f t="shared" si="60"/>
        <v>项</v>
      </c>
    </row>
    <row r="1275" ht="36" customHeight="1" spans="1:7">
      <c r="A1275" s="392" t="s">
        <v>2270</v>
      </c>
      <c r="B1275" s="393" t="s">
        <v>2271</v>
      </c>
      <c r="C1275" s="330">
        <v>190</v>
      </c>
      <c r="D1275" s="277">
        <v>190</v>
      </c>
      <c r="E1275" s="390" t="e">
        <f t="shared" si="61"/>
        <v>#DIV/0!</v>
      </c>
      <c r="F1275" s="251" t="str">
        <f t="shared" si="59"/>
        <v>是</v>
      </c>
      <c r="G1275" s="142" t="str">
        <f t="shared" si="60"/>
        <v>项</v>
      </c>
    </row>
    <row r="1276" ht="36" customHeight="1" spans="1:7">
      <c r="A1276" s="392" t="s">
        <v>2272</v>
      </c>
      <c r="B1276" s="393" t="s">
        <v>2273</v>
      </c>
      <c r="C1276" s="330">
        <v>0</v>
      </c>
      <c r="D1276" s="250"/>
      <c r="E1276" s="390"/>
      <c r="F1276" s="251" t="str">
        <f t="shared" si="59"/>
        <v>是</v>
      </c>
      <c r="G1276" s="142" t="str">
        <f t="shared" si="60"/>
        <v>项</v>
      </c>
    </row>
    <row r="1277" ht="36" customHeight="1" spans="1:7">
      <c r="A1277" s="392" t="s">
        <v>2274</v>
      </c>
      <c r="B1277" s="393" t="s">
        <v>2275</v>
      </c>
      <c r="C1277" s="330">
        <v>30</v>
      </c>
      <c r="D1277" s="277">
        <v>30</v>
      </c>
      <c r="E1277" s="390" t="e">
        <f t="shared" si="61"/>
        <v>#DIV/0!</v>
      </c>
      <c r="F1277" s="251" t="str">
        <f t="shared" si="59"/>
        <v>是</v>
      </c>
      <c r="G1277" s="142" t="str">
        <f t="shared" si="60"/>
        <v>项</v>
      </c>
    </row>
    <row r="1278" ht="36" customHeight="1" spans="1:7">
      <c r="A1278" s="274">
        <v>2220511</v>
      </c>
      <c r="B1278" s="391" t="s">
        <v>2276</v>
      </c>
      <c r="C1278" s="277">
        <v>0</v>
      </c>
      <c r="D1278" s="312">
        <f>((((SUM(XFD1279:XFD1281))+0)+0)+0)+0</f>
        <v>0</v>
      </c>
      <c r="E1278" s="390"/>
      <c r="F1278" s="251" t="str">
        <f t="shared" si="59"/>
        <v>是</v>
      </c>
      <c r="G1278" s="142" t="str">
        <f t="shared" si="60"/>
        <v>项</v>
      </c>
    </row>
    <row r="1279" ht="36" customHeight="1" spans="1:7">
      <c r="A1279" s="392" t="s">
        <v>2277</v>
      </c>
      <c r="B1279" s="393" t="s">
        <v>2278</v>
      </c>
      <c r="C1279" s="277">
        <v>0</v>
      </c>
      <c r="D1279" s="250"/>
      <c r="E1279" s="390"/>
      <c r="F1279" s="251" t="str">
        <f t="shared" si="59"/>
        <v>是</v>
      </c>
      <c r="G1279" s="142" t="str">
        <f t="shared" si="60"/>
        <v>项</v>
      </c>
    </row>
    <row r="1280" ht="36" customHeight="1" spans="1:7">
      <c r="A1280" s="388" t="s">
        <v>2279</v>
      </c>
      <c r="B1280" s="393" t="s">
        <v>2280</v>
      </c>
      <c r="C1280" s="277">
        <v>0</v>
      </c>
      <c r="D1280" s="250"/>
      <c r="E1280" s="390"/>
      <c r="F1280" s="251" t="str">
        <f t="shared" si="59"/>
        <v>是</v>
      </c>
      <c r="G1280" s="142" t="str">
        <f t="shared" si="60"/>
        <v>项</v>
      </c>
    </row>
    <row r="1281" ht="36" customHeight="1" spans="1:7">
      <c r="A1281" s="388" t="s">
        <v>109</v>
      </c>
      <c r="B1281" s="393" t="s">
        <v>2281</v>
      </c>
      <c r="C1281" s="277">
        <v>0</v>
      </c>
      <c r="D1281" s="277"/>
      <c r="E1281" s="390"/>
      <c r="F1281" s="251" t="str">
        <f t="shared" si="59"/>
        <v>是</v>
      </c>
      <c r="G1281" s="142" t="str">
        <f t="shared" si="60"/>
        <v>项</v>
      </c>
    </row>
    <row r="1282" ht="36" customHeight="1" spans="1:7">
      <c r="A1282" s="388" t="s">
        <v>2282</v>
      </c>
      <c r="B1282" s="391" t="s">
        <v>2283</v>
      </c>
      <c r="C1282" s="277"/>
      <c r="D1282" s="312">
        <f>((((XFD1283)+0)+0)+0)+0</f>
        <v>0</v>
      </c>
      <c r="E1282" s="390"/>
      <c r="F1282" s="251" t="str">
        <f t="shared" si="59"/>
        <v>是</v>
      </c>
      <c r="G1282" s="142" t="str">
        <f t="shared" si="60"/>
        <v>项</v>
      </c>
    </row>
    <row r="1283" ht="36" customHeight="1" spans="1:7">
      <c r="A1283" s="392" t="s">
        <v>2284</v>
      </c>
      <c r="B1283" s="393" t="s">
        <v>2283</v>
      </c>
      <c r="C1283" s="277"/>
      <c r="D1283" s="277"/>
      <c r="E1283" s="390"/>
      <c r="F1283" s="251" t="str">
        <f t="shared" si="59"/>
        <v>是</v>
      </c>
      <c r="G1283" s="142" t="str">
        <f t="shared" si="60"/>
        <v>项</v>
      </c>
    </row>
    <row r="1284" ht="36" customHeight="1" spans="1:7">
      <c r="A1284" s="392" t="s">
        <v>2285</v>
      </c>
      <c r="B1284" s="389" t="s">
        <v>112</v>
      </c>
      <c r="C1284" s="330">
        <v>1938</v>
      </c>
      <c r="D1284" s="312">
        <v>1890</v>
      </c>
      <c r="E1284" s="390" t="e">
        <f t="shared" si="61"/>
        <v>#DIV/0!</v>
      </c>
      <c r="F1284" s="251" t="str">
        <f t="shared" ref="F1284:F1297" si="62">IF(LEN(XFD1284)=3,"是",IF(XFD1284&lt;&gt;"",IF(SUM(XFD1284)&lt;&gt;0,"是","否"),"是"))</f>
        <v>是</v>
      </c>
      <c r="G1284" s="142" t="str">
        <f t="shared" ref="G1284:G1297" si="63">IF(LEN(XFD1284)=3,"类",IF(LEN(XFD1284)=5,"款","项"))</f>
        <v>项</v>
      </c>
    </row>
    <row r="1285" ht="36" customHeight="1" spans="1:7">
      <c r="A1285" s="392" t="s">
        <v>2286</v>
      </c>
      <c r="B1285" s="389" t="s">
        <v>114</v>
      </c>
      <c r="C1285" s="312">
        <f>SUM(XFD1286)</f>
        <v>0</v>
      </c>
      <c r="D1285" s="312">
        <f>SUM(XFD1286)</f>
        <v>0</v>
      </c>
      <c r="E1285" s="390" t="e">
        <f t="shared" si="61"/>
        <v>#DIV/0!</v>
      </c>
      <c r="F1285" s="251" t="str">
        <f t="shared" si="62"/>
        <v>是</v>
      </c>
      <c r="G1285" s="142" t="str">
        <f t="shared" si="63"/>
        <v>项</v>
      </c>
    </row>
    <row r="1286" ht="36" customHeight="1" spans="1:7">
      <c r="A1286" s="392" t="s">
        <v>2287</v>
      </c>
      <c r="B1286" s="391" t="s">
        <v>2288</v>
      </c>
      <c r="C1286" s="312">
        <f>SUM(XFD1287:XFD1290)</f>
        <v>0</v>
      </c>
      <c r="D1286" s="312">
        <f>SUM(XFD1287:XFD1290)</f>
        <v>0</v>
      </c>
      <c r="E1286" s="390" t="e">
        <f t="shared" si="61"/>
        <v>#DIV/0!</v>
      </c>
      <c r="F1286" s="251" t="str">
        <f t="shared" si="62"/>
        <v>是</v>
      </c>
      <c r="G1286" s="142" t="str">
        <f t="shared" si="63"/>
        <v>项</v>
      </c>
    </row>
    <row r="1287" ht="36" customHeight="1" spans="1:7">
      <c r="A1287" s="392" t="s">
        <v>2289</v>
      </c>
      <c r="B1287" s="393" t="s">
        <v>2290</v>
      </c>
      <c r="C1287" s="330">
        <v>2805</v>
      </c>
      <c r="D1287" s="277">
        <v>3829</v>
      </c>
      <c r="E1287" s="390" t="e">
        <f t="shared" si="61"/>
        <v>#DIV/0!</v>
      </c>
      <c r="F1287" s="251" t="str">
        <f t="shared" si="62"/>
        <v>是</v>
      </c>
      <c r="G1287" s="142" t="str">
        <f t="shared" si="63"/>
        <v>项</v>
      </c>
    </row>
    <row r="1288" ht="36" customHeight="1" spans="1:7">
      <c r="A1288" s="392" t="s">
        <v>2291</v>
      </c>
      <c r="B1288" s="393" t="s">
        <v>2292</v>
      </c>
      <c r="C1288" s="277"/>
      <c r="D1288" s="277"/>
      <c r="E1288" s="390"/>
      <c r="F1288" s="251" t="str">
        <f t="shared" si="62"/>
        <v>是</v>
      </c>
      <c r="G1288" s="142" t="str">
        <f t="shared" si="63"/>
        <v>项</v>
      </c>
    </row>
    <row r="1289" ht="36" customHeight="1" spans="1:7">
      <c r="A1289" s="392" t="s">
        <v>2293</v>
      </c>
      <c r="B1289" s="393" t="s">
        <v>2294</v>
      </c>
      <c r="C1289" s="277"/>
      <c r="D1289" s="277"/>
      <c r="E1289" s="390"/>
      <c r="F1289" s="251" t="str">
        <f t="shared" si="62"/>
        <v>是</v>
      </c>
      <c r="G1289" s="142" t="str">
        <f t="shared" si="63"/>
        <v>项</v>
      </c>
    </row>
    <row r="1290" ht="36" customHeight="1" spans="1:7">
      <c r="A1290" s="392" t="s">
        <v>2295</v>
      </c>
      <c r="B1290" s="393" t="s">
        <v>2296</v>
      </c>
      <c r="C1290" s="277">
        <v>0</v>
      </c>
      <c r="D1290" s="250"/>
      <c r="E1290" s="390"/>
      <c r="F1290" s="251" t="str">
        <f t="shared" si="62"/>
        <v>是</v>
      </c>
      <c r="G1290" s="142" t="str">
        <f t="shared" si="63"/>
        <v>项</v>
      </c>
    </row>
    <row r="1291" ht="36" customHeight="1" spans="1:7">
      <c r="A1291" s="392" t="s">
        <v>2297</v>
      </c>
      <c r="B1291" s="389" t="s">
        <v>116</v>
      </c>
      <c r="C1291" s="312">
        <f>((((XFD1292)+0)+0)+0)+0</f>
        <v>0</v>
      </c>
      <c r="D1291" s="312">
        <f>((((XFD1292)+0)+0)+0)+0</f>
        <v>0</v>
      </c>
      <c r="E1291" s="390" t="e">
        <f t="shared" si="61"/>
        <v>#DIV/0!</v>
      </c>
      <c r="F1291" s="251" t="str">
        <f t="shared" si="62"/>
        <v>是</v>
      </c>
      <c r="G1291" s="142" t="str">
        <f t="shared" si="63"/>
        <v>项</v>
      </c>
    </row>
    <row r="1292" ht="36" customHeight="1" spans="1:7">
      <c r="A1292" s="392" t="s">
        <v>2298</v>
      </c>
      <c r="B1292" s="391" t="s">
        <v>2299</v>
      </c>
      <c r="C1292" s="312">
        <f>XFD1293</f>
        <v>0</v>
      </c>
      <c r="D1292" s="312">
        <f>XFD1293</f>
        <v>0</v>
      </c>
      <c r="E1292" s="390" t="e">
        <f t="shared" si="61"/>
        <v>#DIV/0!</v>
      </c>
      <c r="F1292" s="251" t="str">
        <f t="shared" si="62"/>
        <v>是</v>
      </c>
      <c r="G1292" s="142" t="str">
        <f t="shared" si="63"/>
        <v>项</v>
      </c>
    </row>
    <row r="1293" ht="36" customHeight="1" spans="1:7">
      <c r="A1293" s="392" t="s">
        <v>2300</v>
      </c>
      <c r="B1293" s="393" t="s">
        <v>2301</v>
      </c>
      <c r="C1293" s="330">
        <v>1</v>
      </c>
      <c r="D1293" s="277">
        <v>5</v>
      </c>
      <c r="E1293" s="390" t="e">
        <f t="shared" si="61"/>
        <v>#DIV/0!</v>
      </c>
      <c r="F1293" s="251" t="str">
        <f t="shared" si="62"/>
        <v>是</v>
      </c>
      <c r="G1293" s="142" t="str">
        <f t="shared" si="63"/>
        <v>项</v>
      </c>
    </row>
    <row r="1294" ht="36" customHeight="1" spans="1:7">
      <c r="A1294" s="388" t="s">
        <v>2302</v>
      </c>
      <c r="B1294" s="389" t="s">
        <v>118</v>
      </c>
      <c r="C1294" s="312">
        <f>SUM(XFD1295:XFD1296,)</f>
        <v>0</v>
      </c>
      <c r="D1294" s="312">
        <f>SUM(XFD1295:XFD1296,)</f>
        <v>0</v>
      </c>
      <c r="E1294" s="390"/>
      <c r="F1294" s="251" t="str">
        <f t="shared" si="62"/>
        <v>是</v>
      </c>
      <c r="G1294" s="142" t="str">
        <f t="shared" si="63"/>
        <v>项</v>
      </c>
    </row>
    <row r="1295" s="142" customFormat="1" ht="36" customHeight="1" spans="1:7">
      <c r="A1295" s="392" t="s">
        <v>2303</v>
      </c>
      <c r="B1295" s="396" t="s">
        <v>2304</v>
      </c>
      <c r="C1295" s="277">
        <v>0</v>
      </c>
      <c r="D1295" s="250"/>
      <c r="E1295" s="405"/>
      <c r="F1295" s="251" t="str">
        <f t="shared" si="62"/>
        <v>是</v>
      </c>
      <c r="G1295" s="142" t="str">
        <f t="shared" si="63"/>
        <v>项</v>
      </c>
    </row>
    <row r="1296" s="142" customFormat="1" ht="36" customHeight="1" spans="1:7">
      <c r="A1296" s="392" t="s">
        <v>2305</v>
      </c>
      <c r="B1296" s="396" t="s">
        <v>2017</v>
      </c>
      <c r="C1296" s="277"/>
      <c r="D1296" s="250"/>
      <c r="E1296" s="405"/>
      <c r="F1296" s="251" t="str">
        <f t="shared" si="62"/>
        <v>是</v>
      </c>
      <c r="G1296" s="142" t="str">
        <f t="shared" si="63"/>
        <v>项</v>
      </c>
    </row>
    <row r="1297" ht="36" customHeight="1" spans="1:7">
      <c r="A1297" s="392" t="s">
        <v>2306</v>
      </c>
      <c r="B1297" s="391" t="s">
        <v>2307</v>
      </c>
      <c r="C1297" s="406">
        <f>SUM(XFD1294,XFD1291,XFD1285,XFD1284,XFD1234,XFD1189,XFD1168,XFD1123,XFD1113,XFD1086,XFD1066,XFD1002,XFD944,XFD836,XFD813,XFD736,XFD652,XFD523,XFD466,XFD410,XFD358,XFD268,XFD249,XFD246,XFD4)</f>
        <v>0</v>
      </c>
      <c r="D1297" s="406">
        <f>SUM(XFD1294,XFD1291,XFD1285,XFD1284,XFD1234,XFD1189,XFD1168,XFD1123,XFD1113,XFD1086,XFD1066,XFD1002,XFD944,XFD836,XFD813,XFD736,XFD652,XFD523,XFD466,XFD410,XFD358,XFD268,XFD249,XFD246,XFD4)</f>
        <v>0</v>
      </c>
      <c r="E1297" s="390" t="e">
        <f t="shared" si="61"/>
        <v>#DIV/0!</v>
      </c>
      <c r="F1297" s="251" t="str">
        <f t="shared" si="62"/>
        <v>是</v>
      </c>
      <c r="G1297" s="142" t="str">
        <f t="shared" si="63"/>
        <v>项</v>
      </c>
    </row>
    <row r="1298" spans="3:3">
      <c r="C1298" s="347"/>
    </row>
    <row r="1299" spans="3:3">
      <c r="C1299" s="365"/>
    </row>
    <row r="1300" spans="3:3">
      <c r="C1300" s="347"/>
    </row>
    <row r="1301" spans="3:3">
      <c r="C1301" s="365"/>
    </row>
    <row r="1302" spans="3:3">
      <c r="C1302" s="347"/>
    </row>
    <row r="1303" spans="3:3">
      <c r="C1303" s="347"/>
    </row>
    <row r="1304" spans="3:3">
      <c r="C1304" s="365"/>
    </row>
    <row r="1305" spans="3:3">
      <c r="C1305" s="347"/>
    </row>
    <row r="1306" spans="3:3">
      <c r="C1306" s="347"/>
    </row>
    <row r="1307" spans="3:3">
      <c r="C1307" s="347"/>
    </row>
    <row r="1308" spans="3:3">
      <c r="C1308" s="347"/>
    </row>
    <row r="1309" spans="3:3">
      <c r="C1309" s="365"/>
    </row>
    <row r="1310" spans="3:3">
      <c r="C1310" s="347"/>
    </row>
  </sheetData>
  <mergeCells count="1">
    <mergeCell ref="B1:E1"/>
  </mergeCells>
  <conditionalFormatting sqref="F4">
    <cfRule type="cellIs" dxfId="59" priority="1439" stopIfTrue="1" operator="lessThan">
      <formula>0</formula>
    </cfRule>
  </conditionalFormatting>
  <conditionalFormatting sqref="F5">
    <cfRule type="cellIs" dxfId="60" priority="1351" stopIfTrue="1" operator="lessThan">
      <formula>0</formula>
    </cfRule>
  </conditionalFormatting>
  <conditionalFormatting sqref="F6">
    <cfRule type="cellIs" dxfId="61" priority="1350" stopIfTrue="1" operator="lessThan">
      <formula>0</formula>
    </cfRule>
  </conditionalFormatting>
  <conditionalFormatting sqref="F7">
    <cfRule type="cellIs" dxfId="62" priority="1349" stopIfTrue="1" operator="lessThan">
      <formula>0</formula>
    </cfRule>
  </conditionalFormatting>
  <conditionalFormatting sqref="F8">
    <cfRule type="cellIs" dxfId="63" priority="1348" stopIfTrue="1" operator="lessThan">
      <formula>0</formula>
    </cfRule>
  </conditionalFormatting>
  <conditionalFormatting sqref="F9">
    <cfRule type="cellIs" dxfId="64" priority="1347" stopIfTrue="1" operator="lessThan">
      <formula>0</formula>
    </cfRule>
  </conditionalFormatting>
  <conditionalFormatting sqref="F10">
    <cfRule type="cellIs" dxfId="65" priority="1346" stopIfTrue="1" operator="lessThan">
      <formula>0</formula>
    </cfRule>
  </conditionalFormatting>
  <conditionalFormatting sqref="F11">
    <cfRule type="cellIs" dxfId="66" priority="1345" stopIfTrue="1" operator="lessThan">
      <formula>0</formula>
    </cfRule>
  </conditionalFormatting>
  <conditionalFormatting sqref="F12">
    <cfRule type="cellIs" dxfId="67" priority="1344" stopIfTrue="1" operator="lessThan">
      <formula>0</formula>
    </cfRule>
  </conditionalFormatting>
  <conditionalFormatting sqref="F13">
    <cfRule type="cellIs" dxfId="68" priority="1343" stopIfTrue="1" operator="lessThan">
      <formula>0</formula>
    </cfRule>
  </conditionalFormatting>
  <conditionalFormatting sqref="F14">
    <cfRule type="cellIs" dxfId="69" priority="1342" stopIfTrue="1" operator="lessThan">
      <formula>0</formula>
    </cfRule>
  </conditionalFormatting>
  <conditionalFormatting sqref="F15">
    <cfRule type="cellIs" dxfId="70" priority="1341" stopIfTrue="1" operator="lessThan">
      <formula>0</formula>
    </cfRule>
  </conditionalFormatting>
  <conditionalFormatting sqref="F16">
    <cfRule type="cellIs" dxfId="71" priority="1340" stopIfTrue="1" operator="lessThan">
      <formula>0</formula>
    </cfRule>
  </conditionalFormatting>
  <conditionalFormatting sqref="F17">
    <cfRule type="cellIs" dxfId="72" priority="1339" stopIfTrue="1" operator="lessThan">
      <formula>0</formula>
    </cfRule>
  </conditionalFormatting>
  <conditionalFormatting sqref="F18">
    <cfRule type="cellIs" dxfId="73" priority="1338" stopIfTrue="1" operator="lessThan">
      <formula>0</formula>
    </cfRule>
  </conditionalFormatting>
  <conditionalFormatting sqref="F19">
    <cfRule type="cellIs" dxfId="74" priority="1337" stopIfTrue="1" operator="lessThan">
      <formula>0</formula>
    </cfRule>
  </conditionalFormatting>
  <conditionalFormatting sqref="F20">
    <cfRule type="cellIs" dxfId="75" priority="1336" stopIfTrue="1" operator="lessThan">
      <formula>0</formula>
    </cfRule>
  </conditionalFormatting>
  <conditionalFormatting sqref="F21">
    <cfRule type="cellIs" dxfId="76" priority="1335" stopIfTrue="1" operator="lessThan">
      <formula>0</formula>
    </cfRule>
  </conditionalFormatting>
  <conditionalFormatting sqref="F22">
    <cfRule type="cellIs" dxfId="77" priority="1334" stopIfTrue="1" operator="lessThan">
      <formula>0</formula>
    </cfRule>
  </conditionalFormatting>
  <conditionalFormatting sqref="F23">
    <cfRule type="cellIs" dxfId="78" priority="1333" stopIfTrue="1" operator="lessThan">
      <formula>0</formula>
    </cfRule>
  </conditionalFormatting>
  <conditionalFormatting sqref="F24">
    <cfRule type="cellIs" dxfId="79" priority="1332" stopIfTrue="1" operator="lessThan">
      <formula>0</formula>
    </cfRule>
  </conditionalFormatting>
  <conditionalFormatting sqref="F25">
    <cfRule type="cellIs" dxfId="80" priority="1331" stopIfTrue="1" operator="lessThan">
      <formula>0</formula>
    </cfRule>
  </conditionalFormatting>
  <conditionalFormatting sqref="F26">
    <cfRule type="cellIs" dxfId="81" priority="1330" stopIfTrue="1" operator="lessThan">
      <formula>0</formula>
    </cfRule>
  </conditionalFormatting>
  <conditionalFormatting sqref="F27">
    <cfRule type="cellIs" dxfId="82" priority="1329" stopIfTrue="1" operator="lessThan">
      <formula>0</formula>
    </cfRule>
  </conditionalFormatting>
  <conditionalFormatting sqref="F28">
    <cfRule type="cellIs" dxfId="83" priority="1328" stopIfTrue="1" operator="lessThan">
      <formula>0</formula>
    </cfRule>
  </conditionalFormatting>
  <conditionalFormatting sqref="F29">
    <cfRule type="cellIs" dxfId="84" priority="1327" stopIfTrue="1" operator="lessThan">
      <formula>0</formula>
    </cfRule>
  </conditionalFormatting>
  <conditionalFormatting sqref="F30">
    <cfRule type="cellIs" dxfId="85" priority="1326" stopIfTrue="1" operator="lessThan">
      <formula>0</formula>
    </cfRule>
  </conditionalFormatting>
  <conditionalFormatting sqref="F31">
    <cfRule type="cellIs" dxfId="86" priority="1325" stopIfTrue="1" operator="lessThan">
      <formula>0</formula>
    </cfRule>
  </conditionalFormatting>
  <conditionalFormatting sqref="F32">
    <cfRule type="cellIs" dxfId="87" priority="1324" stopIfTrue="1" operator="lessThan">
      <formula>0</formula>
    </cfRule>
  </conditionalFormatting>
  <conditionalFormatting sqref="F33">
    <cfRule type="cellIs" dxfId="88" priority="1323" stopIfTrue="1" operator="lessThan">
      <formula>0</formula>
    </cfRule>
  </conditionalFormatting>
  <conditionalFormatting sqref="F34">
    <cfRule type="cellIs" dxfId="89" priority="1322" stopIfTrue="1" operator="lessThan">
      <formula>0</formula>
    </cfRule>
  </conditionalFormatting>
  <conditionalFormatting sqref="F35">
    <cfRule type="cellIs" dxfId="90" priority="1321" stopIfTrue="1" operator="lessThan">
      <formula>0</formula>
    </cfRule>
  </conditionalFormatting>
  <conditionalFormatting sqref="F36">
    <cfRule type="cellIs" dxfId="91" priority="1320" stopIfTrue="1" operator="lessThan">
      <formula>0</formula>
    </cfRule>
  </conditionalFormatting>
  <conditionalFormatting sqref="F37">
    <cfRule type="cellIs" dxfId="92" priority="1319" stopIfTrue="1" operator="lessThan">
      <formula>0</formula>
    </cfRule>
  </conditionalFormatting>
  <conditionalFormatting sqref="F38">
    <cfRule type="cellIs" dxfId="93" priority="1318" stopIfTrue="1" operator="lessThan">
      <formula>0</formula>
    </cfRule>
  </conditionalFormatting>
  <conditionalFormatting sqref="F39">
    <cfRule type="cellIs" dxfId="94" priority="1317" stopIfTrue="1" operator="lessThan">
      <formula>0</formula>
    </cfRule>
  </conditionalFormatting>
  <conditionalFormatting sqref="F40">
    <cfRule type="cellIs" dxfId="95" priority="1316" stopIfTrue="1" operator="lessThan">
      <formula>0</formula>
    </cfRule>
  </conditionalFormatting>
  <conditionalFormatting sqref="F41">
    <cfRule type="cellIs" dxfId="96" priority="1315" stopIfTrue="1" operator="lessThan">
      <formula>0</formula>
    </cfRule>
  </conditionalFormatting>
  <conditionalFormatting sqref="F42">
    <cfRule type="cellIs" dxfId="97" priority="1314" stopIfTrue="1" operator="lessThan">
      <formula>0</formula>
    </cfRule>
  </conditionalFormatting>
  <conditionalFormatting sqref="F43">
    <cfRule type="cellIs" dxfId="98" priority="1313" stopIfTrue="1" operator="lessThan">
      <formula>0</formula>
    </cfRule>
  </conditionalFormatting>
  <conditionalFormatting sqref="F44">
    <cfRule type="cellIs" dxfId="99" priority="1312" stopIfTrue="1" operator="lessThan">
      <formula>0</formula>
    </cfRule>
  </conditionalFormatting>
  <conditionalFormatting sqref="F45">
    <cfRule type="cellIs" dxfId="100" priority="1311" stopIfTrue="1" operator="lessThan">
      <formula>0</formula>
    </cfRule>
  </conditionalFormatting>
  <conditionalFormatting sqref="F46">
    <cfRule type="cellIs" dxfId="101" priority="1310" stopIfTrue="1" operator="lessThan">
      <formula>0</formula>
    </cfRule>
  </conditionalFormatting>
  <conditionalFormatting sqref="F47">
    <cfRule type="cellIs" dxfId="102" priority="1309" stopIfTrue="1" operator="lessThan">
      <formula>0</formula>
    </cfRule>
  </conditionalFormatting>
  <conditionalFormatting sqref="F48">
    <cfRule type="cellIs" dxfId="103" priority="1308" stopIfTrue="1" operator="lessThan">
      <formula>0</formula>
    </cfRule>
  </conditionalFormatting>
  <conditionalFormatting sqref="F49">
    <cfRule type="cellIs" dxfId="104" priority="1307" stopIfTrue="1" operator="lessThan">
      <formula>0</formula>
    </cfRule>
  </conditionalFormatting>
  <conditionalFormatting sqref="F50">
    <cfRule type="cellIs" dxfId="105" priority="1306" stopIfTrue="1" operator="lessThan">
      <formula>0</formula>
    </cfRule>
  </conditionalFormatting>
  <conditionalFormatting sqref="F51">
    <cfRule type="cellIs" dxfId="106" priority="1305" stopIfTrue="1" operator="lessThan">
      <formula>0</formula>
    </cfRule>
  </conditionalFormatting>
  <conditionalFormatting sqref="F52">
    <cfRule type="cellIs" dxfId="107" priority="1304" stopIfTrue="1" operator="lessThan">
      <formula>0</formula>
    </cfRule>
  </conditionalFormatting>
  <conditionalFormatting sqref="F53">
    <cfRule type="cellIs" dxfId="108" priority="1303" stopIfTrue="1" operator="lessThan">
      <formula>0</formula>
    </cfRule>
  </conditionalFormatting>
  <conditionalFormatting sqref="F54">
    <cfRule type="cellIs" dxfId="109" priority="1302" stopIfTrue="1" operator="lessThan">
      <formula>0</formula>
    </cfRule>
  </conditionalFormatting>
  <conditionalFormatting sqref="F55">
    <cfRule type="cellIs" dxfId="110" priority="1301" stopIfTrue="1" operator="lessThan">
      <formula>0</formula>
    </cfRule>
  </conditionalFormatting>
  <conditionalFormatting sqref="F56">
    <cfRule type="cellIs" dxfId="111" priority="1300" stopIfTrue="1" operator="lessThan">
      <formula>0</formula>
    </cfRule>
  </conditionalFormatting>
  <conditionalFormatting sqref="F57">
    <cfRule type="cellIs" dxfId="112" priority="1299" stopIfTrue="1" operator="lessThan">
      <formula>0</formula>
    </cfRule>
  </conditionalFormatting>
  <conditionalFormatting sqref="F58">
    <cfRule type="cellIs" dxfId="113" priority="1298" stopIfTrue="1" operator="lessThan">
      <formula>0</formula>
    </cfRule>
  </conditionalFormatting>
  <conditionalFormatting sqref="F59">
    <cfRule type="cellIs" dxfId="114" priority="1297" stopIfTrue="1" operator="lessThan">
      <formula>0</formula>
    </cfRule>
  </conditionalFormatting>
  <conditionalFormatting sqref="F60">
    <cfRule type="cellIs" dxfId="115" priority="1296" stopIfTrue="1" operator="lessThan">
      <formula>0</formula>
    </cfRule>
  </conditionalFormatting>
  <conditionalFormatting sqref="F61">
    <cfRule type="cellIs" dxfId="116" priority="1295" stopIfTrue="1" operator="lessThan">
      <formula>0</formula>
    </cfRule>
  </conditionalFormatting>
  <conditionalFormatting sqref="F62">
    <cfRule type="cellIs" dxfId="117" priority="1294" stopIfTrue="1" operator="lessThan">
      <formula>0</formula>
    </cfRule>
  </conditionalFormatting>
  <conditionalFormatting sqref="F63">
    <cfRule type="cellIs" dxfId="118" priority="1293" stopIfTrue="1" operator="lessThan">
      <formula>0</formula>
    </cfRule>
  </conditionalFormatting>
  <conditionalFormatting sqref="F64">
    <cfRule type="cellIs" dxfId="119" priority="1292" stopIfTrue="1" operator="lessThan">
      <formula>0</formula>
    </cfRule>
  </conditionalFormatting>
  <conditionalFormatting sqref="F65">
    <cfRule type="cellIs" dxfId="120" priority="1291" stopIfTrue="1" operator="lessThan">
      <formula>0</formula>
    </cfRule>
  </conditionalFormatting>
  <conditionalFormatting sqref="F66">
    <cfRule type="cellIs" dxfId="121" priority="1290" stopIfTrue="1" operator="lessThan">
      <formula>0</formula>
    </cfRule>
  </conditionalFormatting>
  <conditionalFormatting sqref="F67">
    <cfRule type="cellIs" dxfId="122" priority="1289" stopIfTrue="1" operator="lessThan">
      <formula>0</formula>
    </cfRule>
  </conditionalFormatting>
  <conditionalFormatting sqref="F68">
    <cfRule type="cellIs" dxfId="123" priority="1288" stopIfTrue="1" operator="lessThan">
      <formula>0</formula>
    </cfRule>
  </conditionalFormatting>
  <conditionalFormatting sqref="F69">
    <cfRule type="cellIs" dxfId="124" priority="1287" stopIfTrue="1" operator="lessThan">
      <formula>0</formula>
    </cfRule>
  </conditionalFormatting>
  <conditionalFormatting sqref="F70">
    <cfRule type="cellIs" dxfId="125" priority="1286" stopIfTrue="1" operator="lessThan">
      <formula>0</formula>
    </cfRule>
  </conditionalFormatting>
  <conditionalFormatting sqref="F71">
    <cfRule type="cellIs" dxfId="126" priority="1285" stopIfTrue="1" operator="lessThan">
      <formula>0</formula>
    </cfRule>
  </conditionalFormatting>
  <conditionalFormatting sqref="F72">
    <cfRule type="cellIs" dxfId="127" priority="1284" stopIfTrue="1" operator="lessThan">
      <formula>0</formula>
    </cfRule>
  </conditionalFormatting>
  <conditionalFormatting sqref="F73">
    <cfRule type="cellIs" dxfId="128" priority="1283" stopIfTrue="1" operator="lessThan">
      <formula>0</formula>
    </cfRule>
  </conditionalFormatting>
  <conditionalFormatting sqref="F74">
    <cfRule type="cellIs" dxfId="129" priority="1282" stopIfTrue="1" operator="lessThan">
      <formula>0</formula>
    </cfRule>
  </conditionalFormatting>
  <conditionalFormatting sqref="F75">
    <cfRule type="cellIs" dxfId="130" priority="1281" stopIfTrue="1" operator="lessThan">
      <formula>0</formula>
    </cfRule>
  </conditionalFormatting>
  <conditionalFormatting sqref="F76">
    <cfRule type="cellIs" dxfId="131" priority="1280" stopIfTrue="1" operator="lessThan">
      <formula>0</formula>
    </cfRule>
  </conditionalFormatting>
  <conditionalFormatting sqref="F77">
    <cfRule type="cellIs" dxfId="132" priority="1279" stopIfTrue="1" operator="lessThan">
      <formula>0</formula>
    </cfRule>
  </conditionalFormatting>
  <conditionalFormatting sqref="F78">
    <cfRule type="cellIs" dxfId="133" priority="1278" stopIfTrue="1" operator="lessThan">
      <formula>0</formula>
    </cfRule>
  </conditionalFormatting>
  <conditionalFormatting sqref="F79">
    <cfRule type="cellIs" dxfId="134" priority="1277" stopIfTrue="1" operator="lessThan">
      <formula>0</formula>
    </cfRule>
  </conditionalFormatting>
  <conditionalFormatting sqref="F80">
    <cfRule type="cellIs" dxfId="135" priority="1276" stopIfTrue="1" operator="lessThan">
      <formula>0</formula>
    </cfRule>
  </conditionalFormatting>
  <conditionalFormatting sqref="F81">
    <cfRule type="cellIs" dxfId="136" priority="1275" stopIfTrue="1" operator="lessThan">
      <formula>0</formula>
    </cfRule>
  </conditionalFormatting>
  <conditionalFormatting sqref="F82">
    <cfRule type="cellIs" dxfId="137" priority="1274" stopIfTrue="1" operator="lessThan">
      <formula>0</formula>
    </cfRule>
  </conditionalFormatting>
  <conditionalFormatting sqref="F83">
    <cfRule type="cellIs" dxfId="138" priority="1273" stopIfTrue="1" operator="lessThan">
      <formula>0</formula>
    </cfRule>
  </conditionalFormatting>
  <conditionalFormatting sqref="F84">
    <cfRule type="cellIs" dxfId="139" priority="1272" stopIfTrue="1" operator="lessThan">
      <formula>0</formula>
    </cfRule>
  </conditionalFormatting>
  <conditionalFormatting sqref="F85">
    <cfRule type="cellIs" dxfId="140" priority="1271" stopIfTrue="1" operator="lessThan">
      <formula>0</formula>
    </cfRule>
  </conditionalFormatting>
  <conditionalFormatting sqref="F86">
    <cfRule type="cellIs" dxfId="141" priority="1270" stopIfTrue="1" operator="lessThan">
      <formula>0</formula>
    </cfRule>
  </conditionalFormatting>
  <conditionalFormatting sqref="F87">
    <cfRule type="cellIs" dxfId="142" priority="1269" stopIfTrue="1" operator="lessThan">
      <formula>0</formula>
    </cfRule>
  </conditionalFormatting>
  <conditionalFormatting sqref="F88">
    <cfRule type="cellIs" dxfId="143" priority="1268" stopIfTrue="1" operator="lessThan">
      <formula>0</formula>
    </cfRule>
  </conditionalFormatting>
  <conditionalFormatting sqref="F89">
    <cfRule type="cellIs" dxfId="144" priority="1267" stopIfTrue="1" operator="lessThan">
      <formula>0</formula>
    </cfRule>
  </conditionalFormatting>
  <conditionalFormatting sqref="F90">
    <cfRule type="cellIs" dxfId="145" priority="1266" stopIfTrue="1" operator="lessThan">
      <formula>0</formula>
    </cfRule>
  </conditionalFormatting>
  <conditionalFormatting sqref="F91">
    <cfRule type="cellIs" dxfId="146" priority="1265" stopIfTrue="1" operator="lessThan">
      <formula>0</formula>
    </cfRule>
  </conditionalFormatting>
  <conditionalFormatting sqref="F92">
    <cfRule type="cellIs" dxfId="147" priority="1264" stopIfTrue="1" operator="lessThan">
      <formula>0</formula>
    </cfRule>
  </conditionalFormatting>
  <conditionalFormatting sqref="F93">
    <cfRule type="cellIs" dxfId="148" priority="1263" stopIfTrue="1" operator="lessThan">
      <formula>0</formula>
    </cfRule>
  </conditionalFormatting>
  <conditionalFormatting sqref="F94">
    <cfRule type="cellIs" dxfId="149" priority="1262" stopIfTrue="1" operator="lessThan">
      <formula>0</formula>
    </cfRule>
  </conditionalFormatting>
  <conditionalFormatting sqref="F95">
    <cfRule type="cellIs" dxfId="150" priority="1261" stopIfTrue="1" operator="lessThan">
      <formula>0</formula>
    </cfRule>
  </conditionalFormatting>
  <conditionalFormatting sqref="F96">
    <cfRule type="cellIs" dxfId="151" priority="1260" stopIfTrue="1" operator="lessThan">
      <formula>0</formula>
    </cfRule>
  </conditionalFormatting>
  <conditionalFormatting sqref="F97">
    <cfRule type="cellIs" dxfId="152" priority="1259" stopIfTrue="1" operator="lessThan">
      <formula>0</formula>
    </cfRule>
  </conditionalFormatting>
  <conditionalFormatting sqref="F98">
    <cfRule type="cellIs" dxfId="153" priority="1258" stopIfTrue="1" operator="lessThan">
      <formula>0</formula>
    </cfRule>
  </conditionalFormatting>
  <conditionalFormatting sqref="F99">
    <cfRule type="cellIs" dxfId="154" priority="1257" stopIfTrue="1" operator="lessThan">
      <formula>0</formula>
    </cfRule>
  </conditionalFormatting>
  <conditionalFormatting sqref="F100">
    <cfRule type="cellIs" dxfId="155" priority="1256" stopIfTrue="1" operator="lessThan">
      <formula>0</formula>
    </cfRule>
  </conditionalFormatting>
  <conditionalFormatting sqref="F101">
    <cfRule type="cellIs" dxfId="156" priority="1255" stopIfTrue="1" operator="lessThan">
      <formula>0</formula>
    </cfRule>
  </conditionalFormatting>
  <conditionalFormatting sqref="F102">
    <cfRule type="cellIs" dxfId="157" priority="1254" stopIfTrue="1" operator="lessThan">
      <formula>0</formula>
    </cfRule>
  </conditionalFormatting>
  <conditionalFormatting sqref="F103">
    <cfRule type="cellIs" dxfId="158" priority="1253" stopIfTrue="1" operator="lessThan">
      <formula>0</formula>
    </cfRule>
  </conditionalFormatting>
  <conditionalFormatting sqref="F104">
    <cfRule type="cellIs" dxfId="159" priority="1252" stopIfTrue="1" operator="lessThan">
      <formula>0</formula>
    </cfRule>
  </conditionalFormatting>
  <conditionalFormatting sqref="F105">
    <cfRule type="cellIs" dxfId="160" priority="1251" stopIfTrue="1" operator="lessThan">
      <formula>0</formula>
    </cfRule>
  </conditionalFormatting>
  <conditionalFormatting sqref="F106">
    <cfRule type="cellIs" dxfId="161" priority="1250" stopIfTrue="1" operator="lessThan">
      <formula>0</formula>
    </cfRule>
  </conditionalFormatting>
  <conditionalFormatting sqref="F107">
    <cfRule type="cellIs" dxfId="162" priority="1249" stopIfTrue="1" operator="lessThan">
      <formula>0</formula>
    </cfRule>
  </conditionalFormatting>
  <conditionalFormatting sqref="F108">
    <cfRule type="cellIs" dxfId="163" priority="1248" stopIfTrue="1" operator="lessThan">
      <formula>0</formula>
    </cfRule>
  </conditionalFormatting>
  <conditionalFormatting sqref="F109">
    <cfRule type="cellIs" dxfId="164" priority="1247" stopIfTrue="1" operator="lessThan">
      <formula>0</formula>
    </cfRule>
  </conditionalFormatting>
  <conditionalFormatting sqref="F110">
    <cfRule type="cellIs" dxfId="165" priority="1246" stopIfTrue="1" operator="lessThan">
      <formula>0</formula>
    </cfRule>
  </conditionalFormatting>
  <conditionalFormatting sqref="F111">
    <cfRule type="cellIs" dxfId="166" priority="1245" stopIfTrue="1" operator="lessThan">
      <formula>0</formula>
    </cfRule>
  </conditionalFormatting>
  <conditionalFormatting sqref="F112">
    <cfRule type="cellIs" dxfId="167" priority="1244" stopIfTrue="1" operator="lessThan">
      <formula>0</formula>
    </cfRule>
  </conditionalFormatting>
  <conditionalFormatting sqref="F113">
    <cfRule type="cellIs" dxfId="168" priority="1243" stopIfTrue="1" operator="lessThan">
      <formula>0</formula>
    </cfRule>
  </conditionalFormatting>
  <conditionalFormatting sqref="F114">
    <cfRule type="cellIs" dxfId="169" priority="1242" stopIfTrue="1" operator="lessThan">
      <formula>0</formula>
    </cfRule>
  </conditionalFormatting>
  <conditionalFormatting sqref="F115">
    <cfRule type="cellIs" dxfId="170" priority="1241" stopIfTrue="1" operator="lessThan">
      <formula>0</formula>
    </cfRule>
  </conditionalFormatting>
  <conditionalFormatting sqref="F116">
    <cfRule type="cellIs" dxfId="171" priority="1240" stopIfTrue="1" operator="lessThan">
      <formula>0</formula>
    </cfRule>
  </conditionalFormatting>
  <conditionalFormatting sqref="F117">
    <cfRule type="cellIs" dxfId="172" priority="1239" stopIfTrue="1" operator="lessThan">
      <formula>0</formula>
    </cfRule>
  </conditionalFormatting>
  <conditionalFormatting sqref="F118">
    <cfRule type="cellIs" dxfId="173" priority="1238" stopIfTrue="1" operator="lessThan">
      <formula>0</formula>
    </cfRule>
  </conditionalFormatting>
  <conditionalFormatting sqref="F119">
    <cfRule type="cellIs" dxfId="174" priority="1237" stopIfTrue="1" operator="lessThan">
      <formula>0</formula>
    </cfRule>
  </conditionalFormatting>
  <conditionalFormatting sqref="F120">
    <cfRule type="cellIs" dxfId="175" priority="1236" stopIfTrue="1" operator="lessThan">
      <formula>0</formula>
    </cfRule>
  </conditionalFormatting>
  <conditionalFormatting sqref="F121">
    <cfRule type="cellIs" dxfId="176" priority="1235" stopIfTrue="1" operator="lessThan">
      <formula>0</formula>
    </cfRule>
  </conditionalFormatting>
  <conditionalFormatting sqref="F122">
    <cfRule type="cellIs" dxfId="177" priority="1234" stopIfTrue="1" operator="lessThan">
      <formula>0</formula>
    </cfRule>
  </conditionalFormatting>
  <conditionalFormatting sqref="F123">
    <cfRule type="cellIs" dxfId="178" priority="1233" stopIfTrue="1" operator="lessThan">
      <formula>0</formula>
    </cfRule>
  </conditionalFormatting>
  <conditionalFormatting sqref="F124">
    <cfRule type="cellIs" dxfId="179" priority="1232" stopIfTrue="1" operator="lessThan">
      <formula>0</formula>
    </cfRule>
  </conditionalFormatting>
  <conditionalFormatting sqref="F125">
    <cfRule type="cellIs" dxfId="180" priority="1231" stopIfTrue="1" operator="lessThan">
      <formula>0</formula>
    </cfRule>
  </conditionalFormatting>
  <conditionalFormatting sqref="F126">
    <cfRule type="cellIs" dxfId="181" priority="1230" stopIfTrue="1" operator="lessThan">
      <formula>0</formula>
    </cfRule>
  </conditionalFormatting>
  <conditionalFormatting sqref="F127">
    <cfRule type="cellIs" dxfId="182" priority="1229" stopIfTrue="1" operator="lessThan">
      <formula>0</formula>
    </cfRule>
  </conditionalFormatting>
  <conditionalFormatting sqref="F128">
    <cfRule type="cellIs" dxfId="183" priority="1228" stopIfTrue="1" operator="lessThan">
      <formula>0</formula>
    </cfRule>
  </conditionalFormatting>
  <conditionalFormatting sqref="F129">
    <cfRule type="cellIs" dxfId="184" priority="1227" stopIfTrue="1" operator="lessThan">
      <formula>0</formula>
    </cfRule>
  </conditionalFormatting>
  <conditionalFormatting sqref="F130">
    <cfRule type="cellIs" dxfId="185" priority="1226" stopIfTrue="1" operator="lessThan">
      <formula>0</formula>
    </cfRule>
  </conditionalFormatting>
  <conditionalFormatting sqref="F131">
    <cfRule type="cellIs" dxfId="186" priority="1225" stopIfTrue="1" operator="lessThan">
      <formula>0</formula>
    </cfRule>
  </conditionalFormatting>
  <conditionalFormatting sqref="F132">
    <cfRule type="cellIs" dxfId="187" priority="1224" stopIfTrue="1" operator="lessThan">
      <formula>0</formula>
    </cfRule>
  </conditionalFormatting>
  <conditionalFormatting sqref="F133">
    <cfRule type="cellIs" dxfId="188" priority="1223" stopIfTrue="1" operator="lessThan">
      <formula>0</formula>
    </cfRule>
  </conditionalFormatting>
  <conditionalFormatting sqref="F134">
    <cfRule type="cellIs" dxfId="189" priority="1222" stopIfTrue="1" operator="lessThan">
      <formula>0</formula>
    </cfRule>
  </conditionalFormatting>
  <conditionalFormatting sqref="F135">
    <cfRule type="cellIs" dxfId="190" priority="1221" stopIfTrue="1" operator="lessThan">
      <formula>0</formula>
    </cfRule>
  </conditionalFormatting>
  <conditionalFormatting sqref="F136">
    <cfRule type="cellIs" dxfId="191" priority="1220" stopIfTrue="1" operator="lessThan">
      <formula>0</formula>
    </cfRule>
  </conditionalFormatting>
  <conditionalFormatting sqref="F137">
    <cfRule type="cellIs" dxfId="192" priority="1219" stopIfTrue="1" operator="lessThan">
      <formula>0</formula>
    </cfRule>
  </conditionalFormatting>
  <conditionalFormatting sqref="F138">
    <cfRule type="cellIs" dxfId="193" priority="1218" stopIfTrue="1" operator="lessThan">
      <formula>0</formula>
    </cfRule>
  </conditionalFormatting>
  <conditionalFormatting sqref="F139">
    <cfRule type="cellIs" dxfId="194" priority="1217" stopIfTrue="1" operator="lessThan">
      <formula>0</formula>
    </cfRule>
  </conditionalFormatting>
  <conditionalFormatting sqref="F140">
    <cfRule type="cellIs" dxfId="195" priority="1216" stopIfTrue="1" operator="lessThan">
      <formula>0</formula>
    </cfRule>
  </conditionalFormatting>
  <conditionalFormatting sqref="F141">
    <cfRule type="cellIs" dxfId="196" priority="1215" stopIfTrue="1" operator="lessThan">
      <formula>0</formula>
    </cfRule>
  </conditionalFormatting>
  <conditionalFormatting sqref="F142">
    <cfRule type="cellIs" dxfId="197" priority="1214" stopIfTrue="1" operator="lessThan">
      <formula>0</formula>
    </cfRule>
  </conditionalFormatting>
  <conditionalFormatting sqref="F143">
    <cfRule type="cellIs" dxfId="198" priority="1213" stopIfTrue="1" operator="lessThan">
      <formula>0</formula>
    </cfRule>
  </conditionalFormatting>
  <conditionalFormatting sqref="F144">
    <cfRule type="cellIs" dxfId="199" priority="1212" stopIfTrue="1" operator="lessThan">
      <formula>0</formula>
    </cfRule>
  </conditionalFormatting>
  <conditionalFormatting sqref="F145">
    <cfRule type="cellIs" dxfId="200" priority="1211" stopIfTrue="1" operator="lessThan">
      <formula>0</formula>
    </cfRule>
  </conditionalFormatting>
  <conditionalFormatting sqref="F146">
    <cfRule type="cellIs" dxfId="201" priority="1210" stopIfTrue="1" operator="lessThan">
      <formula>0</formula>
    </cfRule>
  </conditionalFormatting>
  <conditionalFormatting sqref="F147">
    <cfRule type="cellIs" dxfId="202" priority="1209" stopIfTrue="1" operator="lessThan">
      <formula>0</formula>
    </cfRule>
  </conditionalFormatting>
  <conditionalFormatting sqref="F148">
    <cfRule type="cellIs" dxfId="203" priority="1208" stopIfTrue="1" operator="lessThan">
      <formula>0</formula>
    </cfRule>
  </conditionalFormatting>
  <conditionalFormatting sqref="F149">
    <cfRule type="cellIs" dxfId="204" priority="1207" stopIfTrue="1" operator="lessThan">
      <formula>0</formula>
    </cfRule>
  </conditionalFormatting>
  <conditionalFormatting sqref="F150">
    <cfRule type="cellIs" dxfId="205" priority="1206" stopIfTrue="1" operator="lessThan">
      <formula>0</formula>
    </cfRule>
  </conditionalFormatting>
  <conditionalFormatting sqref="F151">
    <cfRule type="cellIs" dxfId="206" priority="1205" stopIfTrue="1" operator="lessThan">
      <formula>0</formula>
    </cfRule>
  </conditionalFormatting>
  <conditionalFormatting sqref="F152">
    <cfRule type="cellIs" dxfId="207" priority="1204" stopIfTrue="1" operator="lessThan">
      <formula>0</formula>
    </cfRule>
  </conditionalFormatting>
  <conditionalFormatting sqref="F153">
    <cfRule type="cellIs" dxfId="208" priority="1203" stopIfTrue="1" operator="lessThan">
      <formula>0</formula>
    </cfRule>
  </conditionalFormatting>
  <conditionalFormatting sqref="F154">
    <cfRule type="cellIs" dxfId="209" priority="1202" stopIfTrue="1" operator="lessThan">
      <formula>0</formula>
    </cfRule>
  </conditionalFormatting>
  <conditionalFormatting sqref="F155">
    <cfRule type="cellIs" dxfId="210" priority="1201" stopIfTrue="1" operator="lessThan">
      <formula>0</formula>
    </cfRule>
  </conditionalFormatting>
  <conditionalFormatting sqref="F156">
    <cfRule type="cellIs" dxfId="211" priority="1200" stopIfTrue="1" operator="lessThan">
      <formula>0</formula>
    </cfRule>
  </conditionalFormatting>
  <conditionalFormatting sqref="F157">
    <cfRule type="cellIs" dxfId="212" priority="1199" stopIfTrue="1" operator="lessThan">
      <formula>0</formula>
    </cfRule>
  </conditionalFormatting>
  <conditionalFormatting sqref="F158">
    <cfRule type="cellIs" dxfId="213" priority="1198" stopIfTrue="1" operator="lessThan">
      <formula>0</formula>
    </cfRule>
  </conditionalFormatting>
  <conditionalFormatting sqref="F159">
    <cfRule type="cellIs" dxfId="214" priority="1197" stopIfTrue="1" operator="lessThan">
      <formula>0</formula>
    </cfRule>
  </conditionalFormatting>
  <conditionalFormatting sqref="F160">
    <cfRule type="cellIs" dxfId="215" priority="1196" stopIfTrue="1" operator="lessThan">
      <formula>0</formula>
    </cfRule>
  </conditionalFormatting>
  <conditionalFormatting sqref="F161">
    <cfRule type="cellIs" dxfId="216" priority="1195" stopIfTrue="1" operator="lessThan">
      <formula>0</formula>
    </cfRule>
  </conditionalFormatting>
  <conditionalFormatting sqref="F162">
    <cfRule type="cellIs" dxfId="217" priority="1194" stopIfTrue="1" operator="lessThan">
      <formula>0</formula>
    </cfRule>
  </conditionalFormatting>
  <conditionalFormatting sqref="F163">
    <cfRule type="cellIs" dxfId="218" priority="1193" stopIfTrue="1" operator="lessThan">
      <formula>0</formula>
    </cfRule>
  </conditionalFormatting>
  <conditionalFormatting sqref="F164">
    <cfRule type="cellIs" dxfId="219" priority="1192" stopIfTrue="1" operator="lessThan">
      <formula>0</formula>
    </cfRule>
  </conditionalFormatting>
  <conditionalFormatting sqref="F165">
    <cfRule type="cellIs" dxfId="220" priority="1191" stopIfTrue="1" operator="lessThan">
      <formula>0</formula>
    </cfRule>
  </conditionalFormatting>
  <conditionalFormatting sqref="F166">
    <cfRule type="cellIs" dxfId="221" priority="1190" stopIfTrue="1" operator="lessThan">
      <formula>0</formula>
    </cfRule>
  </conditionalFormatting>
  <conditionalFormatting sqref="F167">
    <cfRule type="cellIs" dxfId="222" priority="1189" stopIfTrue="1" operator="lessThan">
      <formula>0</formula>
    </cfRule>
  </conditionalFormatting>
  <conditionalFormatting sqref="F168">
    <cfRule type="cellIs" dxfId="223" priority="1188" stopIfTrue="1" operator="lessThan">
      <formula>0</formula>
    </cfRule>
  </conditionalFormatting>
  <conditionalFormatting sqref="F169">
    <cfRule type="cellIs" dxfId="224" priority="1187" stopIfTrue="1" operator="lessThan">
      <formula>0</formula>
    </cfRule>
  </conditionalFormatting>
  <conditionalFormatting sqref="F170">
    <cfRule type="cellIs" dxfId="225" priority="1186" stopIfTrue="1" operator="lessThan">
      <formula>0</formula>
    </cfRule>
  </conditionalFormatting>
  <conditionalFormatting sqref="F171">
    <cfRule type="cellIs" dxfId="226" priority="1185" stopIfTrue="1" operator="lessThan">
      <formula>0</formula>
    </cfRule>
  </conditionalFormatting>
  <conditionalFormatting sqref="F172">
    <cfRule type="cellIs" dxfId="227" priority="1184" stopIfTrue="1" operator="lessThan">
      <formula>0</formula>
    </cfRule>
  </conditionalFormatting>
  <conditionalFormatting sqref="F173">
    <cfRule type="cellIs" dxfId="228" priority="1183" stopIfTrue="1" operator="lessThan">
      <formula>0</formula>
    </cfRule>
  </conditionalFormatting>
  <conditionalFormatting sqref="F174">
    <cfRule type="cellIs" dxfId="229" priority="1182" stopIfTrue="1" operator="lessThan">
      <formula>0</formula>
    </cfRule>
  </conditionalFormatting>
  <conditionalFormatting sqref="F175">
    <cfRule type="cellIs" dxfId="230" priority="1181" stopIfTrue="1" operator="lessThan">
      <formula>0</formula>
    </cfRule>
  </conditionalFormatting>
  <conditionalFormatting sqref="F176">
    <cfRule type="cellIs" dxfId="231" priority="1180" stopIfTrue="1" operator="lessThan">
      <formula>0</formula>
    </cfRule>
  </conditionalFormatting>
  <conditionalFormatting sqref="F177">
    <cfRule type="cellIs" dxfId="232" priority="1179" stopIfTrue="1" operator="lessThan">
      <formula>0</formula>
    </cfRule>
  </conditionalFormatting>
  <conditionalFormatting sqref="F178">
    <cfRule type="cellIs" dxfId="233" priority="1178" stopIfTrue="1" operator="lessThan">
      <formula>0</formula>
    </cfRule>
  </conditionalFormatting>
  <conditionalFormatting sqref="F179">
    <cfRule type="cellIs" dxfId="234" priority="1177" stopIfTrue="1" operator="lessThan">
      <formula>0</formula>
    </cfRule>
  </conditionalFormatting>
  <conditionalFormatting sqref="F180">
    <cfRule type="cellIs" dxfId="235" priority="1176" stopIfTrue="1" operator="lessThan">
      <formula>0</formula>
    </cfRule>
  </conditionalFormatting>
  <conditionalFormatting sqref="F181">
    <cfRule type="cellIs" dxfId="236" priority="1175" stopIfTrue="1" operator="lessThan">
      <formula>0</formula>
    </cfRule>
  </conditionalFormatting>
  <conditionalFormatting sqref="F182">
    <cfRule type="cellIs" dxfId="237" priority="1174" stopIfTrue="1" operator="lessThan">
      <formula>0</formula>
    </cfRule>
  </conditionalFormatting>
  <conditionalFormatting sqref="F183">
    <cfRule type="cellIs" dxfId="238" priority="1173" stopIfTrue="1" operator="lessThan">
      <formula>0</formula>
    </cfRule>
  </conditionalFormatting>
  <conditionalFormatting sqref="F184">
    <cfRule type="cellIs" dxfId="239" priority="1172" stopIfTrue="1" operator="lessThan">
      <formula>0</formula>
    </cfRule>
  </conditionalFormatting>
  <conditionalFormatting sqref="F185">
    <cfRule type="cellIs" dxfId="240" priority="1171" stopIfTrue="1" operator="lessThan">
      <formula>0</formula>
    </cfRule>
  </conditionalFormatting>
  <conditionalFormatting sqref="F186">
    <cfRule type="cellIs" dxfId="241" priority="1170" stopIfTrue="1" operator="lessThan">
      <formula>0</formula>
    </cfRule>
  </conditionalFormatting>
  <conditionalFormatting sqref="F187">
    <cfRule type="cellIs" dxfId="242" priority="1169" stopIfTrue="1" operator="lessThan">
      <formula>0</formula>
    </cfRule>
  </conditionalFormatting>
  <conditionalFormatting sqref="F188">
    <cfRule type="cellIs" dxfId="243" priority="1168" stopIfTrue="1" operator="lessThan">
      <formula>0</formula>
    </cfRule>
  </conditionalFormatting>
  <conditionalFormatting sqref="F189">
    <cfRule type="cellIs" dxfId="244" priority="1167" stopIfTrue="1" operator="lessThan">
      <formula>0</formula>
    </cfRule>
  </conditionalFormatting>
  <conditionalFormatting sqref="F190">
    <cfRule type="cellIs" dxfId="245" priority="1166" stopIfTrue="1" operator="lessThan">
      <formula>0</formula>
    </cfRule>
  </conditionalFormatting>
  <conditionalFormatting sqref="F191">
    <cfRule type="cellIs" dxfId="246" priority="1165" stopIfTrue="1" operator="lessThan">
      <formula>0</formula>
    </cfRule>
  </conditionalFormatting>
  <conditionalFormatting sqref="F192">
    <cfRule type="cellIs" dxfId="247" priority="1164" stopIfTrue="1" operator="lessThan">
      <formula>0</formula>
    </cfRule>
  </conditionalFormatting>
  <conditionalFormatting sqref="F193">
    <cfRule type="cellIs" dxfId="248" priority="1163" stopIfTrue="1" operator="lessThan">
      <formula>0</formula>
    </cfRule>
  </conditionalFormatting>
  <conditionalFormatting sqref="F194">
    <cfRule type="cellIs" dxfId="249" priority="1162" stopIfTrue="1" operator="lessThan">
      <formula>0</formula>
    </cfRule>
  </conditionalFormatting>
  <conditionalFormatting sqref="F195">
    <cfRule type="cellIs" dxfId="250" priority="1161" stopIfTrue="1" operator="lessThan">
      <formula>0</formula>
    </cfRule>
  </conditionalFormatting>
  <conditionalFormatting sqref="F196">
    <cfRule type="cellIs" dxfId="251" priority="1160" stopIfTrue="1" operator="lessThan">
      <formula>0</formula>
    </cfRule>
  </conditionalFormatting>
  <conditionalFormatting sqref="F197">
    <cfRule type="cellIs" dxfId="252" priority="1159" stopIfTrue="1" operator="lessThan">
      <formula>0</formula>
    </cfRule>
  </conditionalFormatting>
  <conditionalFormatting sqref="F198">
    <cfRule type="cellIs" dxfId="253" priority="1158" stopIfTrue="1" operator="lessThan">
      <formula>0</formula>
    </cfRule>
  </conditionalFormatting>
  <conditionalFormatting sqref="F199">
    <cfRule type="cellIs" dxfId="254" priority="1157" stopIfTrue="1" operator="lessThan">
      <formula>0</formula>
    </cfRule>
  </conditionalFormatting>
  <conditionalFormatting sqref="F200">
    <cfRule type="cellIs" dxfId="255" priority="1156" stopIfTrue="1" operator="lessThan">
      <formula>0</formula>
    </cfRule>
  </conditionalFormatting>
  <conditionalFormatting sqref="F201">
    <cfRule type="cellIs" dxfId="256" priority="1155" stopIfTrue="1" operator="lessThan">
      <formula>0</formula>
    </cfRule>
  </conditionalFormatting>
  <conditionalFormatting sqref="F202">
    <cfRule type="cellIs" dxfId="257" priority="1154" stopIfTrue="1" operator="lessThan">
      <formula>0</formula>
    </cfRule>
  </conditionalFormatting>
  <conditionalFormatting sqref="F203">
    <cfRule type="cellIs" dxfId="258" priority="1153" stopIfTrue="1" operator="lessThan">
      <formula>0</formula>
    </cfRule>
  </conditionalFormatting>
  <conditionalFormatting sqref="F204">
    <cfRule type="cellIs" dxfId="259" priority="1152" stopIfTrue="1" operator="lessThan">
      <formula>0</formula>
    </cfRule>
  </conditionalFormatting>
  <conditionalFormatting sqref="F205">
    <cfRule type="cellIs" dxfId="260" priority="1151" stopIfTrue="1" operator="lessThan">
      <formula>0</formula>
    </cfRule>
  </conditionalFormatting>
  <conditionalFormatting sqref="F206">
    <cfRule type="cellIs" dxfId="261" priority="1150" stopIfTrue="1" operator="lessThan">
      <formula>0</formula>
    </cfRule>
  </conditionalFormatting>
  <conditionalFormatting sqref="F207">
    <cfRule type="cellIs" dxfId="262" priority="1149" stopIfTrue="1" operator="lessThan">
      <formula>0</formula>
    </cfRule>
  </conditionalFormatting>
  <conditionalFormatting sqref="F208">
    <cfRule type="cellIs" dxfId="263" priority="1148" stopIfTrue="1" operator="lessThan">
      <formula>0</formula>
    </cfRule>
  </conditionalFormatting>
  <conditionalFormatting sqref="F209">
    <cfRule type="cellIs" dxfId="264" priority="1147" stopIfTrue="1" operator="lessThan">
      <formula>0</formula>
    </cfRule>
  </conditionalFormatting>
  <conditionalFormatting sqref="F210">
    <cfRule type="cellIs" dxfId="265" priority="1146" stopIfTrue="1" operator="lessThan">
      <formula>0</formula>
    </cfRule>
  </conditionalFormatting>
  <conditionalFormatting sqref="F211">
    <cfRule type="cellIs" dxfId="266" priority="1145" stopIfTrue="1" operator="lessThan">
      <formula>0</formula>
    </cfRule>
  </conditionalFormatting>
  <conditionalFormatting sqref="F212">
    <cfRule type="cellIs" dxfId="267" priority="1144" stopIfTrue="1" operator="lessThan">
      <formula>0</formula>
    </cfRule>
  </conditionalFormatting>
  <conditionalFormatting sqref="F213">
    <cfRule type="cellIs" dxfId="268" priority="1143" stopIfTrue="1" operator="lessThan">
      <formula>0</formula>
    </cfRule>
  </conditionalFormatting>
  <conditionalFormatting sqref="F214">
    <cfRule type="cellIs" dxfId="269" priority="1142" stopIfTrue="1" operator="lessThan">
      <formula>0</formula>
    </cfRule>
  </conditionalFormatting>
  <conditionalFormatting sqref="F215">
    <cfRule type="cellIs" dxfId="270" priority="1141" stopIfTrue="1" operator="lessThan">
      <formula>0</formula>
    </cfRule>
  </conditionalFormatting>
  <conditionalFormatting sqref="F216">
    <cfRule type="cellIs" dxfId="271" priority="1140" stopIfTrue="1" operator="lessThan">
      <formula>0</formula>
    </cfRule>
  </conditionalFormatting>
  <conditionalFormatting sqref="F217">
    <cfRule type="cellIs" dxfId="272" priority="1139" stopIfTrue="1" operator="lessThan">
      <formula>0</formula>
    </cfRule>
  </conditionalFormatting>
  <conditionalFormatting sqref="F218">
    <cfRule type="cellIs" dxfId="273" priority="1138" stopIfTrue="1" operator="lessThan">
      <formula>0</formula>
    </cfRule>
  </conditionalFormatting>
  <conditionalFormatting sqref="F219">
    <cfRule type="cellIs" dxfId="274" priority="1137" stopIfTrue="1" operator="lessThan">
      <formula>0</formula>
    </cfRule>
  </conditionalFormatting>
  <conditionalFormatting sqref="F220">
    <cfRule type="cellIs" dxfId="275" priority="1136" stopIfTrue="1" operator="lessThan">
      <formula>0</formula>
    </cfRule>
  </conditionalFormatting>
  <conditionalFormatting sqref="F221">
    <cfRule type="cellIs" dxfId="276" priority="1135" stopIfTrue="1" operator="lessThan">
      <formula>0</formula>
    </cfRule>
  </conditionalFormatting>
  <conditionalFormatting sqref="F222">
    <cfRule type="cellIs" dxfId="277" priority="1134" stopIfTrue="1" operator="lessThan">
      <formula>0</formula>
    </cfRule>
  </conditionalFormatting>
  <conditionalFormatting sqref="F223">
    <cfRule type="cellIs" dxfId="278" priority="1133" stopIfTrue="1" operator="lessThan">
      <formula>0</formula>
    </cfRule>
  </conditionalFormatting>
  <conditionalFormatting sqref="F224">
    <cfRule type="cellIs" dxfId="279" priority="1132" stopIfTrue="1" operator="lessThan">
      <formula>0</formula>
    </cfRule>
  </conditionalFormatting>
  <conditionalFormatting sqref="F225">
    <cfRule type="cellIs" dxfId="280" priority="1131" stopIfTrue="1" operator="lessThan">
      <formula>0</formula>
    </cfRule>
  </conditionalFormatting>
  <conditionalFormatting sqref="F226">
    <cfRule type="cellIs" dxfId="281" priority="1130" stopIfTrue="1" operator="lessThan">
      <formula>0</formula>
    </cfRule>
  </conditionalFormatting>
  <conditionalFormatting sqref="F227">
    <cfRule type="cellIs" dxfId="282" priority="1129" stopIfTrue="1" operator="lessThan">
      <formula>0</formula>
    </cfRule>
  </conditionalFormatting>
  <conditionalFormatting sqref="F228">
    <cfRule type="cellIs" dxfId="283" priority="1128" stopIfTrue="1" operator="lessThan">
      <formula>0</formula>
    </cfRule>
  </conditionalFormatting>
  <conditionalFormatting sqref="F229">
    <cfRule type="cellIs" dxfId="284" priority="1127" stopIfTrue="1" operator="lessThan">
      <formula>0</formula>
    </cfRule>
  </conditionalFormatting>
  <conditionalFormatting sqref="F230">
    <cfRule type="cellIs" dxfId="285" priority="1126" stopIfTrue="1" operator="lessThan">
      <formula>0</formula>
    </cfRule>
  </conditionalFormatting>
  <conditionalFormatting sqref="F231">
    <cfRule type="cellIs" dxfId="286" priority="1125" stopIfTrue="1" operator="lessThan">
      <formula>0</formula>
    </cfRule>
  </conditionalFormatting>
  <conditionalFormatting sqref="F232">
    <cfRule type="cellIs" dxfId="287" priority="1124" stopIfTrue="1" operator="lessThan">
      <formula>0</formula>
    </cfRule>
  </conditionalFormatting>
  <conditionalFormatting sqref="F233">
    <cfRule type="cellIs" dxfId="288" priority="1123" stopIfTrue="1" operator="lessThan">
      <formula>0</formula>
    </cfRule>
  </conditionalFormatting>
  <conditionalFormatting sqref="F234">
    <cfRule type="cellIs" dxfId="289" priority="1122" stopIfTrue="1" operator="lessThan">
      <formula>0</formula>
    </cfRule>
  </conditionalFormatting>
  <conditionalFormatting sqref="F235">
    <cfRule type="cellIs" dxfId="290" priority="1121" stopIfTrue="1" operator="lessThan">
      <formula>0</formula>
    </cfRule>
  </conditionalFormatting>
  <conditionalFormatting sqref="F236">
    <cfRule type="cellIs" dxfId="291" priority="1120" stopIfTrue="1" operator="lessThan">
      <formula>0</formula>
    </cfRule>
  </conditionalFormatting>
  <conditionalFormatting sqref="F237">
    <cfRule type="cellIs" dxfId="292" priority="1119" stopIfTrue="1" operator="lessThan">
      <formula>0</formula>
    </cfRule>
  </conditionalFormatting>
  <conditionalFormatting sqref="F238">
    <cfRule type="cellIs" dxfId="293" priority="1118" stopIfTrue="1" operator="lessThan">
      <formula>0</formula>
    </cfRule>
  </conditionalFormatting>
  <conditionalFormatting sqref="F239">
    <cfRule type="cellIs" dxfId="294" priority="1117" stopIfTrue="1" operator="lessThan">
      <formula>0</formula>
    </cfRule>
  </conditionalFormatting>
  <conditionalFormatting sqref="F240">
    <cfRule type="cellIs" dxfId="295" priority="1116" stopIfTrue="1" operator="lessThan">
      <formula>0</formula>
    </cfRule>
  </conditionalFormatting>
  <conditionalFormatting sqref="F241">
    <cfRule type="cellIs" dxfId="296" priority="1115" stopIfTrue="1" operator="lessThan">
      <formula>0</formula>
    </cfRule>
  </conditionalFormatting>
  <conditionalFormatting sqref="F242">
    <cfRule type="cellIs" dxfId="297" priority="1114" stopIfTrue="1" operator="lessThan">
      <formula>0</formula>
    </cfRule>
  </conditionalFormatting>
  <conditionalFormatting sqref="F243">
    <cfRule type="cellIs" dxfId="298" priority="1113" stopIfTrue="1" operator="lessThan">
      <formula>0</formula>
    </cfRule>
  </conditionalFormatting>
  <conditionalFormatting sqref="F244">
    <cfRule type="cellIs" dxfId="299" priority="1112" stopIfTrue="1" operator="lessThan">
      <formula>0</formula>
    </cfRule>
  </conditionalFormatting>
  <conditionalFormatting sqref="F245">
    <cfRule type="cellIs" dxfId="300" priority="1111" stopIfTrue="1" operator="lessThan">
      <formula>0</formula>
    </cfRule>
  </conditionalFormatting>
  <conditionalFormatting sqref="F246">
    <cfRule type="cellIs" dxfId="301" priority="1110" stopIfTrue="1" operator="lessThan">
      <formula>0</formula>
    </cfRule>
  </conditionalFormatting>
  <conditionalFormatting sqref="F247">
    <cfRule type="cellIs" dxfId="302" priority="1109" stopIfTrue="1" operator="lessThan">
      <formula>0</formula>
    </cfRule>
  </conditionalFormatting>
  <conditionalFormatting sqref="F248">
    <cfRule type="cellIs" dxfId="303" priority="1108" stopIfTrue="1" operator="lessThan">
      <formula>0</formula>
    </cfRule>
  </conditionalFormatting>
  <conditionalFormatting sqref="F249">
    <cfRule type="cellIs" dxfId="304" priority="1107" stopIfTrue="1" operator="lessThan">
      <formula>0</formula>
    </cfRule>
  </conditionalFormatting>
  <conditionalFormatting sqref="F250">
    <cfRule type="cellIs" dxfId="305" priority="1106" stopIfTrue="1" operator="lessThan">
      <formula>0</formula>
    </cfRule>
  </conditionalFormatting>
  <conditionalFormatting sqref="F251">
    <cfRule type="cellIs" dxfId="306" priority="1105" stopIfTrue="1" operator="lessThan">
      <formula>0</formula>
    </cfRule>
  </conditionalFormatting>
  <conditionalFormatting sqref="F252">
    <cfRule type="cellIs" dxfId="307" priority="1104" stopIfTrue="1" operator="lessThan">
      <formula>0</formula>
    </cfRule>
  </conditionalFormatting>
  <conditionalFormatting sqref="F253">
    <cfRule type="cellIs" dxfId="308" priority="1103" stopIfTrue="1" operator="lessThan">
      <formula>0</formula>
    </cfRule>
  </conditionalFormatting>
  <conditionalFormatting sqref="F254">
    <cfRule type="cellIs" dxfId="309" priority="1102" stopIfTrue="1" operator="lessThan">
      <formula>0</formula>
    </cfRule>
  </conditionalFormatting>
  <conditionalFormatting sqref="F255">
    <cfRule type="cellIs" dxfId="310" priority="1101" stopIfTrue="1" operator="lessThan">
      <formula>0</formula>
    </cfRule>
  </conditionalFormatting>
  <conditionalFormatting sqref="F256">
    <cfRule type="cellIs" dxfId="311" priority="1100" stopIfTrue="1" operator="lessThan">
      <formula>0</formula>
    </cfRule>
  </conditionalFormatting>
  <conditionalFormatting sqref="F257">
    <cfRule type="cellIs" dxfId="312" priority="1099" stopIfTrue="1" operator="lessThan">
      <formula>0</formula>
    </cfRule>
  </conditionalFormatting>
  <conditionalFormatting sqref="F258">
    <cfRule type="cellIs" dxfId="313" priority="1098" stopIfTrue="1" operator="lessThan">
      <formula>0</formula>
    </cfRule>
  </conditionalFormatting>
  <conditionalFormatting sqref="F259">
    <cfRule type="cellIs" dxfId="314" priority="1097" stopIfTrue="1" operator="lessThan">
      <formula>0</formula>
    </cfRule>
  </conditionalFormatting>
  <conditionalFormatting sqref="F260">
    <cfRule type="cellIs" dxfId="315" priority="1096" stopIfTrue="1" operator="lessThan">
      <formula>0</formula>
    </cfRule>
  </conditionalFormatting>
  <conditionalFormatting sqref="F261">
    <cfRule type="cellIs" dxfId="316" priority="1095" stopIfTrue="1" operator="lessThan">
      <formula>0</formula>
    </cfRule>
  </conditionalFormatting>
  <conditionalFormatting sqref="F262">
    <cfRule type="cellIs" dxfId="317" priority="1094" stopIfTrue="1" operator="lessThan">
      <formula>0</formula>
    </cfRule>
  </conditionalFormatting>
  <conditionalFormatting sqref="F263">
    <cfRule type="cellIs" dxfId="318" priority="1093" stopIfTrue="1" operator="lessThan">
      <formula>0</formula>
    </cfRule>
  </conditionalFormatting>
  <conditionalFormatting sqref="F264">
    <cfRule type="cellIs" dxfId="319" priority="1092" stopIfTrue="1" operator="lessThan">
      <formula>0</formula>
    </cfRule>
  </conditionalFormatting>
  <conditionalFormatting sqref="F265">
    <cfRule type="cellIs" dxfId="320" priority="1091" stopIfTrue="1" operator="lessThan">
      <formula>0</formula>
    </cfRule>
  </conditionalFormatting>
  <conditionalFormatting sqref="F266">
    <cfRule type="cellIs" dxfId="321" priority="1090" stopIfTrue="1" operator="lessThan">
      <formula>0</formula>
    </cfRule>
  </conditionalFormatting>
  <conditionalFormatting sqref="F267">
    <cfRule type="cellIs" dxfId="322" priority="1089" stopIfTrue="1" operator="lessThan">
      <formula>0</formula>
    </cfRule>
  </conditionalFormatting>
  <conditionalFormatting sqref="F268">
    <cfRule type="cellIs" dxfId="323" priority="1088" stopIfTrue="1" operator="lessThan">
      <formula>0</formula>
    </cfRule>
  </conditionalFormatting>
  <conditionalFormatting sqref="F269">
    <cfRule type="cellIs" dxfId="324" priority="1087" stopIfTrue="1" operator="lessThan">
      <formula>0</formula>
    </cfRule>
  </conditionalFormatting>
  <conditionalFormatting sqref="F270">
    <cfRule type="cellIs" dxfId="325" priority="1086" stopIfTrue="1" operator="lessThan">
      <formula>0</formula>
    </cfRule>
  </conditionalFormatting>
  <conditionalFormatting sqref="F271">
    <cfRule type="cellIs" dxfId="326" priority="1085" stopIfTrue="1" operator="lessThan">
      <formula>0</formula>
    </cfRule>
  </conditionalFormatting>
  <conditionalFormatting sqref="F272">
    <cfRule type="cellIs" dxfId="327" priority="1084" stopIfTrue="1" operator="lessThan">
      <formula>0</formula>
    </cfRule>
  </conditionalFormatting>
  <conditionalFormatting sqref="F273">
    <cfRule type="cellIs" dxfId="328" priority="1083" stopIfTrue="1" operator="lessThan">
      <formula>0</formula>
    </cfRule>
  </conditionalFormatting>
  <conditionalFormatting sqref="F274">
    <cfRule type="cellIs" dxfId="329" priority="1082" stopIfTrue="1" operator="lessThan">
      <formula>0</formula>
    </cfRule>
  </conditionalFormatting>
  <conditionalFormatting sqref="F275">
    <cfRule type="cellIs" dxfId="330" priority="1081" stopIfTrue="1" operator="lessThan">
      <formula>0</formula>
    </cfRule>
  </conditionalFormatting>
  <conditionalFormatting sqref="F276">
    <cfRule type="cellIs" dxfId="331" priority="1080" stopIfTrue="1" operator="lessThan">
      <formula>0</formula>
    </cfRule>
  </conditionalFormatting>
  <conditionalFormatting sqref="F277">
    <cfRule type="cellIs" dxfId="332" priority="1079" stopIfTrue="1" operator="lessThan">
      <formula>0</formula>
    </cfRule>
  </conditionalFormatting>
  <conditionalFormatting sqref="F278">
    <cfRule type="cellIs" dxfId="333" priority="1078" stopIfTrue="1" operator="lessThan">
      <formula>0</formula>
    </cfRule>
  </conditionalFormatting>
  <conditionalFormatting sqref="F279">
    <cfRule type="cellIs" dxfId="334" priority="1077" stopIfTrue="1" operator="lessThan">
      <formula>0</formula>
    </cfRule>
  </conditionalFormatting>
  <conditionalFormatting sqref="F280">
    <cfRule type="cellIs" dxfId="335" priority="1076" stopIfTrue="1" operator="lessThan">
      <formula>0</formula>
    </cfRule>
  </conditionalFormatting>
  <conditionalFormatting sqref="F281">
    <cfRule type="cellIs" dxfId="336" priority="1075" stopIfTrue="1" operator="lessThan">
      <formula>0</formula>
    </cfRule>
  </conditionalFormatting>
  <conditionalFormatting sqref="F282">
    <cfRule type="cellIs" dxfId="337" priority="1074" stopIfTrue="1" operator="lessThan">
      <formula>0</formula>
    </cfRule>
  </conditionalFormatting>
  <conditionalFormatting sqref="F283">
    <cfRule type="cellIs" dxfId="338" priority="1073" stopIfTrue="1" operator="lessThan">
      <formula>0</formula>
    </cfRule>
  </conditionalFormatting>
  <conditionalFormatting sqref="F284">
    <cfRule type="cellIs" dxfId="339" priority="1072" stopIfTrue="1" operator="lessThan">
      <formula>0</formula>
    </cfRule>
  </conditionalFormatting>
  <conditionalFormatting sqref="F285">
    <cfRule type="cellIs" dxfId="340" priority="1071" stopIfTrue="1" operator="lessThan">
      <formula>0</formula>
    </cfRule>
  </conditionalFormatting>
  <conditionalFormatting sqref="F286">
    <cfRule type="cellIs" dxfId="341" priority="1070" stopIfTrue="1" operator="lessThan">
      <formula>0</formula>
    </cfRule>
  </conditionalFormatting>
  <conditionalFormatting sqref="F287">
    <cfRule type="cellIs" dxfId="342" priority="1069" stopIfTrue="1" operator="lessThan">
      <formula>0</formula>
    </cfRule>
  </conditionalFormatting>
  <conditionalFormatting sqref="F288">
    <cfRule type="cellIs" dxfId="343" priority="1068" stopIfTrue="1" operator="lessThan">
      <formula>0</formula>
    </cfRule>
  </conditionalFormatting>
  <conditionalFormatting sqref="F289">
    <cfRule type="cellIs" dxfId="344" priority="1067" stopIfTrue="1" operator="lessThan">
      <formula>0</formula>
    </cfRule>
  </conditionalFormatting>
  <conditionalFormatting sqref="F290">
    <cfRule type="cellIs" dxfId="345" priority="1066" stopIfTrue="1" operator="lessThan">
      <formula>0</formula>
    </cfRule>
  </conditionalFormatting>
  <conditionalFormatting sqref="F291">
    <cfRule type="cellIs" dxfId="346" priority="1065" stopIfTrue="1" operator="lessThan">
      <formula>0</formula>
    </cfRule>
  </conditionalFormatting>
  <conditionalFormatting sqref="F292">
    <cfRule type="cellIs" dxfId="347" priority="1064" stopIfTrue="1" operator="lessThan">
      <formula>0</formula>
    </cfRule>
  </conditionalFormatting>
  <conditionalFormatting sqref="F293">
    <cfRule type="cellIs" dxfId="348" priority="1063" stopIfTrue="1" operator="lessThan">
      <formula>0</formula>
    </cfRule>
  </conditionalFormatting>
  <conditionalFormatting sqref="F294">
    <cfRule type="cellIs" dxfId="349" priority="1062" stopIfTrue="1" operator="lessThan">
      <formula>0</formula>
    </cfRule>
  </conditionalFormatting>
  <conditionalFormatting sqref="F295">
    <cfRule type="cellIs" dxfId="350" priority="1061" stopIfTrue="1" operator="lessThan">
      <formula>0</formula>
    </cfRule>
  </conditionalFormatting>
  <conditionalFormatting sqref="F296">
    <cfRule type="cellIs" dxfId="351" priority="1060" stopIfTrue="1" operator="lessThan">
      <formula>0</formula>
    </cfRule>
  </conditionalFormatting>
  <conditionalFormatting sqref="F297">
    <cfRule type="cellIs" dxfId="352" priority="1059" stopIfTrue="1" operator="lessThan">
      <formula>0</formula>
    </cfRule>
  </conditionalFormatting>
  <conditionalFormatting sqref="F298">
    <cfRule type="cellIs" dxfId="353" priority="1058" stopIfTrue="1" operator="lessThan">
      <formula>0</formula>
    </cfRule>
  </conditionalFormatting>
  <conditionalFormatting sqref="F299">
    <cfRule type="cellIs" dxfId="354" priority="1057" stopIfTrue="1" operator="lessThan">
      <formula>0</formula>
    </cfRule>
  </conditionalFormatting>
  <conditionalFormatting sqref="F300">
    <cfRule type="cellIs" dxfId="355" priority="1056" stopIfTrue="1" operator="lessThan">
      <formula>0</formula>
    </cfRule>
  </conditionalFormatting>
  <conditionalFormatting sqref="F301">
    <cfRule type="cellIs" dxfId="356" priority="1055" stopIfTrue="1" operator="lessThan">
      <formula>0</formula>
    </cfRule>
  </conditionalFormatting>
  <conditionalFormatting sqref="F302">
    <cfRule type="cellIs" dxfId="357" priority="1054" stopIfTrue="1" operator="lessThan">
      <formula>0</formula>
    </cfRule>
  </conditionalFormatting>
  <conditionalFormatting sqref="F303">
    <cfRule type="cellIs" dxfId="358" priority="1053" stopIfTrue="1" operator="lessThan">
      <formula>0</formula>
    </cfRule>
  </conditionalFormatting>
  <conditionalFormatting sqref="F304">
    <cfRule type="cellIs" dxfId="359" priority="1052" stopIfTrue="1" operator="lessThan">
      <formula>0</formula>
    </cfRule>
  </conditionalFormatting>
  <conditionalFormatting sqref="F305">
    <cfRule type="cellIs" dxfId="360" priority="1051" stopIfTrue="1" operator="lessThan">
      <formula>0</formula>
    </cfRule>
  </conditionalFormatting>
  <conditionalFormatting sqref="F306">
    <cfRule type="cellIs" dxfId="361" priority="1050" stopIfTrue="1" operator="lessThan">
      <formula>0</formula>
    </cfRule>
  </conditionalFormatting>
  <conditionalFormatting sqref="F307">
    <cfRule type="cellIs" dxfId="362" priority="1049" stopIfTrue="1" operator="lessThan">
      <formula>0</formula>
    </cfRule>
  </conditionalFormatting>
  <conditionalFormatting sqref="F308">
    <cfRule type="cellIs" dxfId="363" priority="1048" stopIfTrue="1" operator="lessThan">
      <formula>0</formula>
    </cfRule>
  </conditionalFormatting>
  <conditionalFormatting sqref="F309">
    <cfRule type="cellIs" dxfId="364" priority="1047" stopIfTrue="1" operator="lessThan">
      <formula>0</formula>
    </cfRule>
  </conditionalFormatting>
  <conditionalFormatting sqref="F310">
    <cfRule type="cellIs" dxfId="365" priority="1046" stopIfTrue="1" operator="lessThan">
      <formula>0</formula>
    </cfRule>
  </conditionalFormatting>
  <conditionalFormatting sqref="F311">
    <cfRule type="cellIs" dxfId="366" priority="1045" stopIfTrue="1" operator="lessThan">
      <formula>0</formula>
    </cfRule>
  </conditionalFormatting>
  <conditionalFormatting sqref="F312">
    <cfRule type="cellIs" dxfId="367" priority="1044" stopIfTrue="1" operator="lessThan">
      <formula>0</formula>
    </cfRule>
  </conditionalFormatting>
  <conditionalFormatting sqref="F313">
    <cfRule type="cellIs" dxfId="368" priority="1043" stopIfTrue="1" operator="lessThan">
      <formula>0</formula>
    </cfRule>
  </conditionalFormatting>
  <conditionalFormatting sqref="F314">
    <cfRule type="cellIs" dxfId="369" priority="1042" stopIfTrue="1" operator="lessThan">
      <formula>0</formula>
    </cfRule>
  </conditionalFormatting>
  <conditionalFormatting sqref="F315">
    <cfRule type="cellIs" dxfId="370" priority="1041" stopIfTrue="1" operator="lessThan">
      <formula>0</formula>
    </cfRule>
  </conditionalFormatting>
  <conditionalFormatting sqref="F316">
    <cfRule type="cellIs" dxfId="371" priority="1040" stopIfTrue="1" operator="lessThan">
      <formula>0</formula>
    </cfRule>
  </conditionalFormatting>
  <conditionalFormatting sqref="F317">
    <cfRule type="cellIs" dxfId="372" priority="1039" stopIfTrue="1" operator="lessThan">
      <formula>0</formula>
    </cfRule>
  </conditionalFormatting>
  <conditionalFormatting sqref="F318">
    <cfRule type="cellIs" dxfId="373" priority="1038" stopIfTrue="1" operator="lessThan">
      <formula>0</formula>
    </cfRule>
  </conditionalFormatting>
  <conditionalFormatting sqref="F319">
    <cfRule type="cellIs" dxfId="374" priority="1037" stopIfTrue="1" operator="lessThan">
      <formula>0</formula>
    </cfRule>
  </conditionalFormatting>
  <conditionalFormatting sqref="F320">
    <cfRule type="cellIs" dxfId="375" priority="1036" stopIfTrue="1" operator="lessThan">
      <formula>0</formula>
    </cfRule>
  </conditionalFormatting>
  <conditionalFormatting sqref="F321">
    <cfRule type="cellIs" dxfId="376" priority="1035" stopIfTrue="1" operator="lessThan">
      <formula>0</formula>
    </cfRule>
  </conditionalFormatting>
  <conditionalFormatting sqref="F322">
    <cfRule type="cellIs" dxfId="377" priority="1034" stopIfTrue="1" operator="lessThan">
      <formula>0</formula>
    </cfRule>
  </conditionalFormatting>
  <conditionalFormatting sqref="F323">
    <cfRule type="cellIs" dxfId="378" priority="1033" stopIfTrue="1" operator="lessThan">
      <formula>0</formula>
    </cfRule>
  </conditionalFormatting>
  <conditionalFormatting sqref="F324">
    <cfRule type="cellIs" dxfId="379" priority="1032" stopIfTrue="1" operator="lessThan">
      <formula>0</formula>
    </cfRule>
  </conditionalFormatting>
  <conditionalFormatting sqref="F325">
    <cfRule type="cellIs" dxfId="380" priority="1031" stopIfTrue="1" operator="lessThan">
      <formula>0</formula>
    </cfRule>
  </conditionalFormatting>
  <conditionalFormatting sqref="F326">
    <cfRule type="cellIs" dxfId="381" priority="1030" stopIfTrue="1" operator="lessThan">
      <formula>0</formula>
    </cfRule>
  </conditionalFormatting>
  <conditionalFormatting sqref="F327">
    <cfRule type="cellIs" dxfId="382" priority="1029" stopIfTrue="1" operator="lessThan">
      <formula>0</formula>
    </cfRule>
  </conditionalFormatting>
  <conditionalFormatting sqref="F328">
    <cfRule type="cellIs" dxfId="383" priority="1028" stopIfTrue="1" operator="lessThan">
      <formula>0</formula>
    </cfRule>
  </conditionalFormatting>
  <conditionalFormatting sqref="F329">
    <cfRule type="cellIs" dxfId="384" priority="1027" stopIfTrue="1" operator="lessThan">
      <formula>0</formula>
    </cfRule>
  </conditionalFormatting>
  <conditionalFormatting sqref="F330">
    <cfRule type="cellIs" dxfId="385" priority="1026" stopIfTrue="1" operator="lessThan">
      <formula>0</formula>
    </cfRule>
  </conditionalFormatting>
  <conditionalFormatting sqref="F331">
    <cfRule type="cellIs" dxfId="386" priority="1025" stopIfTrue="1" operator="lessThan">
      <formula>0</formula>
    </cfRule>
  </conditionalFormatting>
  <conditionalFormatting sqref="F332">
    <cfRule type="cellIs" dxfId="387" priority="1024" stopIfTrue="1" operator="lessThan">
      <formula>0</formula>
    </cfRule>
  </conditionalFormatting>
  <conditionalFormatting sqref="F333">
    <cfRule type="cellIs" dxfId="388" priority="1023" stopIfTrue="1" operator="lessThan">
      <formula>0</formula>
    </cfRule>
  </conditionalFormatting>
  <conditionalFormatting sqref="F334">
    <cfRule type="cellIs" dxfId="389" priority="1022" stopIfTrue="1" operator="lessThan">
      <formula>0</formula>
    </cfRule>
  </conditionalFormatting>
  <conditionalFormatting sqref="F335">
    <cfRule type="cellIs" dxfId="390" priority="1021" stopIfTrue="1" operator="lessThan">
      <formula>0</formula>
    </cfRule>
  </conditionalFormatting>
  <conditionalFormatting sqref="F336">
    <cfRule type="cellIs" dxfId="391" priority="1020" stopIfTrue="1" operator="lessThan">
      <formula>0</formula>
    </cfRule>
  </conditionalFormatting>
  <conditionalFormatting sqref="F337">
    <cfRule type="cellIs" dxfId="392" priority="1019" stopIfTrue="1" operator="lessThan">
      <formula>0</formula>
    </cfRule>
  </conditionalFormatting>
  <conditionalFormatting sqref="F338">
    <cfRule type="cellIs" dxfId="393" priority="1018" stopIfTrue="1" operator="lessThan">
      <formula>0</formula>
    </cfRule>
  </conditionalFormatting>
  <conditionalFormatting sqref="F339">
    <cfRule type="cellIs" dxfId="394" priority="1017" stopIfTrue="1" operator="lessThan">
      <formula>0</formula>
    </cfRule>
  </conditionalFormatting>
  <conditionalFormatting sqref="F340">
    <cfRule type="cellIs" dxfId="395" priority="1016" stopIfTrue="1" operator="lessThan">
      <formula>0</formula>
    </cfRule>
  </conditionalFormatting>
  <conditionalFormatting sqref="F341">
    <cfRule type="cellIs" dxfId="396" priority="1015" stopIfTrue="1" operator="lessThan">
      <formula>0</formula>
    </cfRule>
  </conditionalFormatting>
  <conditionalFormatting sqref="F342">
    <cfRule type="cellIs" dxfId="397" priority="1014" stopIfTrue="1" operator="lessThan">
      <formula>0</formula>
    </cfRule>
  </conditionalFormatting>
  <conditionalFormatting sqref="F343">
    <cfRule type="cellIs" dxfId="398" priority="1013" stopIfTrue="1" operator="lessThan">
      <formula>0</formula>
    </cfRule>
  </conditionalFormatting>
  <conditionalFormatting sqref="F344">
    <cfRule type="cellIs" dxfId="399" priority="1012" stopIfTrue="1" operator="lessThan">
      <formula>0</formula>
    </cfRule>
  </conditionalFormatting>
  <conditionalFormatting sqref="F345">
    <cfRule type="cellIs" dxfId="400" priority="1011" stopIfTrue="1" operator="lessThan">
      <formula>0</formula>
    </cfRule>
  </conditionalFormatting>
  <conditionalFormatting sqref="F346">
    <cfRule type="cellIs" dxfId="401" priority="1010" stopIfTrue="1" operator="lessThan">
      <formula>0</formula>
    </cfRule>
  </conditionalFormatting>
  <conditionalFormatting sqref="F347">
    <cfRule type="cellIs" dxfId="402" priority="1009" stopIfTrue="1" operator="lessThan">
      <formula>0</formula>
    </cfRule>
  </conditionalFormatting>
  <conditionalFormatting sqref="F348">
    <cfRule type="cellIs" dxfId="403" priority="1008" stopIfTrue="1" operator="lessThan">
      <formula>0</formula>
    </cfRule>
  </conditionalFormatting>
  <conditionalFormatting sqref="F349">
    <cfRule type="cellIs" dxfId="404" priority="1007" stopIfTrue="1" operator="lessThan">
      <formula>0</formula>
    </cfRule>
  </conditionalFormatting>
  <conditionalFormatting sqref="F350">
    <cfRule type="cellIs" dxfId="405" priority="1006" stopIfTrue="1" operator="lessThan">
      <formula>0</formula>
    </cfRule>
  </conditionalFormatting>
  <conditionalFormatting sqref="F351">
    <cfRule type="cellIs" dxfId="406" priority="1005" stopIfTrue="1" operator="lessThan">
      <formula>0</formula>
    </cfRule>
  </conditionalFormatting>
  <conditionalFormatting sqref="F352">
    <cfRule type="cellIs" dxfId="407" priority="1004" stopIfTrue="1" operator="lessThan">
      <formula>0</formula>
    </cfRule>
  </conditionalFormatting>
  <conditionalFormatting sqref="F353">
    <cfRule type="cellIs" dxfId="408" priority="1003" stopIfTrue="1" operator="lessThan">
      <formula>0</formula>
    </cfRule>
  </conditionalFormatting>
  <conditionalFormatting sqref="F354">
    <cfRule type="cellIs" dxfId="409" priority="1002" stopIfTrue="1" operator="lessThan">
      <formula>0</formula>
    </cfRule>
  </conditionalFormatting>
  <conditionalFormatting sqref="F355">
    <cfRule type="cellIs" dxfId="410" priority="1001" stopIfTrue="1" operator="lessThan">
      <formula>0</formula>
    </cfRule>
  </conditionalFormatting>
  <conditionalFormatting sqref="F356">
    <cfRule type="cellIs" dxfId="411" priority="1000" stopIfTrue="1" operator="lessThan">
      <formula>0</formula>
    </cfRule>
  </conditionalFormatting>
  <conditionalFormatting sqref="F357">
    <cfRule type="cellIs" dxfId="412" priority="999" stopIfTrue="1" operator="lessThan">
      <formula>0</formula>
    </cfRule>
  </conditionalFormatting>
  <conditionalFormatting sqref="F358">
    <cfRule type="cellIs" dxfId="413" priority="998" stopIfTrue="1" operator="lessThan">
      <formula>0</formula>
    </cfRule>
  </conditionalFormatting>
  <conditionalFormatting sqref="F359">
    <cfRule type="cellIs" dxfId="414" priority="997" stopIfTrue="1" operator="lessThan">
      <formula>0</formula>
    </cfRule>
  </conditionalFormatting>
  <conditionalFormatting sqref="F360">
    <cfRule type="cellIs" dxfId="415" priority="996" stopIfTrue="1" operator="lessThan">
      <formula>0</formula>
    </cfRule>
  </conditionalFormatting>
  <conditionalFormatting sqref="F361">
    <cfRule type="cellIs" dxfId="416" priority="995" stopIfTrue="1" operator="lessThan">
      <formula>0</formula>
    </cfRule>
  </conditionalFormatting>
  <conditionalFormatting sqref="F362">
    <cfRule type="cellIs" dxfId="417" priority="994" stopIfTrue="1" operator="lessThan">
      <formula>0</formula>
    </cfRule>
  </conditionalFormatting>
  <conditionalFormatting sqref="F363">
    <cfRule type="cellIs" dxfId="418" priority="993" stopIfTrue="1" operator="lessThan">
      <formula>0</formula>
    </cfRule>
  </conditionalFormatting>
  <conditionalFormatting sqref="F364">
    <cfRule type="cellIs" dxfId="419" priority="992" stopIfTrue="1" operator="lessThan">
      <formula>0</formula>
    </cfRule>
  </conditionalFormatting>
  <conditionalFormatting sqref="F365">
    <cfRule type="cellIs" dxfId="420" priority="991" stopIfTrue="1" operator="lessThan">
      <formula>0</formula>
    </cfRule>
  </conditionalFormatting>
  <conditionalFormatting sqref="F366">
    <cfRule type="cellIs" dxfId="421" priority="990" stopIfTrue="1" operator="lessThan">
      <formula>0</formula>
    </cfRule>
  </conditionalFormatting>
  <conditionalFormatting sqref="F367">
    <cfRule type="cellIs" dxfId="422" priority="989" stopIfTrue="1" operator="lessThan">
      <formula>0</formula>
    </cfRule>
  </conditionalFormatting>
  <conditionalFormatting sqref="F368">
    <cfRule type="cellIs" dxfId="423" priority="988" stopIfTrue="1" operator="lessThan">
      <formula>0</formula>
    </cfRule>
  </conditionalFormatting>
  <conditionalFormatting sqref="F369">
    <cfRule type="cellIs" dxfId="424" priority="987" stopIfTrue="1" operator="lessThan">
      <formula>0</formula>
    </cfRule>
  </conditionalFormatting>
  <conditionalFormatting sqref="F370">
    <cfRule type="cellIs" dxfId="425" priority="986" stopIfTrue="1" operator="lessThan">
      <formula>0</formula>
    </cfRule>
  </conditionalFormatting>
  <conditionalFormatting sqref="F371">
    <cfRule type="cellIs" dxfId="426" priority="985" stopIfTrue="1" operator="lessThan">
      <formula>0</formula>
    </cfRule>
  </conditionalFormatting>
  <conditionalFormatting sqref="F372">
    <cfRule type="cellIs" dxfId="427" priority="984" stopIfTrue="1" operator="lessThan">
      <formula>0</formula>
    </cfRule>
  </conditionalFormatting>
  <conditionalFormatting sqref="F373">
    <cfRule type="cellIs" dxfId="428" priority="983" stopIfTrue="1" operator="lessThan">
      <formula>0</formula>
    </cfRule>
  </conditionalFormatting>
  <conditionalFormatting sqref="F374">
    <cfRule type="cellIs" dxfId="429" priority="982" stopIfTrue="1" operator="lessThan">
      <formula>0</formula>
    </cfRule>
  </conditionalFormatting>
  <conditionalFormatting sqref="F375">
    <cfRule type="cellIs" dxfId="430" priority="981" stopIfTrue="1" operator="lessThan">
      <formula>0</formula>
    </cfRule>
  </conditionalFormatting>
  <conditionalFormatting sqref="F376">
    <cfRule type="cellIs" dxfId="431" priority="980" stopIfTrue="1" operator="lessThan">
      <formula>0</formula>
    </cfRule>
  </conditionalFormatting>
  <conditionalFormatting sqref="F377">
    <cfRule type="cellIs" dxfId="432" priority="979" stopIfTrue="1" operator="lessThan">
      <formula>0</formula>
    </cfRule>
  </conditionalFormatting>
  <conditionalFormatting sqref="F378">
    <cfRule type="cellIs" dxfId="433" priority="978" stopIfTrue="1" operator="lessThan">
      <formula>0</formula>
    </cfRule>
  </conditionalFormatting>
  <conditionalFormatting sqref="F379">
    <cfRule type="cellIs" dxfId="434" priority="977" stopIfTrue="1" operator="lessThan">
      <formula>0</formula>
    </cfRule>
  </conditionalFormatting>
  <conditionalFormatting sqref="F380">
    <cfRule type="cellIs" dxfId="435" priority="976" stopIfTrue="1" operator="lessThan">
      <formula>0</formula>
    </cfRule>
  </conditionalFormatting>
  <conditionalFormatting sqref="F381">
    <cfRule type="cellIs" dxfId="436" priority="975" stopIfTrue="1" operator="lessThan">
      <formula>0</formula>
    </cfRule>
  </conditionalFormatting>
  <conditionalFormatting sqref="F382">
    <cfRule type="cellIs" dxfId="437" priority="974" stopIfTrue="1" operator="lessThan">
      <formula>0</formula>
    </cfRule>
  </conditionalFormatting>
  <conditionalFormatting sqref="F383">
    <cfRule type="cellIs" dxfId="438" priority="973" stopIfTrue="1" operator="lessThan">
      <formula>0</formula>
    </cfRule>
  </conditionalFormatting>
  <conditionalFormatting sqref="F384">
    <cfRule type="cellIs" dxfId="439" priority="972" stopIfTrue="1" operator="lessThan">
      <formula>0</formula>
    </cfRule>
  </conditionalFormatting>
  <conditionalFormatting sqref="F385">
    <cfRule type="cellIs" dxfId="440" priority="971" stopIfTrue="1" operator="lessThan">
      <formula>0</formula>
    </cfRule>
  </conditionalFormatting>
  <conditionalFormatting sqref="F386">
    <cfRule type="cellIs" dxfId="441" priority="970" stopIfTrue="1" operator="lessThan">
      <formula>0</formula>
    </cfRule>
  </conditionalFormatting>
  <conditionalFormatting sqref="F387">
    <cfRule type="cellIs" dxfId="442" priority="969" stopIfTrue="1" operator="lessThan">
      <formula>0</formula>
    </cfRule>
  </conditionalFormatting>
  <conditionalFormatting sqref="F388">
    <cfRule type="cellIs" dxfId="443" priority="968" stopIfTrue="1" operator="lessThan">
      <formula>0</formula>
    </cfRule>
  </conditionalFormatting>
  <conditionalFormatting sqref="F389">
    <cfRule type="cellIs" dxfId="444" priority="967" stopIfTrue="1" operator="lessThan">
      <formula>0</formula>
    </cfRule>
  </conditionalFormatting>
  <conditionalFormatting sqref="F390">
    <cfRule type="cellIs" dxfId="445" priority="966" stopIfTrue="1" operator="lessThan">
      <formula>0</formula>
    </cfRule>
  </conditionalFormatting>
  <conditionalFormatting sqref="F391">
    <cfRule type="cellIs" dxfId="446" priority="965" stopIfTrue="1" operator="lessThan">
      <formula>0</formula>
    </cfRule>
  </conditionalFormatting>
  <conditionalFormatting sqref="F392">
    <cfRule type="cellIs" dxfId="447" priority="964" stopIfTrue="1" operator="lessThan">
      <formula>0</formula>
    </cfRule>
  </conditionalFormatting>
  <conditionalFormatting sqref="F393">
    <cfRule type="cellIs" dxfId="448" priority="963" stopIfTrue="1" operator="lessThan">
      <formula>0</formula>
    </cfRule>
  </conditionalFormatting>
  <conditionalFormatting sqref="F394">
    <cfRule type="cellIs" dxfId="449" priority="962" stopIfTrue="1" operator="lessThan">
      <formula>0</formula>
    </cfRule>
  </conditionalFormatting>
  <conditionalFormatting sqref="F395">
    <cfRule type="cellIs" dxfId="450" priority="961" stopIfTrue="1" operator="lessThan">
      <formula>0</formula>
    </cfRule>
  </conditionalFormatting>
  <conditionalFormatting sqref="F396">
    <cfRule type="cellIs" dxfId="451" priority="960" stopIfTrue="1" operator="lessThan">
      <formula>0</formula>
    </cfRule>
  </conditionalFormatting>
  <conditionalFormatting sqref="F397">
    <cfRule type="cellIs" dxfId="452" priority="959" stopIfTrue="1" operator="lessThan">
      <formula>0</formula>
    </cfRule>
  </conditionalFormatting>
  <conditionalFormatting sqref="F398">
    <cfRule type="cellIs" dxfId="453" priority="958" stopIfTrue="1" operator="lessThan">
      <formula>0</formula>
    </cfRule>
  </conditionalFormatting>
  <conditionalFormatting sqref="F399">
    <cfRule type="cellIs" dxfId="454" priority="957" stopIfTrue="1" operator="lessThan">
      <formula>0</formula>
    </cfRule>
  </conditionalFormatting>
  <conditionalFormatting sqref="F400">
    <cfRule type="cellIs" dxfId="455" priority="956" stopIfTrue="1" operator="lessThan">
      <formula>0</formula>
    </cfRule>
  </conditionalFormatting>
  <conditionalFormatting sqref="F401">
    <cfRule type="cellIs" dxfId="456" priority="955" stopIfTrue="1" operator="lessThan">
      <formula>0</formula>
    </cfRule>
  </conditionalFormatting>
  <conditionalFormatting sqref="F402">
    <cfRule type="cellIs" dxfId="457" priority="954" stopIfTrue="1" operator="lessThan">
      <formula>0</formula>
    </cfRule>
  </conditionalFormatting>
  <conditionalFormatting sqref="F403">
    <cfRule type="cellIs" dxfId="458" priority="953" stopIfTrue="1" operator="lessThan">
      <formula>0</formula>
    </cfRule>
  </conditionalFormatting>
  <conditionalFormatting sqref="F404">
    <cfRule type="cellIs" dxfId="459" priority="952" stopIfTrue="1" operator="lessThan">
      <formula>0</formula>
    </cfRule>
  </conditionalFormatting>
  <conditionalFormatting sqref="F405">
    <cfRule type="cellIs" dxfId="460" priority="951" stopIfTrue="1" operator="lessThan">
      <formula>0</formula>
    </cfRule>
  </conditionalFormatting>
  <conditionalFormatting sqref="F406">
    <cfRule type="cellIs" dxfId="461" priority="950" stopIfTrue="1" operator="lessThan">
      <formula>0</formula>
    </cfRule>
  </conditionalFormatting>
  <conditionalFormatting sqref="F407">
    <cfRule type="cellIs" dxfId="462" priority="949" stopIfTrue="1" operator="lessThan">
      <formula>0</formula>
    </cfRule>
  </conditionalFormatting>
  <conditionalFormatting sqref="F408">
    <cfRule type="cellIs" dxfId="463" priority="948" stopIfTrue="1" operator="lessThan">
      <formula>0</formula>
    </cfRule>
  </conditionalFormatting>
  <conditionalFormatting sqref="F409">
    <cfRule type="cellIs" dxfId="464" priority="947" stopIfTrue="1" operator="lessThan">
      <formula>0</formula>
    </cfRule>
  </conditionalFormatting>
  <conditionalFormatting sqref="F410">
    <cfRule type="cellIs" dxfId="465" priority="946" stopIfTrue="1" operator="lessThan">
      <formula>0</formula>
    </cfRule>
  </conditionalFormatting>
  <conditionalFormatting sqref="F411">
    <cfRule type="cellIs" dxfId="466" priority="945" stopIfTrue="1" operator="lessThan">
      <formula>0</formula>
    </cfRule>
  </conditionalFormatting>
  <conditionalFormatting sqref="F412">
    <cfRule type="cellIs" dxfId="467" priority="944" stopIfTrue="1" operator="lessThan">
      <formula>0</formula>
    </cfRule>
  </conditionalFormatting>
  <conditionalFormatting sqref="F413">
    <cfRule type="cellIs" dxfId="468" priority="943" stopIfTrue="1" operator="lessThan">
      <formula>0</formula>
    </cfRule>
  </conditionalFormatting>
  <conditionalFormatting sqref="F414">
    <cfRule type="cellIs" dxfId="469" priority="942" stopIfTrue="1" operator="lessThan">
      <formula>0</formula>
    </cfRule>
  </conditionalFormatting>
  <conditionalFormatting sqref="F415">
    <cfRule type="cellIs" dxfId="470" priority="941" stopIfTrue="1" operator="lessThan">
      <formula>0</formula>
    </cfRule>
  </conditionalFormatting>
  <conditionalFormatting sqref="F416">
    <cfRule type="cellIs" dxfId="471" priority="940" stopIfTrue="1" operator="lessThan">
      <formula>0</formula>
    </cfRule>
  </conditionalFormatting>
  <conditionalFormatting sqref="F417">
    <cfRule type="cellIs" dxfId="472" priority="939" stopIfTrue="1" operator="lessThan">
      <formula>0</formula>
    </cfRule>
  </conditionalFormatting>
  <conditionalFormatting sqref="F418">
    <cfRule type="cellIs" dxfId="473" priority="938" stopIfTrue="1" operator="lessThan">
      <formula>0</formula>
    </cfRule>
  </conditionalFormatting>
  <conditionalFormatting sqref="F419">
    <cfRule type="cellIs" dxfId="474" priority="937" stopIfTrue="1" operator="lessThan">
      <formula>0</formula>
    </cfRule>
  </conditionalFormatting>
  <conditionalFormatting sqref="F420">
    <cfRule type="cellIs" dxfId="475" priority="936" stopIfTrue="1" operator="lessThan">
      <formula>0</formula>
    </cfRule>
  </conditionalFormatting>
  <conditionalFormatting sqref="F421">
    <cfRule type="cellIs" dxfId="476" priority="935" stopIfTrue="1" operator="lessThan">
      <formula>0</formula>
    </cfRule>
  </conditionalFormatting>
  <conditionalFormatting sqref="F422">
    <cfRule type="cellIs" dxfId="477" priority="934" stopIfTrue="1" operator="lessThan">
      <formula>0</formula>
    </cfRule>
  </conditionalFormatting>
  <conditionalFormatting sqref="F423">
    <cfRule type="cellIs" dxfId="478" priority="933" stopIfTrue="1" operator="lessThan">
      <formula>0</formula>
    </cfRule>
  </conditionalFormatting>
  <conditionalFormatting sqref="F424">
    <cfRule type="cellIs" dxfId="479" priority="932" stopIfTrue="1" operator="lessThan">
      <formula>0</formula>
    </cfRule>
  </conditionalFormatting>
  <conditionalFormatting sqref="F425">
    <cfRule type="cellIs" dxfId="480" priority="931" stopIfTrue="1" operator="lessThan">
      <formula>0</formula>
    </cfRule>
  </conditionalFormatting>
  <conditionalFormatting sqref="F426">
    <cfRule type="cellIs" dxfId="481" priority="930" stopIfTrue="1" operator="lessThan">
      <formula>0</formula>
    </cfRule>
  </conditionalFormatting>
  <conditionalFormatting sqref="F427">
    <cfRule type="cellIs" dxfId="482" priority="929" stopIfTrue="1" operator="lessThan">
      <formula>0</formula>
    </cfRule>
  </conditionalFormatting>
  <conditionalFormatting sqref="F428">
    <cfRule type="cellIs" dxfId="483" priority="928" stopIfTrue="1" operator="lessThan">
      <formula>0</formula>
    </cfRule>
  </conditionalFormatting>
  <conditionalFormatting sqref="F429">
    <cfRule type="cellIs" dxfId="484" priority="927" stopIfTrue="1" operator="lessThan">
      <formula>0</formula>
    </cfRule>
  </conditionalFormatting>
  <conditionalFormatting sqref="F430">
    <cfRule type="cellIs" dxfId="485" priority="926" stopIfTrue="1" operator="lessThan">
      <formula>0</formula>
    </cfRule>
  </conditionalFormatting>
  <conditionalFormatting sqref="F431">
    <cfRule type="cellIs" dxfId="486" priority="925" stopIfTrue="1" operator="lessThan">
      <formula>0</formula>
    </cfRule>
  </conditionalFormatting>
  <conditionalFormatting sqref="F432">
    <cfRule type="cellIs" dxfId="487" priority="924" stopIfTrue="1" operator="lessThan">
      <formula>0</formula>
    </cfRule>
  </conditionalFormatting>
  <conditionalFormatting sqref="F433">
    <cfRule type="cellIs" dxfId="488" priority="923" stopIfTrue="1" operator="lessThan">
      <formula>0</formula>
    </cfRule>
  </conditionalFormatting>
  <conditionalFormatting sqref="F434">
    <cfRule type="cellIs" dxfId="489" priority="922" stopIfTrue="1" operator="lessThan">
      <formula>0</formula>
    </cfRule>
  </conditionalFormatting>
  <conditionalFormatting sqref="F435">
    <cfRule type="cellIs" dxfId="490" priority="921" stopIfTrue="1" operator="lessThan">
      <formula>0</formula>
    </cfRule>
  </conditionalFormatting>
  <conditionalFormatting sqref="F436">
    <cfRule type="cellIs" dxfId="491" priority="920" stopIfTrue="1" operator="lessThan">
      <formula>0</formula>
    </cfRule>
  </conditionalFormatting>
  <conditionalFormatting sqref="F437">
    <cfRule type="cellIs" dxfId="492" priority="919" stopIfTrue="1" operator="lessThan">
      <formula>0</formula>
    </cfRule>
  </conditionalFormatting>
  <conditionalFormatting sqref="F438">
    <cfRule type="cellIs" dxfId="493" priority="918" stopIfTrue="1" operator="lessThan">
      <formula>0</formula>
    </cfRule>
  </conditionalFormatting>
  <conditionalFormatting sqref="F439">
    <cfRule type="cellIs" dxfId="494" priority="917" stopIfTrue="1" operator="lessThan">
      <formula>0</formula>
    </cfRule>
  </conditionalFormatting>
  <conditionalFormatting sqref="F440">
    <cfRule type="cellIs" dxfId="495" priority="916" stopIfTrue="1" operator="lessThan">
      <formula>0</formula>
    </cfRule>
  </conditionalFormatting>
  <conditionalFormatting sqref="F441">
    <cfRule type="cellIs" dxfId="496" priority="915" stopIfTrue="1" operator="lessThan">
      <formula>0</formula>
    </cfRule>
  </conditionalFormatting>
  <conditionalFormatting sqref="F442">
    <cfRule type="cellIs" dxfId="497" priority="914" stopIfTrue="1" operator="lessThan">
      <formula>0</formula>
    </cfRule>
  </conditionalFormatting>
  <conditionalFormatting sqref="F443">
    <cfRule type="cellIs" dxfId="498" priority="913" stopIfTrue="1" operator="lessThan">
      <formula>0</formula>
    </cfRule>
  </conditionalFormatting>
  <conditionalFormatting sqref="F444">
    <cfRule type="cellIs" dxfId="499" priority="912" stopIfTrue="1" operator="lessThan">
      <formula>0</formula>
    </cfRule>
  </conditionalFormatting>
  <conditionalFormatting sqref="F445">
    <cfRule type="cellIs" dxfId="500" priority="911" stopIfTrue="1" operator="lessThan">
      <formula>0</formula>
    </cfRule>
  </conditionalFormatting>
  <conditionalFormatting sqref="F446">
    <cfRule type="cellIs" dxfId="501" priority="910" stopIfTrue="1" operator="lessThan">
      <formula>0</formula>
    </cfRule>
  </conditionalFormatting>
  <conditionalFormatting sqref="F447">
    <cfRule type="cellIs" dxfId="502" priority="909" stopIfTrue="1" operator="lessThan">
      <formula>0</formula>
    </cfRule>
  </conditionalFormatting>
  <conditionalFormatting sqref="F448">
    <cfRule type="cellIs" dxfId="503" priority="908" stopIfTrue="1" operator="lessThan">
      <formula>0</formula>
    </cfRule>
  </conditionalFormatting>
  <conditionalFormatting sqref="F449">
    <cfRule type="cellIs" dxfId="504" priority="907" stopIfTrue="1" operator="lessThan">
      <formula>0</formula>
    </cfRule>
  </conditionalFormatting>
  <conditionalFormatting sqref="F450">
    <cfRule type="cellIs" dxfId="505" priority="906" stopIfTrue="1" operator="lessThan">
      <formula>0</formula>
    </cfRule>
  </conditionalFormatting>
  <conditionalFormatting sqref="F451">
    <cfRule type="cellIs" dxfId="506" priority="905" stopIfTrue="1" operator="lessThan">
      <formula>0</formula>
    </cfRule>
  </conditionalFormatting>
  <conditionalFormatting sqref="F452">
    <cfRule type="cellIs" dxfId="507" priority="904" stopIfTrue="1" operator="lessThan">
      <formula>0</formula>
    </cfRule>
  </conditionalFormatting>
  <conditionalFormatting sqref="F453">
    <cfRule type="cellIs" dxfId="508" priority="903" stopIfTrue="1" operator="lessThan">
      <formula>0</formula>
    </cfRule>
  </conditionalFormatting>
  <conditionalFormatting sqref="F454">
    <cfRule type="cellIs" dxfId="509" priority="902" stopIfTrue="1" operator="lessThan">
      <formula>0</formula>
    </cfRule>
  </conditionalFormatting>
  <conditionalFormatting sqref="F455">
    <cfRule type="cellIs" dxfId="510" priority="901" stopIfTrue="1" operator="lessThan">
      <formula>0</formula>
    </cfRule>
  </conditionalFormatting>
  <conditionalFormatting sqref="F456">
    <cfRule type="cellIs" dxfId="511" priority="900" stopIfTrue="1" operator="lessThan">
      <formula>0</formula>
    </cfRule>
  </conditionalFormatting>
  <conditionalFormatting sqref="F457">
    <cfRule type="cellIs" dxfId="512" priority="899" stopIfTrue="1" operator="lessThan">
      <formula>0</formula>
    </cfRule>
  </conditionalFormatting>
  <conditionalFormatting sqref="F458">
    <cfRule type="cellIs" dxfId="513" priority="898" stopIfTrue="1" operator="lessThan">
      <formula>0</formula>
    </cfRule>
  </conditionalFormatting>
  <conditionalFormatting sqref="F459">
    <cfRule type="cellIs" dxfId="514" priority="897" stopIfTrue="1" operator="lessThan">
      <formula>0</formula>
    </cfRule>
  </conditionalFormatting>
  <conditionalFormatting sqref="F460">
    <cfRule type="cellIs" dxfId="515" priority="896" stopIfTrue="1" operator="lessThan">
      <formula>0</formula>
    </cfRule>
  </conditionalFormatting>
  <conditionalFormatting sqref="F461">
    <cfRule type="cellIs" dxfId="516" priority="895" stopIfTrue="1" operator="lessThan">
      <formula>0</formula>
    </cfRule>
  </conditionalFormatting>
  <conditionalFormatting sqref="F462">
    <cfRule type="cellIs" dxfId="517" priority="894" stopIfTrue="1" operator="lessThan">
      <formula>0</formula>
    </cfRule>
  </conditionalFormatting>
  <conditionalFormatting sqref="F463">
    <cfRule type="cellIs" dxfId="518" priority="893" stopIfTrue="1" operator="lessThan">
      <formula>0</formula>
    </cfRule>
  </conditionalFormatting>
  <conditionalFormatting sqref="F464">
    <cfRule type="cellIs" dxfId="519" priority="892" stopIfTrue="1" operator="lessThan">
      <formula>0</formula>
    </cfRule>
  </conditionalFormatting>
  <conditionalFormatting sqref="F465">
    <cfRule type="cellIs" dxfId="520" priority="891" stopIfTrue="1" operator="lessThan">
      <formula>0</formula>
    </cfRule>
  </conditionalFormatting>
  <conditionalFormatting sqref="F466">
    <cfRule type="cellIs" dxfId="521" priority="890" stopIfTrue="1" operator="lessThan">
      <formula>0</formula>
    </cfRule>
  </conditionalFormatting>
  <conditionalFormatting sqref="F467">
    <cfRule type="cellIs" dxfId="522" priority="889" stopIfTrue="1" operator="lessThan">
      <formula>0</formula>
    </cfRule>
  </conditionalFormatting>
  <conditionalFormatting sqref="F468">
    <cfRule type="cellIs" dxfId="523" priority="888" stopIfTrue="1" operator="lessThan">
      <formula>0</formula>
    </cfRule>
  </conditionalFormatting>
  <conditionalFormatting sqref="F469">
    <cfRule type="cellIs" dxfId="524" priority="887" stopIfTrue="1" operator="lessThan">
      <formula>0</formula>
    </cfRule>
  </conditionalFormatting>
  <conditionalFormatting sqref="F470">
    <cfRule type="cellIs" dxfId="525" priority="886" stopIfTrue="1" operator="lessThan">
      <formula>0</formula>
    </cfRule>
  </conditionalFormatting>
  <conditionalFormatting sqref="F471">
    <cfRule type="cellIs" dxfId="526" priority="885" stopIfTrue="1" operator="lessThan">
      <formula>0</formula>
    </cfRule>
  </conditionalFormatting>
  <conditionalFormatting sqref="F472">
    <cfRule type="cellIs" dxfId="527" priority="884" stopIfTrue="1" operator="lessThan">
      <formula>0</formula>
    </cfRule>
  </conditionalFormatting>
  <conditionalFormatting sqref="F473">
    <cfRule type="cellIs" dxfId="528" priority="883" stopIfTrue="1" operator="lessThan">
      <formula>0</formula>
    </cfRule>
  </conditionalFormatting>
  <conditionalFormatting sqref="F474">
    <cfRule type="cellIs" dxfId="529" priority="882" stopIfTrue="1" operator="lessThan">
      <formula>0</formula>
    </cfRule>
  </conditionalFormatting>
  <conditionalFormatting sqref="F475">
    <cfRule type="cellIs" dxfId="530" priority="881" stopIfTrue="1" operator="lessThan">
      <formula>0</formula>
    </cfRule>
  </conditionalFormatting>
  <conditionalFormatting sqref="F476">
    <cfRule type="cellIs" dxfId="531" priority="880" stopIfTrue="1" operator="lessThan">
      <formula>0</formula>
    </cfRule>
  </conditionalFormatting>
  <conditionalFormatting sqref="F477">
    <cfRule type="cellIs" dxfId="532" priority="879" stopIfTrue="1" operator="lessThan">
      <formula>0</formula>
    </cfRule>
  </conditionalFormatting>
  <conditionalFormatting sqref="F478">
    <cfRule type="cellIs" dxfId="533" priority="878" stopIfTrue="1" operator="lessThan">
      <formula>0</formula>
    </cfRule>
  </conditionalFormatting>
  <conditionalFormatting sqref="F479">
    <cfRule type="cellIs" dxfId="534" priority="877" stopIfTrue="1" operator="lessThan">
      <formula>0</formula>
    </cfRule>
  </conditionalFormatting>
  <conditionalFormatting sqref="F480">
    <cfRule type="cellIs" dxfId="535" priority="876" stopIfTrue="1" operator="lessThan">
      <formula>0</formula>
    </cfRule>
  </conditionalFormatting>
  <conditionalFormatting sqref="F481">
    <cfRule type="cellIs" dxfId="536" priority="875" stopIfTrue="1" operator="lessThan">
      <formula>0</formula>
    </cfRule>
  </conditionalFormatting>
  <conditionalFormatting sqref="F482">
    <cfRule type="cellIs" dxfId="537" priority="874" stopIfTrue="1" operator="lessThan">
      <formula>0</formula>
    </cfRule>
  </conditionalFormatting>
  <conditionalFormatting sqref="F483">
    <cfRule type="cellIs" dxfId="538" priority="873" stopIfTrue="1" operator="lessThan">
      <formula>0</formula>
    </cfRule>
  </conditionalFormatting>
  <conditionalFormatting sqref="F484">
    <cfRule type="cellIs" dxfId="539" priority="872" stopIfTrue="1" operator="lessThan">
      <formula>0</formula>
    </cfRule>
  </conditionalFormatting>
  <conditionalFormatting sqref="F485">
    <cfRule type="cellIs" dxfId="540" priority="871" stopIfTrue="1" operator="lessThan">
      <formula>0</formula>
    </cfRule>
  </conditionalFormatting>
  <conditionalFormatting sqref="F486">
    <cfRule type="cellIs" dxfId="541" priority="870" stopIfTrue="1" operator="lessThan">
      <formula>0</formula>
    </cfRule>
  </conditionalFormatting>
  <conditionalFormatting sqref="F487">
    <cfRule type="cellIs" dxfId="542" priority="869" stopIfTrue="1" operator="lessThan">
      <formula>0</formula>
    </cfRule>
  </conditionalFormatting>
  <conditionalFormatting sqref="F488">
    <cfRule type="cellIs" dxfId="543" priority="868" stopIfTrue="1" operator="lessThan">
      <formula>0</formula>
    </cfRule>
  </conditionalFormatting>
  <conditionalFormatting sqref="F489">
    <cfRule type="cellIs" dxfId="544" priority="867" stopIfTrue="1" operator="lessThan">
      <formula>0</formula>
    </cfRule>
  </conditionalFormatting>
  <conditionalFormatting sqref="F490">
    <cfRule type="cellIs" dxfId="545" priority="866" stopIfTrue="1" operator="lessThan">
      <formula>0</formula>
    </cfRule>
  </conditionalFormatting>
  <conditionalFormatting sqref="F491">
    <cfRule type="cellIs" dxfId="546" priority="865" stopIfTrue="1" operator="lessThan">
      <formula>0</formula>
    </cfRule>
  </conditionalFormatting>
  <conditionalFormatting sqref="F492">
    <cfRule type="cellIs" dxfId="547" priority="864" stopIfTrue="1" operator="lessThan">
      <formula>0</formula>
    </cfRule>
  </conditionalFormatting>
  <conditionalFormatting sqref="F493">
    <cfRule type="cellIs" dxfId="548" priority="863" stopIfTrue="1" operator="lessThan">
      <formula>0</formula>
    </cfRule>
  </conditionalFormatting>
  <conditionalFormatting sqref="F494">
    <cfRule type="cellIs" dxfId="549" priority="862" stopIfTrue="1" operator="lessThan">
      <formula>0</formula>
    </cfRule>
  </conditionalFormatting>
  <conditionalFormatting sqref="F495">
    <cfRule type="cellIs" dxfId="550" priority="861" stopIfTrue="1" operator="lessThan">
      <formula>0</formula>
    </cfRule>
  </conditionalFormatting>
  <conditionalFormatting sqref="F496">
    <cfRule type="cellIs" dxfId="551" priority="860" stopIfTrue="1" operator="lessThan">
      <formula>0</formula>
    </cfRule>
  </conditionalFormatting>
  <conditionalFormatting sqref="F497">
    <cfRule type="cellIs" dxfId="552" priority="859" stopIfTrue="1" operator="lessThan">
      <formula>0</formula>
    </cfRule>
  </conditionalFormatting>
  <conditionalFormatting sqref="F498">
    <cfRule type="cellIs" dxfId="553" priority="858" stopIfTrue="1" operator="lessThan">
      <formula>0</formula>
    </cfRule>
  </conditionalFormatting>
  <conditionalFormatting sqref="F499">
    <cfRule type="cellIs" dxfId="554" priority="857" stopIfTrue="1" operator="lessThan">
      <formula>0</formula>
    </cfRule>
  </conditionalFormatting>
  <conditionalFormatting sqref="F500">
    <cfRule type="cellIs" dxfId="555" priority="856" stopIfTrue="1" operator="lessThan">
      <formula>0</formula>
    </cfRule>
  </conditionalFormatting>
  <conditionalFormatting sqref="F501">
    <cfRule type="cellIs" dxfId="556" priority="855" stopIfTrue="1" operator="lessThan">
      <formula>0</formula>
    </cfRule>
  </conditionalFormatting>
  <conditionalFormatting sqref="F502">
    <cfRule type="cellIs" dxfId="557" priority="854" stopIfTrue="1" operator="lessThan">
      <formula>0</formula>
    </cfRule>
  </conditionalFormatting>
  <conditionalFormatting sqref="F503">
    <cfRule type="cellIs" dxfId="558" priority="853" stopIfTrue="1" operator="lessThan">
      <formula>0</formula>
    </cfRule>
  </conditionalFormatting>
  <conditionalFormatting sqref="F504">
    <cfRule type="cellIs" dxfId="559" priority="852" stopIfTrue="1" operator="lessThan">
      <formula>0</formula>
    </cfRule>
  </conditionalFormatting>
  <conditionalFormatting sqref="F505">
    <cfRule type="cellIs" dxfId="560" priority="851" stopIfTrue="1" operator="lessThan">
      <formula>0</formula>
    </cfRule>
  </conditionalFormatting>
  <conditionalFormatting sqref="F506">
    <cfRule type="cellIs" dxfId="561" priority="850" stopIfTrue="1" operator="lessThan">
      <formula>0</formula>
    </cfRule>
  </conditionalFormatting>
  <conditionalFormatting sqref="F507">
    <cfRule type="cellIs" dxfId="562" priority="849" stopIfTrue="1" operator="lessThan">
      <formula>0</formula>
    </cfRule>
  </conditionalFormatting>
  <conditionalFormatting sqref="F508">
    <cfRule type="cellIs" dxfId="563" priority="848" stopIfTrue="1" operator="lessThan">
      <formula>0</formula>
    </cfRule>
  </conditionalFormatting>
  <conditionalFormatting sqref="F509">
    <cfRule type="cellIs" dxfId="564" priority="847" stopIfTrue="1" operator="lessThan">
      <formula>0</formula>
    </cfRule>
  </conditionalFormatting>
  <conditionalFormatting sqref="F510">
    <cfRule type="cellIs" dxfId="565" priority="846" stopIfTrue="1" operator="lessThan">
      <formula>0</formula>
    </cfRule>
  </conditionalFormatting>
  <conditionalFormatting sqref="F511">
    <cfRule type="cellIs" dxfId="566" priority="845" stopIfTrue="1" operator="lessThan">
      <formula>0</formula>
    </cfRule>
  </conditionalFormatting>
  <conditionalFormatting sqref="F512">
    <cfRule type="cellIs" dxfId="567" priority="844" stopIfTrue="1" operator="lessThan">
      <formula>0</formula>
    </cfRule>
  </conditionalFormatting>
  <conditionalFormatting sqref="F513">
    <cfRule type="cellIs" dxfId="568" priority="843" stopIfTrue="1" operator="lessThan">
      <formula>0</formula>
    </cfRule>
  </conditionalFormatting>
  <conditionalFormatting sqref="F514">
    <cfRule type="cellIs" dxfId="569" priority="842" stopIfTrue="1" operator="lessThan">
      <formula>0</formula>
    </cfRule>
  </conditionalFormatting>
  <conditionalFormatting sqref="F515">
    <cfRule type="cellIs" dxfId="570" priority="841" stopIfTrue="1" operator="lessThan">
      <formula>0</formula>
    </cfRule>
  </conditionalFormatting>
  <conditionalFormatting sqref="F516">
    <cfRule type="cellIs" dxfId="571" priority="840" stopIfTrue="1" operator="lessThan">
      <formula>0</formula>
    </cfRule>
  </conditionalFormatting>
  <conditionalFormatting sqref="F517">
    <cfRule type="cellIs" dxfId="572" priority="839" stopIfTrue="1" operator="lessThan">
      <formula>0</formula>
    </cfRule>
  </conditionalFormatting>
  <conditionalFormatting sqref="F518">
    <cfRule type="cellIs" dxfId="573" priority="838" stopIfTrue="1" operator="lessThan">
      <formula>0</formula>
    </cfRule>
  </conditionalFormatting>
  <conditionalFormatting sqref="F519">
    <cfRule type="cellIs" dxfId="574" priority="837" stopIfTrue="1" operator="lessThan">
      <formula>0</formula>
    </cfRule>
  </conditionalFormatting>
  <conditionalFormatting sqref="F520">
    <cfRule type="cellIs" dxfId="575" priority="836" stopIfTrue="1" operator="lessThan">
      <formula>0</formula>
    </cfRule>
  </conditionalFormatting>
  <conditionalFormatting sqref="F521">
    <cfRule type="cellIs" dxfId="576" priority="835" stopIfTrue="1" operator="lessThan">
      <formula>0</formula>
    </cfRule>
  </conditionalFormatting>
  <conditionalFormatting sqref="F522">
    <cfRule type="cellIs" dxfId="577" priority="834" stopIfTrue="1" operator="lessThan">
      <formula>0</formula>
    </cfRule>
  </conditionalFormatting>
  <conditionalFormatting sqref="F523">
    <cfRule type="cellIs" dxfId="578" priority="833" stopIfTrue="1" operator="lessThan">
      <formula>0</formula>
    </cfRule>
  </conditionalFormatting>
  <conditionalFormatting sqref="F524">
    <cfRule type="cellIs" dxfId="579" priority="832" stopIfTrue="1" operator="lessThan">
      <formula>0</formula>
    </cfRule>
  </conditionalFormatting>
  <conditionalFormatting sqref="F525">
    <cfRule type="cellIs" dxfId="580" priority="831" stopIfTrue="1" operator="lessThan">
      <formula>0</formula>
    </cfRule>
  </conditionalFormatting>
  <conditionalFormatting sqref="F526">
    <cfRule type="cellIs" dxfId="581" priority="830" stopIfTrue="1" operator="lessThan">
      <formula>0</formula>
    </cfRule>
  </conditionalFormatting>
  <conditionalFormatting sqref="F527">
    <cfRule type="cellIs" dxfId="582" priority="829" stopIfTrue="1" operator="lessThan">
      <formula>0</formula>
    </cfRule>
  </conditionalFormatting>
  <conditionalFormatting sqref="F528">
    <cfRule type="cellIs" dxfId="583" priority="828" stopIfTrue="1" operator="lessThan">
      <formula>0</formula>
    </cfRule>
  </conditionalFormatting>
  <conditionalFormatting sqref="F529">
    <cfRule type="cellIs" dxfId="584" priority="827" stopIfTrue="1" operator="lessThan">
      <formula>0</formula>
    </cfRule>
  </conditionalFormatting>
  <conditionalFormatting sqref="F530">
    <cfRule type="cellIs" dxfId="585" priority="826" stopIfTrue="1" operator="lessThan">
      <formula>0</formula>
    </cfRule>
  </conditionalFormatting>
  <conditionalFormatting sqref="F531">
    <cfRule type="cellIs" dxfId="586" priority="825" stopIfTrue="1" operator="lessThan">
      <formula>0</formula>
    </cfRule>
  </conditionalFormatting>
  <conditionalFormatting sqref="F532">
    <cfRule type="cellIs" dxfId="587" priority="824" stopIfTrue="1" operator="lessThan">
      <formula>0</formula>
    </cfRule>
  </conditionalFormatting>
  <conditionalFormatting sqref="F533">
    <cfRule type="cellIs" dxfId="588" priority="823" stopIfTrue="1" operator="lessThan">
      <formula>0</formula>
    </cfRule>
  </conditionalFormatting>
  <conditionalFormatting sqref="F534">
    <cfRule type="cellIs" dxfId="589" priority="822" stopIfTrue="1" operator="lessThan">
      <formula>0</formula>
    </cfRule>
  </conditionalFormatting>
  <conditionalFormatting sqref="F535">
    <cfRule type="cellIs" dxfId="590" priority="821" stopIfTrue="1" operator="lessThan">
      <formula>0</formula>
    </cfRule>
  </conditionalFormatting>
  <conditionalFormatting sqref="F536">
    <cfRule type="cellIs" dxfId="591" priority="820" stopIfTrue="1" operator="lessThan">
      <formula>0</formula>
    </cfRule>
  </conditionalFormatting>
  <conditionalFormatting sqref="F537">
    <cfRule type="cellIs" dxfId="592" priority="819" stopIfTrue="1" operator="lessThan">
      <formula>0</formula>
    </cfRule>
  </conditionalFormatting>
  <conditionalFormatting sqref="F538">
    <cfRule type="cellIs" dxfId="593" priority="818" stopIfTrue="1" operator="lessThan">
      <formula>0</formula>
    </cfRule>
  </conditionalFormatting>
  <conditionalFormatting sqref="F539">
    <cfRule type="cellIs" dxfId="594" priority="817" stopIfTrue="1" operator="lessThan">
      <formula>0</formula>
    </cfRule>
  </conditionalFormatting>
  <conditionalFormatting sqref="F540">
    <cfRule type="cellIs" dxfId="595" priority="816" stopIfTrue="1" operator="lessThan">
      <formula>0</formula>
    </cfRule>
  </conditionalFormatting>
  <conditionalFormatting sqref="F541">
    <cfRule type="cellIs" dxfId="596" priority="815" stopIfTrue="1" operator="lessThan">
      <formula>0</formula>
    </cfRule>
  </conditionalFormatting>
  <conditionalFormatting sqref="F542">
    <cfRule type="cellIs" dxfId="597" priority="814" stopIfTrue="1" operator="lessThan">
      <formula>0</formula>
    </cfRule>
  </conditionalFormatting>
  <conditionalFormatting sqref="F543">
    <cfRule type="cellIs" dxfId="598" priority="813" stopIfTrue="1" operator="lessThan">
      <formula>0</formula>
    </cfRule>
  </conditionalFormatting>
  <conditionalFormatting sqref="F544">
    <cfRule type="cellIs" dxfId="599" priority="812" stopIfTrue="1" operator="lessThan">
      <formula>0</formula>
    </cfRule>
  </conditionalFormatting>
  <conditionalFormatting sqref="F545">
    <cfRule type="cellIs" dxfId="600" priority="811" stopIfTrue="1" operator="lessThan">
      <formula>0</formula>
    </cfRule>
  </conditionalFormatting>
  <conditionalFormatting sqref="F546">
    <cfRule type="cellIs" dxfId="601" priority="810" stopIfTrue="1" operator="lessThan">
      <formula>0</formula>
    </cfRule>
  </conditionalFormatting>
  <conditionalFormatting sqref="F547">
    <cfRule type="cellIs" dxfId="602" priority="809" stopIfTrue="1" operator="lessThan">
      <formula>0</formula>
    </cfRule>
  </conditionalFormatting>
  <conditionalFormatting sqref="F548">
    <cfRule type="cellIs" dxfId="603" priority="808" stopIfTrue="1" operator="lessThan">
      <formula>0</formula>
    </cfRule>
  </conditionalFormatting>
  <conditionalFormatting sqref="F549">
    <cfRule type="cellIs" dxfId="604" priority="807" stopIfTrue="1" operator="lessThan">
      <formula>0</formula>
    </cfRule>
  </conditionalFormatting>
  <conditionalFormatting sqref="F550">
    <cfRule type="cellIs" dxfId="605" priority="806" stopIfTrue="1" operator="lessThan">
      <formula>0</formula>
    </cfRule>
  </conditionalFormatting>
  <conditionalFormatting sqref="F551">
    <cfRule type="cellIs" dxfId="606" priority="805" stopIfTrue="1" operator="lessThan">
      <formula>0</formula>
    </cfRule>
  </conditionalFormatting>
  <conditionalFormatting sqref="F552">
    <cfRule type="cellIs" dxfId="607" priority="804" stopIfTrue="1" operator="lessThan">
      <formula>0</formula>
    </cfRule>
  </conditionalFormatting>
  <conditionalFormatting sqref="F553">
    <cfRule type="cellIs" dxfId="608" priority="803" stopIfTrue="1" operator="lessThan">
      <formula>0</formula>
    </cfRule>
  </conditionalFormatting>
  <conditionalFormatting sqref="F554">
    <cfRule type="cellIs" dxfId="609" priority="802" stopIfTrue="1" operator="lessThan">
      <formula>0</formula>
    </cfRule>
  </conditionalFormatting>
  <conditionalFormatting sqref="F555">
    <cfRule type="cellIs" dxfId="610" priority="801" stopIfTrue="1" operator="lessThan">
      <formula>0</formula>
    </cfRule>
  </conditionalFormatting>
  <conditionalFormatting sqref="F556">
    <cfRule type="cellIs" dxfId="611" priority="800" stopIfTrue="1" operator="lessThan">
      <formula>0</formula>
    </cfRule>
  </conditionalFormatting>
  <conditionalFormatting sqref="F557">
    <cfRule type="cellIs" dxfId="612" priority="799" stopIfTrue="1" operator="lessThan">
      <formula>0</formula>
    </cfRule>
  </conditionalFormatting>
  <conditionalFormatting sqref="F558">
    <cfRule type="cellIs" dxfId="613" priority="798" stopIfTrue="1" operator="lessThan">
      <formula>0</formula>
    </cfRule>
  </conditionalFormatting>
  <conditionalFormatting sqref="F559">
    <cfRule type="cellIs" dxfId="614" priority="797" stopIfTrue="1" operator="lessThan">
      <formula>0</formula>
    </cfRule>
  </conditionalFormatting>
  <conditionalFormatting sqref="F560">
    <cfRule type="cellIs" dxfId="615" priority="796" stopIfTrue="1" operator="lessThan">
      <formula>0</formula>
    </cfRule>
  </conditionalFormatting>
  <conditionalFormatting sqref="F561">
    <cfRule type="cellIs" dxfId="616" priority="795" stopIfTrue="1" operator="lessThan">
      <formula>0</formula>
    </cfRule>
  </conditionalFormatting>
  <conditionalFormatting sqref="F562">
    <cfRule type="cellIs" dxfId="617" priority="794" stopIfTrue="1" operator="lessThan">
      <formula>0</formula>
    </cfRule>
  </conditionalFormatting>
  <conditionalFormatting sqref="F563">
    <cfRule type="cellIs" dxfId="618" priority="793" stopIfTrue="1" operator="lessThan">
      <formula>0</formula>
    </cfRule>
  </conditionalFormatting>
  <conditionalFormatting sqref="F564">
    <cfRule type="cellIs" dxfId="619" priority="792" stopIfTrue="1" operator="lessThan">
      <formula>0</formula>
    </cfRule>
  </conditionalFormatting>
  <conditionalFormatting sqref="F565">
    <cfRule type="cellIs" dxfId="620" priority="791" stopIfTrue="1" operator="lessThan">
      <formula>0</formula>
    </cfRule>
  </conditionalFormatting>
  <conditionalFormatting sqref="F566">
    <cfRule type="cellIs" dxfId="621" priority="790" stopIfTrue="1" operator="lessThan">
      <formula>0</formula>
    </cfRule>
  </conditionalFormatting>
  <conditionalFormatting sqref="F567">
    <cfRule type="cellIs" dxfId="622" priority="789" stopIfTrue="1" operator="lessThan">
      <formula>0</formula>
    </cfRule>
  </conditionalFormatting>
  <conditionalFormatting sqref="F568">
    <cfRule type="cellIs" dxfId="623" priority="788" stopIfTrue="1" operator="lessThan">
      <formula>0</formula>
    </cfRule>
  </conditionalFormatting>
  <conditionalFormatting sqref="F569">
    <cfRule type="cellIs" dxfId="624" priority="787" stopIfTrue="1" operator="lessThan">
      <formula>0</formula>
    </cfRule>
  </conditionalFormatting>
  <conditionalFormatting sqref="F570">
    <cfRule type="cellIs" dxfId="625" priority="786" stopIfTrue="1" operator="lessThan">
      <formula>0</formula>
    </cfRule>
  </conditionalFormatting>
  <conditionalFormatting sqref="F571">
    <cfRule type="cellIs" dxfId="626" priority="785" stopIfTrue="1" operator="lessThan">
      <formula>0</formula>
    </cfRule>
  </conditionalFormatting>
  <conditionalFormatting sqref="F572">
    <cfRule type="cellIs" dxfId="627" priority="784" stopIfTrue="1" operator="lessThan">
      <formula>0</formula>
    </cfRule>
  </conditionalFormatting>
  <conditionalFormatting sqref="F573">
    <cfRule type="cellIs" dxfId="628" priority="783" stopIfTrue="1" operator="lessThan">
      <formula>0</formula>
    </cfRule>
  </conditionalFormatting>
  <conditionalFormatting sqref="F574">
    <cfRule type="cellIs" dxfId="629" priority="782" stopIfTrue="1" operator="lessThan">
      <formula>0</formula>
    </cfRule>
  </conditionalFormatting>
  <conditionalFormatting sqref="F575">
    <cfRule type="cellIs" dxfId="630" priority="781" stopIfTrue="1" operator="lessThan">
      <formula>0</formula>
    </cfRule>
  </conditionalFormatting>
  <conditionalFormatting sqref="F576">
    <cfRule type="cellIs" dxfId="631" priority="780" stopIfTrue="1" operator="lessThan">
      <formula>0</formula>
    </cfRule>
  </conditionalFormatting>
  <conditionalFormatting sqref="F577">
    <cfRule type="cellIs" dxfId="632" priority="779" stopIfTrue="1" operator="lessThan">
      <formula>0</formula>
    </cfRule>
  </conditionalFormatting>
  <conditionalFormatting sqref="F578">
    <cfRule type="cellIs" dxfId="633" priority="778" stopIfTrue="1" operator="lessThan">
      <formula>0</formula>
    </cfRule>
  </conditionalFormatting>
  <conditionalFormatting sqref="F579">
    <cfRule type="cellIs" dxfId="634" priority="777" stopIfTrue="1" operator="lessThan">
      <formula>0</formula>
    </cfRule>
  </conditionalFormatting>
  <conditionalFormatting sqref="F580">
    <cfRule type="cellIs" dxfId="635" priority="776" stopIfTrue="1" operator="lessThan">
      <formula>0</formula>
    </cfRule>
  </conditionalFormatting>
  <conditionalFormatting sqref="F581">
    <cfRule type="cellIs" dxfId="636" priority="775" stopIfTrue="1" operator="lessThan">
      <formula>0</formula>
    </cfRule>
  </conditionalFormatting>
  <conditionalFormatting sqref="F582">
    <cfRule type="cellIs" dxfId="637" priority="774" stopIfTrue="1" operator="lessThan">
      <formula>0</formula>
    </cfRule>
  </conditionalFormatting>
  <conditionalFormatting sqref="F583">
    <cfRule type="cellIs" dxfId="638" priority="773" stopIfTrue="1" operator="lessThan">
      <formula>0</formula>
    </cfRule>
  </conditionalFormatting>
  <conditionalFormatting sqref="F584">
    <cfRule type="cellIs" dxfId="639" priority="772" stopIfTrue="1" operator="lessThan">
      <formula>0</formula>
    </cfRule>
  </conditionalFormatting>
  <conditionalFormatting sqref="F585">
    <cfRule type="cellIs" dxfId="640" priority="771" stopIfTrue="1" operator="lessThan">
      <formula>0</formula>
    </cfRule>
  </conditionalFormatting>
  <conditionalFormatting sqref="F586">
    <cfRule type="cellIs" dxfId="641" priority="770" stopIfTrue="1" operator="lessThan">
      <formula>0</formula>
    </cfRule>
  </conditionalFormatting>
  <conditionalFormatting sqref="F587">
    <cfRule type="cellIs" dxfId="642" priority="769" stopIfTrue="1" operator="lessThan">
      <formula>0</formula>
    </cfRule>
  </conditionalFormatting>
  <conditionalFormatting sqref="F588">
    <cfRule type="cellIs" dxfId="643" priority="768" stopIfTrue="1" operator="lessThan">
      <formula>0</formula>
    </cfRule>
  </conditionalFormatting>
  <conditionalFormatting sqref="F589">
    <cfRule type="cellIs" dxfId="644" priority="767" stopIfTrue="1" operator="lessThan">
      <formula>0</formula>
    </cfRule>
  </conditionalFormatting>
  <conditionalFormatting sqref="F590">
    <cfRule type="cellIs" dxfId="645" priority="766" stopIfTrue="1" operator="lessThan">
      <formula>0</formula>
    </cfRule>
  </conditionalFormatting>
  <conditionalFormatting sqref="F591">
    <cfRule type="cellIs" dxfId="646" priority="765" stopIfTrue="1" operator="lessThan">
      <formula>0</formula>
    </cfRule>
  </conditionalFormatting>
  <conditionalFormatting sqref="F592">
    <cfRule type="cellIs" dxfId="647" priority="764" stopIfTrue="1" operator="lessThan">
      <formula>0</formula>
    </cfRule>
  </conditionalFormatting>
  <conditionalFormatting sqref="F593">
    <cfRule type="cellIs" dxfId="648" priority="763" stopIfTrue="1" operator="lessThan">
      <formula>0</formula>
    </cfRule>
  </conditionalFormatting>
  <conditionalFormatting sqref="F594">
    <cfRule type="cellIs" dxfId="649" priority="762" stopIfTrue="1" operator="lessThan">
      <formula>0</formula>
    </cfRule>
  </conditionalFormatting>
  <conditionalFormatting sqref="F595">
    <cfRule type="cellIs" dxfId="650" priority="761" stopIfTrue="1" operator="lessThan">
      <formula>0</formula>
    </cfRule>
  </conditionalFormatting>
  <conditionalFormatting sqref="F596">
    <cfRule type="cellIs" dxfId="651" priority="760" stopIfTrue="1" operator="lessThan">
      <formula>0</formula>
    </cfRule>
  </conditionalFormatting>
  <conditionalFormatting sqref="F597">
    <cfRule type="cellIs" dxfId="652" priority="759" stopIfTrue="1" operator="lessThan">
      <formula>0</formula>
    </cfRule>
  </conditionalFormatting>
  <conditionalFormatting sqref="F598">
    <cfRule type="cellIs" dxfId="653" priority="758" stopIfTrue="1" operator="lessThan">
      <formula>0</formula>
    </cfRule>
  </conditionalFormatting>
  <conditionalFormatting sqref="F599">
    <cfRule type="cellIs" dxfId="654" priority="757" stopIfTrue="1" operator="lessThan">
      <formula>0</formula>
    </cfRule>
  </conditionalFormatting>
  <conditionalFormatting sqref="F600">
    <cfRule type="cellIs" dxfId="655" priority="756" stopIfTrue="1" operator="lessThan">
      <formula>0</formula>
    </cfRule>
  </conditionalFormatting>
  <conditionalFormatting sqref="F601">
    <cfRule type="cellIs" dxfId="656" priority="755" stopIfTrue="1" operator="lessThan">
      <formula>0</formula>
    </cfRule>
  </conditionalFormatting>
  <conditionalFormatting sqref="F602">
    <cfRule type="cellIs" dxfId="657" priority="754" stopIfTrue="1" operator="lessThan">
      <formula>0</formula>
    </cfRule>
  </conditionalFormatting>
  <conditionalFormatting sqref="F603">
    <cfRule type="cellIs" dxfId="658" priority="753" stopIfTrue="1" operator="lessThan">
      <formula>0</formula>
    </cfRule>
  </conditionalFormatting>
  <conditionalFormatting sqref="F604">
    <cfRule type="cellIs" dxfId="659" priority="752" stopIfTrue="1" operator="lessThan">
      <formula>0</formula>
    </cfRule>
  </conditionalFormatting>
  <conditionalFormatting sqref="F605">
    <cfRule type="cellIs" dxfId="660" priority="751" stopIfTrue="1" operator="lessThan">
      <formula>0</formula>
    </cfRule>
  </conditionalFormatting>
  <conditionalFormatting sqref="F606">
    <cfRule type="cellIs" dxfId="661" priority="750" stopIfTrue="1" operator="lessThan">
      <formula>0</formula>
    </cfRule>
  </conditionalFormatting>
  <conditionalFormatting sqref="F607">
    <cfRule type="cellIs" dxfId="662" priority="749" stopIfTrue="1" operator="lessThan">
      <formula>0</formula>
    </cfRule>
  </conditionalFormatting>
  <conditionalFormatting sqref="F608">
    <cfRule type="cellIs" dxfId="663" priority="748" stopIfTrue="1" operator="lessThan">
      <formula>0</formula>
    </cfRule>
  </conditionalFormatting>
  <conditionalFormatting sqref="F609">
    <cfRule type="cellIs" dxfId="664" priority="747" stopIfTrue="1" operator="lessThan">
      <formula>0</formula>
    </cfRule>
  </conditionalFormatting>
  <conditionalFormatting sqref="F610">
    <cfRule type="cellIs" dxfId="665" priority="746" stopIfTrue="1" operator="lessThan">
      <formula>0</formula>
    </cfRule>
  </conditionalFormatting>
  <conditionalFormatting sqref="F611">
    <cfRule type="cellIs" dxfId="666" priority="745" stopIfTrue="1" operator="lessThan">
      <formula>0</formula>
    </cfRule>
  </conditionalFormatting>
  <conditionalFormatting sqref="F612">
    <cfRule type="cellIs" dxfId="667" priority="744" stopIfTrue="1" operator="lessThan">
      <formula>0</formula>
    </cfRule>
  </conditionalFormatting>
  <conditionalFormatting sqref="F613">
    <cfRule type="cellIs" dxfId="668" priority="743" stopIfTrue="1" operator="lessThan">
      <formula>0</formula>
    </cfRule>
  </conditionalFormatting>
  <conditionalFormatting sqref="F614">
    <cfRule type="cellIs" dxfId="669" priority="742" stopIfTrue="1" operator="lessThan">
      <formula>0</formula>
    </cfRule>
  </conditionalFormatting>
  <conditionalFormatting sqref="F615">
    <cfRule type="cellIs" dxfId="670" priority="741" stopIfTrue="1" operator="lessThan">
      <formula>0</formula>
    </cfRule>
  </conditionalFormatting>
  <conditionalFormatting sqref="F616">
    <cfRule type="cellIs" dxfId="671" priority="740" stopIfTrue="1" operator="lessThan">
      <formula>0</formula>
    </cfRule>
  </conditionalFormatting>
  <conditionalFormatting sqref="F617">
    <cfRule type="cellIs" dxfId="672" priority="739" stopIfTrue="1" operator="lessThan">
      <formula>0</formula>
    </cfRule>
  </conditionalFormatting>
  <conditionalFormatting sqref="F618">
    <cfRule type="cellIs" dxfId="673" priority="738" stopIfTrue="1" operator="lessThan">
      <formula>0</formula>
    </cfRule>
  </conditionalFormatting>
  <conditionalFormatting sqref="F619">
    <cfRule type="cellIs" dxfId="674" priority="737" stopIfTrue="1" operator="lessThan">
      <formula>0</formula>
    </cfRule>
  </conditionalFormatting>
  <conditionalFormatting sqref="F620">
    <cfRule type="cellIs" dxfId="675" priority="736" stopIfTrue="1" operator="lessThan">
      <formula>0</formula>
    </cfRule>
  </conditionalFormatting>
  <conditionalFormatting sqref="F621">
    <cfRule type="cellIs" dxfId="676" priority="735" stopIfTrue="1" operator="lessThan">
      <formula>0</formula>
    </cfRule>
  </conditionalFormatting>
  <conditionalFormatting sqref="F622">
    <cfRule type="cellIs" dxfId="677" priority="734" stopIfTrue="1" operator="lessThan">
      <formula>0</formula>
    </cfRule>
  </conditionalFormatting>
  <conditionalFormatting sqref="F623">
    <cfRule type="cellIs" dxfId="678" priority="733" stopIfTrue="1" operator="lessThan">
      <formula>0</formula>
    </cfRule>
  </conditionalFormatting>
  <conditionalFormatting sqref="F624">
    <cfRule type="cellIs" dxfId="679" priority="732" stopIfTrue="1" operator="lessThan">
      <formula>0</formula>
    </cfRule>
  </conditionalFormatting>
  <conditionalFormatting sqref="F625">
    <cfRule type="cellIs" dxfId="680" priority="731" stopIfTrue="1" operator="lessThan">
      <formula>0</formula>
    </cfRule>
  </conditionalFormatting>
  <conditionalFormatting sqref="F626">
    <cfRule type="cellIs" dxfId="681" priority="730" stopIfTrue="1" operator="lessThan">
      <formula>0</formula>
    </cfRule>
  </conditionalFormatting>
  <conditionalFormatting sqref="F627">
    <cfRule type="cellIs" dxfId="682" priority="729" stopIfTrue="1" operator="lessThan">
      <formula>0</formula>
    </cfRule>
  </conditionalFormatting>
  <conditionalFormatting sqref="F628">
    <cfRule type="cellIs" dxfId="683" priority="728" stopIfTrue="1" operator="lessThan">
      <formula>0</formula>
    </cfRule>
  </conditionalFormatting>
  <conditionalFormatting sqref="F629">
    <cfRule type="cellIs" dxfId="684" priority="727" stopIfTrue="1" operator="lessThan">
      <formula>0</formula>
    </cfRule>
  </conditionalFormatting>
  <conditionalFormatting sqref="F630">
    <cfRule type="cellIs" dxfId="685" priority="726" stopIfTrue="1" operator="lessThan">
      <formula>0</formula>
    </cfRule>
  </conditionalFormatting>
  <conditionalFormatting sqref="F631">
    <cfRule type="cellIs" dxfId="686" priority="725" stopIfTrue="1" operator="lessThan">
      <formula>0</formula>
    </cfRule>
  </conditionalFormatting>
  <conditionalFormatting sqref="F632">
    <cfRule type="cellIs" dxfId="687" priority="724" stopIfTrue="1" operator="lessThan">
      <formula>0</formula>
    </cfRule>
  </conditionalFormatting>
  <conditionalFormatting sqref="F633">
    <cfRule type="cellIs" dxfId="688" priority="723" stopIfTrue="1" operator="lessThan">
      <formula>0</formula>
    </cfRule>
  </conditionalFormatting>
  <conditionalFormatting sqref="F634">
    <cfRule type="cellIs" dxfId="689" priority="722" stopIfTrue="1" operator="lessThan">
      <formula>0</formula>
    </cfRule>
  </conditionalFormatting>
  <conditionalFormatting sqref="F635">
    <cfRule type="cellIs" dxfId="690" priority="721" stopIfTrue="1" operator="lessThan">
      <formula>0</formula>
    </cfRule>
  </conditionalFormatting>
  <conditionalFormatting sqref="F636">
    <cfRule type="cellIs" dxfId="691" priority="720" stopIfTrue="1" operator="lessThan">
      <formula>0</formula>
    </cfRule>
  </conditionalFormatting>
  <conditionalFormatting sqref="F637">
    <cfRule type="cellIs" dxfId="692" priority="719" stopIfTrue="1" operator="lessThan">
      <formula>0</formula>
    </cfRule>
  </conditionalFormatting>
  <conditionalFormatting sqref="F638">
    <cfRule type="cellIs" dxfId="693" priority="718" stopIfTrue="1" operator="lessThan">
      <formula>0</formula>
    </cfRule>
  </conditionalFormatting>
  <conditionalFormatting sqref="F639">
    <cfRule type="cellIs" dxfId="694" priority="717" stopIfTrue="1" operator="lessThan">
      <formula>0</formula>
    </cfRule>
  </conditionalFormatting>
  <conditionalFormatting sqref="F640">
    <cfRule type="cellIs" dxfId="695" priority="716" stopIfTrue="1" operator="lessThan">
      <formula>0</formula>
    </cfRule>
  </conditionalFormatting>
  <conditionalFormatting sqref="F641">
    <cfRule type="cellIs" dxfId="696" priority="715" stopIfTrue="1" operator="lessThan">
      <formula>0</formula>
    </cfRule>
  </conditionalFormatting>
  <conditionalFormatting sqref="F642">
    <cfRule type="cellIs" dxfId="697" priority="714" stopIfTrue="1" operator="lessThan">
      <formula>0</formula>
    </cfRule>
  </conditionalFormatting>
  <conditionalFormatting sqref="F643">
    <cfRule type="cellIs" dxfId="698" priority="713" stopIfTrue="1" operator="lessThan">
      <formula>0</formula>
    </cfRule>
  </conditionalFormatting>
  <conditionalFormatting sqref="F644">
    <cfRule type="cellIs" dxfId="699" priority="712" stopIfTrue="1" operator="lessThan">
      <formula>0</formula>
    </cfRule>
  </conditionalFormatting>
  <conditionalFormatting sqref="F645">
    <cfRule type="cellIs" dxfId="700" priority="711" stopIfTrue="1" operator="lessThan">
      <formula>0</formula>
    </cfRule>
  </conditionalFormatting>
  <conditionalFormatting sqref="F646">
    <cfRule type="cellIs" dxfId="701" priority="710" stopIfTrue="1" operator="lessThan">
      <formula>0</formula>
    </cfRule>
  </conditionalFormatting>
  <conditionalFormatting sqref="F647">
    <cfRule type="cellIs" dxfId="702" priority="709" stopIfTrue="1" operator="lessThan">
      <formula>0</formula>
    </cfRule>
  </conditionalFormatting>
  <conditionalFormatting sqref="F648">
    <cfRule type="cellIs" dxfId="703" priority="708" stopIfTrue="1" operator="lessThan">
      <formula>0</formula>
    </cfRule>
  </conditionalFormatting>
  <conditionalFormatting sqref="F649">
    <cfRule type="cellIs" dxfId="704" priority="707" stopIfTrue="1" operator="lessThan">
      <formula>0</formula>
    </cfRule>
  </conditionalFormatting>
  <conditionalFormatting sqref="F650">
    <cfRule type="cellIs" dxfId="705" priority="706" stopIfTrue="1" operator="lessThan">
      <formula>0</formula>
    </cfRule>
  </conditionalFormatting>
  <conditionalFormatting sqref="F651">
    <cfRule type="cellIs" dxfId="706" priority="705" stopIfTrue="1" operator="lessThan">
      <formula>0</formula>
    </cfRule>
  </conditionalFormatting>
  <conditionalFormatting sqref="F652">
    <cfRule type="cellIs" dxfId="707" priority="704" stopIfTrue="1" operator="lessThan">
      <formula>0</formula>
    </cfRule>
  </conditionalFormatting>
  <conditionalFormatting sqref="F653">
    <cfRule type="cellIs" dxfId="708" priority="703" stopIfTrue="1" operator="lessThan">
      <formula>0</formula>
    </cfRule>
  </conditionalFormatting>
  <conditionalFormatting sqref="F654">
    <cfRule type="cellIs" dxfId="709" priority="702" stopIfTrue="1" operator="lessThan">
      <formula>0</formula>
    </cfRule>
  </conditionalFormatting>
  <conditionalFormatting sqref="F655">
    <cfRule type="cellIs" dxfId="710" priority="701" stopIfTrue="1" operator="lessThan">
      <formula>0</formula>
    </cfRule>
  </conditionalFormatting>
  <conditionalFormatting sqref="F656">
    <cfRule type="cellIs" dxfId="711" priority="700" stopIfTrue="1" operator="lessThan">
      <formula>0</formula>
    </cfRule>
  </conditionalFormatting>
  <conditionalFormatting sqref="F657">
    <cfRule type="cellIs" dxfId="712" priority="699" stopIfTrue="1" operator="lessThan">
      <formula>0</formula>
    </cfRule>
  </conditionalFormatting>
  <conditionalFormatting sqref="F658">
    <cfRule type="cellIs" dxfId="713" priority="698" stopIfTrue="1" operator="lessThan">
      <formula>0</formula>
    </cfRule>
  </conditionalFormatting>
  <conditionalFormatting sqref="F659">
    <cfRule type="cellIs" dxfId="714" priority="697" stopIfTrue="1" operator="lessThan">
      <formula>0</formula>
    </cfRule>
  </conditionalFormatting>
  <conditionalFormatting sqref="F660">
    <cfRule type="cellIs" dxfId="715" priority="696" stopIfTrue="1" operator="lessThan">
      <formula>0</formula>
    </cfRule>
  </conditionalFormatting>
  <conditionalFormatting sqref="F661">
    <cfRule type="cellIs" dxfId="716" priority="695" stopIfTrue="1" operator="lessThan">
      <formula>0</formula>
    </cfRule>
  </conditionalFormatting>
  <conditionalFormatting sqref="F662">
    <cfRule type="cellIs" dxfId="717" priority="694" stopIfTrue="1" operator="lessThan">
      <formula>0</formula>
    </cfRule>
  </conditionalFormatting>
  <conditionalFormatting sqref="F663">
    <cfRule type="cellIs" dxfId="718" priority="693" stopIfTrue="1" operator="lessThan">
      <formula>0</formula>
    </cfRule>
  </conditionalFormatting>
  <conditionalFormatting sqref="F664">
    <cfRule type="cellIs" dxfId="719" priority="692" stopIfTrue="1" operator="lessThan">
      <formula>0</formula>
    </cfRule>
  </conditionalFormatting>
  <conditionalFormatting sqref="F665">
    <cfRule type="cellIs" dxfId="720" priority="691" stopIfTrue="1" operator="lessThan">
      <formula>0</formula>
    </cfRule>
  </conditionalFormatting>
  <conditionalFormatting sqref="F666">
    <cfRule type="cellIs" dxfId="721" priority="690" stopIfTrue="1" operator="lessThan">
      <formula>0</formula>
    </cfRule>
  </conditionalFormatting>
  <conditionalFormatting sqref="F667">
    <cfRule type="cellIs" dxfId="722" priority="689" stopIfTrue="1" operator="lessThan">
      <formula>0</formula>
    </cfRule>
  </conditionalFormatting>
  <conditionalFormatting sqref="F668">
    <cfRule type="cellIs" dxfId="723" priority="688" stopIfTrue="1" operator="lessThan">
      <formula>0</formula>
    </cfRule>
  </conditionalFormatting>
  <conditionalFormatting sqref="F669">
    <cfRule type="cellIs" dxfId="724" priority="687" stopIfTrue="1" operator="lessThan">
      <formula>0</formula>
    </cfRule>
  </conditionalFormatting>
  <conditionalFormatting sqref="F670">
    <cfRule type="cellIs" dxfId="725" priority="686" stopIfTrue="1" operator="lessThan">
      <formula>0</formula>
    </cfRule>
  </conditionalFormatting>
  <conditionalFormatting sqref="F671">
    <cfRule type="cellIs" dxfId="726" priority="685" stopIfTrue="1" operator="lessThan">
      <formula>0</formula>
    </cfRule>
  </conditionalFormatting>
  <conditionalFormatting sqref="F672">
    <cfRule type="cellIs" dxfId="727" priority="684" stopIfTrue="1" operator="lessThan">
      <formula>0</formula>
    </cfRule>
  </conditionalFormatting>
  <conditionalFormatting sqref="F673">
    <cfRule type="cellIs" dxfId="728" priority="683" stopIfTrue="1" operator="lessThan">
      <formula>0</formula>
    </cfRule>
  </conditionalFormatting>
  <conditionalFormatting sqref="F674">
    <cfRule type="cellIs" dxfId="729" priority="682" stopIfTrue="1" operator="lessThan">
      <formula>0</formula>
    </cfRule>
  </conditionalFormatting>
  <conditionalFormatting sqref="F675">
    <cfRule type="cellIs" dxfId="730" priority="681" stopIfTrue="1" operator="lessThan">
      <formula>0</formula>
    </cfRule>
  </conditionalFormatting>
  <conditionalFormatting sqref="F676">
    <cfRule type="cellIs" dxfId="731" priority="680" stopIfTrue="1" operator="lessThan">
      <formula>0</formula>
    </cfRule>
  </conditionalFormatting>
  <conditionalFormatting sqref="F677">
    <cfRule type="cellIs" dxfId="732" priority="679" stopIfTrue="1" operator="lessThan">
      <formula>0</formula>
    </cfRule>
  </conditionalFormatting>
  <conditionalFormatting sqref="F678">
    <cfRule type="cellIs" dxfId="733" priority="678" stopIfTrue="1" operator="lessThan">
      <formula>0</formula>
    </cfRule>
  </conditionalFormatting>
  <conditionalFormatting sqref="F679">
    <cfRule type="cellIs" dxfId="734" priority="677" stopIfTrue="1" operator="lessThan">
      <formula>0</formula>
    </cfRule>
  </conditionalFormatting>
  <conditionalFormatting sqref="F680">
    <cfRule type="cellIs" dxfId="735" priority="676" stopIfTrue="1" operator="lessThan">
      <formula>0</formula>
    </cfRule>
  </conditionalFormatting>
  <conditionalFormatting sqref="F681">
    <cfRule type="cellIs" dxfId="736" priority="675" stopIfTrue="1" operator="lessThan">
      <formula>0</formula>
    </cfRule>
  </conditionalFormatting>
  <conditionalFormatting sqref="F682">
    <cfRule type="cellIs" dxfId="737" priority="674" stopIfTrue="1" operator="lessThan">
      <formula>0</formula>
    </cfRule>
  </conditionalFormatting>
  <conditionalFormatting sqref="F683">
    <cfRule type="cellIs" dxfId="738" priority="673" stopIfTrue="1" operator="lessThan">
      <formula>0</formula>
    </cfRule>
  </conditionalFormatting>
  <conditionalFormatting sqref="F684">
    <cfRule type="cellIs" dxfId="739" priority="672" stopIfTrue="1" operator="lessThan">
      <formula>0</formula>
    </cfRule>
  </conditionalFormatting>
  <conditionalFormatting sqref="F685">
    <cfRule type="cellIs" dxfId="740" priority="671" stopIfTrue="1" operator="lessThan">
      <formula>0</formula>
    </cfRule>
  </conditionalFormatting>
  <conditionalFormatting sqref="F686">
    <cfRule type="cellIs" dxfId="741" priority="670" stopIfTrue="1" operator="lessThan">
      <formula>0</formula>
    </cfRule>
  </conditionalFormatting>
  <conditionalFormatting sqref="F687">
    <cfRule type="cellIs" dxfId="742" priority="669" stopIfTrue="1" operator="lessThan">
      <formula>0</formula>
    </cfRule>
  </conditionalFormatting>
  <conditionalFormatting sqref="F688">
    <cfRule type="cellIs" dxfId="743" priority="668" stopIfTrue="1" operator="lessThan">
      <formula>0</formula>
    </cfRule>
  </conditionalFormatting>
  <conditionalFormatting sqref="F689">
    <cfRule type="cellIs" dxfId="744" priority="667" stopIfTrue="1" operator="lessThan">
      <formula>0</formula>
    </cfRule>
  </conditionalFormatting>
  <conditionalFormatting sqref="F690">
    <cfRule type="cellIs" dxfId="745" priority="666" stopIfTrue="1" operator="lessThan">
      <formula>0</formula>
    </cfRule>
  </conditionalFormatting>
  <conditionalFormatting sqref="F691">
    <cfRule type="cellIs" dxfId="746" priority="665" stopIfTrue="1" operator="lessThan">
      <formula>0</formula>
    </cfRule>
  </conditionalFormatting>
  <conditionalFormatting sqref="F692">
    <cfRule type="cellIs" dxfId="747" priority="664" stopIfTrue="1" operator="lessThan">
      <formula>0</formula>
    </cfRule>
  </conditionalFormatting>
  <conditionalFormatting sqref="F693">
    <cfRule type="cellIs" dxfId="748" priority="663" stopIfTrue="1" operator="lessThan">
      <formula>0</formula>
    </cfRule>
  </conditionalFormatting>
  <conditionalFormatting sqref="F694">
    <cfRule type="cellIs" dxfId="749" priority="662" stopIfTrue="1" operator="lessThan">
      <formula>0</formula>
    </cfRule>
  </conditionalFormatting>
  <conditionalFormatting sqref="F695">
    <cfRule type="cellIs" dxfId="750" priority="661" stopIfTrue="1" operator="lessThan">
      <formula>0</formula>
    </cfRule>
  </conditionalFormatting>
  <conditionalFormatting sqref="F696">
    <cfRule type="cellIs" dxfId="751" priority="660" stopIfTrue="1" operator="lessThan">
      <formula>0</formula>
    </cfRule>
  </conditionalFormatting>
  <conditionalFormatting sqref="F697">
    <cfRule type="cellIs" dxfId="752" priority="659" stopIfTrue="1" operator="lessThan">
      <formula>0</formula>
    </cfRule>
  </conditionalFormatting>
  <conditionalFormatting sqref="F698">
    <cfRule type="cellIs" dxfId="753" priority="658" stopIfTrue="1" operator="lessThan">
      <formula>0</formula>
    </cfRule>
  </conditionalFormatting>
  <conditionalFormatting sqref="F699">
    <cfRule type="cellIs" dxfId="754" priority="657" stopIfTrue="1" operator="lessThan">
      <formula>0</formula>
    </cfRule>
  </conditionalFormatting>
  <conditionalFormatting sqref="F700">
    <cfRule type="cellIs" dxfId="755" priority="656" stopIfTrue="1" operator="lessThan">
      <formula>0</formula>
    </cfRule>
  </conditionalFormatting>
  <conditionalFormatting sqref="F701">
    <cfRule type="cellIs" dxfId="756" priority="655" stopIfTrue="1" operator="lessThan">
      <formula>0</formula>
    </cfRule>
  </conditionalFormatting>
  <conditionalFormatting sqref="F702">
    <cfRule type="cellIs" dxfId="757" priority="654" stopIfTrue="1" operator="lessThan">
      <formula>0</formula>
    </cfRule>
  </conditionalFormatting>
  <conditionalFormatting sqref="F703">
    <cfRule type="cellIs" dxfId="758" priority="653" stopIfTrue="1" operator="lessThan">
      <formula>0</formula>
    </cfRule>
  </conditionalFormatting>
  <conditionalFormatting sqref="F704">
    <cfRule type="cellIs" dxfId="759" priority="652" stopIfTrue="1" operator="lessThan">
      <formula>0</formula>
    </cfRule>
  </conditionalFormatting>
  <conditionalFormatting sqref="F705">
    <cfRule type="cellIs" dxfId="760" priority="651" stopIfTrue="1" operator="lessThan">
      <formula>0</formula>
    </cfRule>
  </conditionalFormatting>
  <conditionalFormatting sqref="F706">
    <cfRule type="cellIs" dxfId="761" priority="650" stopIfTrue="1" operator="lessThan">
      <formula>0</formula>
    </cfRule>
  </conditionalFormatting>
  <conditionalFormatting sqref="F707">
    <cfRule type="cellIs" dxfId="762" priority="649" stopIfTrue="1" operator="lessThan">
      <formula>0</formula>
    </cfRule>
  </conditionalFormatting>
  <conditionalFormatting sqref="F708">
    <cfRule type="cellIs" dxfId="763" priority="648" stopIfTrue="1" operator="lessThan">
      <formula>0</formula>
    </cfRule>
  </conditionalFormatting>
  <conditionalFormatting sqref="F709">
    <cfRule type="cellIs" dxfId="764" priority="647" stopIfTrue="1" operator="lessThan">
      <formula>0</formula>
    </cfRule>
  </conditionalFormatting>
  <conditionalFormatting sqref="F710">
    <cfRule type="cellIs" dxfId="765" priority="646" stopIfTrue="1" operator="lessThan">
      <formula>0</formula>
    </cfRule>
  </conditionalFormatting>
  <conditionalFormatting sqref="F711">
    <cfRule type="cellIs" dxfId="766" priority="645" stopIfTrue="1" operator="lessThan">
      <formula>0</formula>
    </cfRule>
  </conditionalFormatting>
  <conditionalFormatting sqref="F712">
    <cfRule type="cellIs" dxfId="767" priority="644" stopIfTrue="1" operator="lessThan">
      <formula>0</formula>
    </cfRule>
  </conditionalFormatting>
  <conditionalFormatting sqref="F713">
    <cfRule type="cellIs" dxfId="768" priority="643" stopIfTrue="1" operator="lessThan">
      <formula>0</formula>
    </cfRule>
  </conditionalFormatting>
  <conditionalFormatting sqref="F714">
    <cfRule type="cellIs" dxfId="769" priority="642" stopIfTrue="1" operator="lessThan">
      <formula>0</formula>
    </cfRule>
  </conditionalFormatting>
  <conditionalFormatting sqref="F715">
    <cfRule type="cellIs" dxfId="770" priority="641" stopIfTrue="1" operator="lessThan">
      <formula>0</formula>
    </cfRule>
  </conditionalFormatting>
  <conditionalFormatting sqref="F716">
    <cfRule type="cellIs" dxfId="771" priority="640" stopIfTrue="1" operator="lessThan">
      <formula>0</formula>
    </cfRule>
  </conditionalFormatting>
  <conditionalFormatting sqref="F717">
    <cfRule type="cellIs" dxfId="772" priority="639" stopIfTrue="1" operator="lessThan">
      <formula>0</formula>
    </cfRule>
  </conditionalFormatting>
  <conditionalFormatting sqref="F718">
    <cfRule type="cellIs" dxfId="773" priority="638" stopIfTrue="1" operator="lessThan">
      <formula>0</formula>
    </cfRule>
  </conditionalFormatting>
  <conditionalFormatting sqref="F719">
    <cfRule type="cellIs" dxfId="774" priority="637" stopIfTrue="1" operator="lessThan">
      <formula>0</formula>
    </cfRule>
  </conditionalFormatting>
  <conditionalFormatting sqref="F720">
    <cfRule type="cellIs" dxfId="775" priority="636" stopIfTrue="1" operator="lessThan">
      <formula>0</formula>
    </cfRule>
  </conditionalFormatting>
  <conditionalFormatting sqref="F721">
    <cfRule type="cellIs" dxfId="776" priority="635" stopIfTrue="1" operator="lessThan">
      <formula>0</formula>
    </cfRule>
  </conditionalFormatting>
  <conditionalFormatting sqref="F722">
    <cfRule type="cellIs" dxfId="777" priority="634" stopIfTrue="1" operator="lessThan">
      <formula>0</formula>
    </cfRule>
  </conditionalFormatting>
  <conditionalFormatting sqref="F723">
    <cfRule type="cellIs" dxfId="778" priority="633" stopIfTrue="1" operator="lessThan">
      <formula>0</formula>
    </cfRule>
  </conditionalFormatting>
  <conditionalFormatting sqref="F724">
    <cfRule type="cellIs" dxfId="779" priority="632" stopIfTrue="1" operator="lessThan">
      <formula>0</formula>
    </cfRule>
  </conditionalFormatting>
  <conditionalFormatting sqref="F725">
    <cfRule type="cellIs" dxfId="780" priority="631" stopIfTrue="1" operator="lessThan">
      <formula>0</formula>
    </cfRule>
  </conditionalFormatting>
  <conditionalFormatting sqref="F726">
    <cfRule type="cellIs" dxfId="781" priority="630" stopIfTrue="1" operator="lessThan">
      <formula>0</formula>
    </cfRule>
  </conditionalFormatting>
  <conditionalFormatting sqref="F727">
    <cfRule type="cellIs" dxfId="782" priority="629" stopIfTrue="1" operator="lessThan">
      <formula>0</formula>
    </cfRule>
  </conditionalFormatting>
  <conditionalFormatting sqref="F728">
    <cfRule type="cellIs" dxfId="783" priority="628" stopIfTrue="1" operator="lessThan">
      <formula>0</formula>
    </cfRule>
  </conditionalFormatting>
  <conditionalFormatting sqref="F729">
    <cfRule type="cellIs" dxfId="784" priority="627" stopIfTrue="1" operator="lessThan">
      <formula>0</formula>
    </cfRule>
  </conditionalFormatting>
  <conditionalFormatting sqref="F730">
    <cfRule type="cellIs" dxfId="785" priority="626" stopIfTrue="1" operator="lessThan">
      <formula>0</formula>
    </cfRule>
  </conditionalFormatting>
  <conditionalFormatting sqref="F731">
    <cfRule type="cellIs" dxfId="786" priority="625" stopIfTrue="1" operator="lessThan">
      <formula>0</formula>
    </cfRule>
  </conditionalFormatting>
  <conditionalFormatting sqref="F732">
    <cfRule type="cellIs" dxfId="787" priority="624" stopIfTrue="1" operator="lessThan">
      <formula>0</formula>
    </cfRule>
  </conditionalFormatting>
  <conditionalFormatting sqref="F733">
    <cfRule type="cellIs" dxfId="788" priority="623" stopIfTrue="1" operator="lessThan">
      <formula>0</formula>
    </cfRule>
  </conditionalFormatting>
  <conditionalFormatting sqref="F734">
    <cfRule type="cellIs" dxfId="789" priority="622" stopIfTrue="1" operator="lessThan">
      <formula>0</formula>
    </cfRule>
  </conditionalFormatting>
  <conditionalFormatting sqref="F735">
    <cfRule type="cellIs" dxfId="790" priority="621" stopIfTrue="1" operator="lessThan">
      <formula>0</formula>
    </cfRule>
  </conditionalFormatting>
  <conditionalFormatting sqref="F736">
    <cfRule type="cellIs" dxfId="791" priority="620" stopIfTrue="1" operator="lessThan">
      <formula>0</formula>
    </cfRule>
  </conditionalFormatting>
  <conditionalFormatting sqref="F737">
    <cfRule type="cellIs" dxfId="792" priority="619" stopIfTrue="1" operator="lessThan">
      <formula>0</formula>
    </cfRule>
  </conditionalFormatting>
  <conditionalFormatting sqref="F738">
    <cfRule type="cellIs" dxfId="793" priority="618" stopIfTrue="1" operator="lessThan">
      <formula>0</formula>
    </cfRule>
  </conditionalFormatting>
  <conditionalFormatting sqref="F739">
    <cfRule type="cellIs" dxfId="794" priority="617" stopIfTrue="1" operator="lessThan">
      <formula>0</formula>
    </cfRule>
  </conditionalFormatting>
  <conditionalFormatting sqref="F740">
    <cfRule type="cellIs" dxfId="795" priority="616" stopIfTrue="1" operator="lessThan">
      <formula>0</formula>
    </cfRule>
  </conditionalFormatting>
  <conditionalFormatting sqref="F741">
    <cfRule type="cellIs" dxfId="796" priority="615" stopIfTrue="1" operator="lessThan">
      <formula>0</formula>
    </cfRule>
  </conditionalFormatting>
  <conditionalFormatting sqref="F742">
    <cfRule type="cellIs" dxfId="797" priority="614" stopIfTrue="1" operator="lessThan">
      <formula>0</formula>
    </cfRule>
  </conditionalFormatting>
  <conditionalFormatting sqref="F743">
    <cfRule type="cellIs" dxfId="798" priority="613" stopIfTrue="1" operator="lessThan">
      <formula>0</formula>
    </cfRule>
  </conditionalFormatting>
  <conditionalFormatting sqref="F744">
    <cfRule type="cellIs" dxfId="799" priority="612" stopIfTrue="1" operator="lessThan">
      <formula>0</formula>
    </cfRule>
  </conditionalFormatting>
  <conditionalFormatting sqref="F745">
    <cfRule type="cellIs" dxfId="800" priority="611" stopIfTrue="1" operator="lessThan">
      <formula>0</formula>
    </cfRule>
  </conditionalFormatting>
  <conditionalFormatting sqref="F746">
    <cfRule type="cellIs" dxfId="801" priority="610" stopIfTrue="1" operator="lessThan">
      <formula>0</formula>
    </cfRule>
  </conditionalFormatting>
  <conditionalFormatting sqref="F747">
    <cfRule type="cellIs" dxfId="802" priority="609" stopIfTrue="1" operator="lessThan">
      <formula>0</formula>
    </cfRule>
  </conditionalFormatting>
  <conditionalFormatting sqref="F748">
    <cfRule type="cellIs" dxfId="803" priority="608" stopIfTrue="1" operator="lessThan">
      <formula>0</formula>
    </cfRule>
  </conditionalFormatting>
  <conditionalFormatting sqref="F749">
    <cfRule type="cellIs" dxfId="804" priority="607" stopIfTrue="1" operator="lessThan">
      <formula>0</formula>
    </cfRule>
  </conditionalFormatting>
  <conditionalFormatting sqref="F750">
    <cfRule type="cellIs" dxfId="805" priority="606" stopIfTrue="1" operator="lessThan">
      <formula>0</formula>
    </cfRule>
  </conditionalFormatting>
  <conditionalFormatting sqref="F751">
    <cfRule type="cellIs" dxfId="806" priority="605" stopIfTrue="1" operator="lessThan">
      <formula>0</formula>
    </cfRule>
  </conditionalFormatting>
  <conditionalFormatting sqref="F752">
    <cfRule type="cellIs" dxfId="807" priority="604" stopIfTrue="1" operator="lessThan">
      <formula>0</formula>
    </cfRule>
  </conditionalFormatting>
  <conditionalFormatting sqref="F753">
    <cfRule type="cellIs" dxfId="808" priority="603" stopIfTrue="1" operator="lessThan">
      <formula>0</formula>
    </cfRule>
  </conditionalFormatting>
  <conditionalFormatting sqref="F754">
    <cfRule type="cellIs" dxfId="809" priority="602" stopIfTrue="1" operator="lessThan">
      <formula>0</formula>
    </cfRule>
  </conditionalFormatting>
  <conditionalFormatting sqref="F755">
    <cfRule type="cellIs" dxfId="810" priority="601" stopIfTrue="1" operator="lessThan">
      <formula>0</formula>
    </cfRule>
  </conditionalFormatting>
  <conditionalFormatting sqref="F756">
    <cfRule type="cellIs" dxfId="811" priority="600" stopIfTrue="1" operator="lessThan">
      <formula>0</formula>
    </cfRule>
  </conditionalFormatting>
  <conditionalFormatting sqref="F757">
    <cfRule type="cellIs" dxfId="812" priority="599" stopIfTrue="1" operator="lessThan">
      <formula>0</formula>
    </cfRule>
  </conditionalFormatting>
  <conditionalFormatting sqref="F758">
    <cfRule type="cellIs" dxfId="813" priority="598" stopIfTrue="1" operator="lessThan">
      <formula>0</formula>
    </cfRule>
  </conditionalFormatting>
  <conditionalFormatting sqref="F759">
    <cfRule type="cellIs" dxfId="814" priority="597" stopIfTrue="1" operator="lessThan">
      <formula>0</formula>
    </cfRule>
  </conditionalFormatting>
  <conditionalFormatting sqref="F760">
    <cfRule type="cellIs" dxfId="815" priority="596" stopIfTrue="1" operator="lessThan">
      <formula>0</formula>
    </cfRule>
  </conditionalFormatting>
  <conditionalFormatting sqref="F761">
    <cfRule type="cellIs" dxfId="816" priority="595" stopIfTrue="1" operator="lessThan">
      <formula>0</formula>
    </cfRule>
  </conditionalFormatting>
  <conditionalFormatting sqref="F762">
    <cfRule type="cellIs" dxfId="817" priority="594" stopIfTrue="1" operator="lessThan">
      <formula>0</formula>
    </cfRule>
  </conditionalFormatting>
  <conditionalFormatting sqref="F763">
    <cfRule type="cellIs" dxfId="818" priority="593" stopIfTrue="1" operator="lessThan">
      <formula>0</formula>
    </cfRule>
  </conditionalFormatting>
  <conditionalFormatting sqref="F764">
    <cfRule type="cellIs" dxfId="819" priority="592" stopIfTrue="1" operator="lessThan">
      <formula>0</formula>
    </cfRule>
  </conditionalFormatting>
  <conditionalFormatting sqref="F765">
    <cfRule type="cellIs" dxfId="820" priority="591" stopIfTrue="1" operator="lessThan">
      <formula>0</formula>
    </cfRule>
  </conditionalFormatting>
  <conditionalFormatting sqref="F766">
    <cfRule type="cellIs" dxfId="821" priority="590" stopIfTrue="1" operator="lessThan">
      <formula>0</formula>
    </cfRule>
  </conditionalFormatting>
  <conditionalFormatting sqref="F767">
    <cfRule type="cellIs" dxfId="822" priority="589" stopIfTrue="1" operator="lessThan">
      <formula>0</formula>
    </cfRule>
  </conditionalFormatting>
  <conditionalFormatting sqref="F768">
    <cfRule type="cellIs" dxfId="823" priority="588" stopIfTrue="1" operator="lessThan">
      <formula>0</formula>
    </cfRule>
  </conditionalFormatting>
  <conditionalFormatting sqref="F769">
    <cfRule type="cellIs" dxfId="824" priority="587" stopIfTrue="1" operator="lessThan">
      <formula>0</formula>
    </cfRule>
  </conditionalFormatting>
  <conditionalFormatting sqref="F770">
    <cfRule type="cellIs" dxfId="825" priority="586" stopIfTrue="1" operator="lessThan">
      <formula>0</formula>
    </cfRule>
  </conditionalFormatting>
  <conditionalFormatting sqref="F771">
    <cfRule type="cellIs" dxfId="826" priority="585" stopIfTrue="1" operator="lessThan">
      <formula>0</formula>
    </cfRule>
  </conditionalFormatting>
  <conditionalFormatting sqref="F772">
    <cfRule type="cellIs" dxfId="827" priority="584" stopIfTrue="1" operator="lessThan">
      <formula>0</formula>
    </cfRule>
  </conditionalFormatting>
  <conditionalFormatting sqref="F773">
    <cfRule type="cellIs" dxfId="828" priority="583" stopIfTrue="1" operator="lessThan">
      <formula>0</formula>
    </cfRule>
  </conditionalFormatting>
  <conditionalFormatting sqref="F774">
    <cfRule type="cellIs" dxfId="829" priority="582" stopIfTrue="1" operator="lessThan">
      <formula>0</formula>
    </cfRule>
  </conditionalFormatting>
  <conditionalFormatting sqref="F775">
    <cfRule type="cellIs" dxfId="830" priority="581" stopIfTrue="1" operator="lessThan">
      <formula>0</formula>
    </cfRule>
  </conditionalFormatting>
  <conditionalFormatting sqref="F776">
    <cfRule type="cellIs" dxfId="831" priority="580" stopIfTrue="1" operator="lessThan">
      <formula>0</formula>
    </cfRule>
  </conditionalFormatting>
  <conditionalFormatting sqref="F777">
    <cfRule type="cellIs" dxfId="832" priority="579" stopIfTrue="1" operator="lessThan">
      <formula>0</formula>
    </cfRule>
  </conditionalFormatting>
  <conditionalFormatting sqref="F778">
    <cfRule type="cellIs" dxfId="833" priority="578" stopIfTrue="1" operator="lessThan">
      <formula>0</formula>
    </cfRule>
  </conditionalFormatting>
  <conditionalFormatting sqref="F779">
    <cfRule type="cellIs" dxfId="834" priority="577" stopIfTrue="1" operator="lessThan">
      <formula>0</formula>
    </cfRule>
  </conditionalFormatting>
  <conditionalFormatting sqref="F780">
    <cfRule type="cellIs" dxfId="835" priority="576" stopIfTrue="1" operator="lessThan">
      <formula>0</formula>
    </cfRule>
  </conditionalFormatting>
  <conditionalFormatting sqref="F781">
    <cfRule type="cellIs" dxfId="836" priority="575" stopIfTrue="1" operator="lessThan">
      <formula>0</formula>
    </cfRule>
  </conditionalFormatting>
  <conditionalFormatting sqref="F782">
    <cfRule type="cellIs" dxfId="837" priority="574" stopIfTrue="1" operator="lessThan">
      <formula>0</formula>
    </cfRule>
  </conditionalFormatting>
  <conditionalFormatting sqref="F783">
    <cfRule type="cellIs" dxfId="838" priority="573" stopIfTrue="1" operator="lessThan">
      <formula>0</formula>
    </cfRule>
  </conditionalFormatting>
  <conditionalFormatting sqref="F784">
    <cfRule type="cellIs" dxfId="839" priority="572" stopIfTrue="1" operator="lessThan">
      <formula>0</formula>
    </cfRule>
  </conditionalFormatting>
  <conditionalFormatting sqref="F785">
    <cfRule type="cellIs" dxfId="840" priority="571" stopIfTrue="1" operator="lessThan">
      <formula>0</formula>
    </cfRule>
  </conditionalFormatting>
  <conditionalFormatting sqref="F786">
    <cfRule type="cellIs" dxfId="841" priority="570" stopIfTrue="1" operator="lessThan">
      <formula>0</formula>
    </cfRule>
  </conditionalFormatting>
  <conditionalFormatting sqref="F787">
    <cfRule type="cellIs" dxfId="842" priority="569" stopIfTrue="1" operator="lessThan">
      <formula>0</formula>
    </cfRule>
  </conditionalFormatting>
  <conditionalFormatting sqref="F788">
    <cfRule type="cellIs" dxfId="843" priority="568" stopIfTrue="1" operator="lessThan">
      <formula>0</formula>
    </cfRule>
  </conditionalFormatting>
  <conditionalFormatting sqref="F789">
    <cfRule type="cellIs" dxfId="844" priority="567" stopIfTrue="1" operator="lessThan">
      <formula>0</formula>
    </cfRule>
  </conditionalFormatting>
  <conditionalFormatting sqref="F790">
    <cfRule type="cellIs" dxfId="845" priority="566" stopIfTrue="1" operator="lessThan">
      <formula>0</formula>
    </cfRule>
  </conditionalFormatting>
  <conditionalFormatting sqref="F791">
    <cfRule type="cellIs" dxfId="846" priority="565" stopIfTrue="1" operator="lessThan">
      <formula>0</formula>
    </cfRule>
  </conditionalFormatting>
  <conditionalFormatting sqref="F792">
    <cfRule type="cellIs" dxfId="847" priority="564" stopIfTrue="1" operator="lessThan">
      <formula>0</formula>
    </cfRule>
  </conditionalFormatting>
  <conditionalFormatting sqref="F793">
    <cfRule type="cellIs" dxfId="848" priority="563" stopIfTrue="1" operator="lessThan">
      <formula>0</formula>
    </cfRule>
  </conditionalFormatting>
  <conditionalFormatting sqref="F794">
    <cfRule type="cellIs" dxfId="849" priority="562" stopIfTrue="1" operator="lessThan">
      <formula>0</formula>
    </cfRule>
  </conditionalFormatting>
  <conditionalFormatting sqref="F795">
    <cfRule type="cellIs" dxfId="850" priority="561" stopIfTrue="1" operator="lessThan">
      <formula>0</formula>
    </cfRule>
  </conditionalFormatting>
  <conditionalFormatting sqref="F796">
    <cfRule type="cellIs" dxfId="851" priority="560" stopIfTrue="1" operator="lessThan">
      <formula>0</formula>
    </cfRule>
  </conditionalFormatting>
  <conditionalFormatting sqref="F797">
    <cfRule type="cellIs" dxfId="852" priority="559" stopIfTrue="1" operator="lessThan">
      <formula>0</formula>
    </cfRule>
  </conditionalFormatting>
  <conditionalFormatting sqref="F798">
    <cfRule type="cellIs" dxfId="853" priority="558" stopIfTrue="1" operator="lessThan">
      <formula>0</formula>
    </cfRule>
  </conditionalFormatting>
  <conditionalFormatting sqref="F799">
    <cfRule type="cellIs" dxfId="854" priority="557" stopIfTrue="1" operator="lessThan">
      <formula>0</formula>
    </cfRule>
  </conditionalFormatting>
  <conditionalFormatting sqref="F800">
    <cfRule type="cellIs" dxfId="855" priority="556" stopIfTrue="1" operator="lessThan">
      <formula>0</formula>
    </cfRule>
  </conditionalFormatting>
  <conditionalFormatting sqref="F801">
    <cfRule type="cellIs" dxfId="856" priority="555" stopIfTrue="1" operator="lessThan">
      <formula>0</formula>
    </cfRule>
  </conditionalFormatting>
  <conditionalFormatting sqref="F802">
    <cfRule type="cellIs" dxfId="857" priority="554" stopIfTrue="1" operator="lessThan">
      <formula>0</formula>
    </cfRule>
  </conditionalFormatting>
  <conditionalFormatting sqref="F803">
    <cfRule type="cellIs" dxfId="858" priority="553" stopIfTrue="1" operator="lessThan">
      <formula>0</formula>
    </cfRule>
  </conditionalFormatting>
  <conditionalFormatting sqref="F804">
    <cfRule type="cellIs" dxfId="859" priority="552" stopIfTrue="1" operator="lessThan">
      <formula>0</formula>
    </cfRule>
  </conditionalFormatting>
  <conditionalFormatting sqref="F805">
    <cfRule type="cellIs" dxfId="860" priority="551" stopIfTrue="1" operator="lessThan">
      <formula>0</formula>
    </cfRule>
  </conditionalFormatting>
  <conditionalFormatting sqref="F806">
    <cfRule type="cellIs" dxfId="861" priority="550" stopIfTrue="1" operator="lessThan">
      <formula>0</formula>
    </cfRule>
  </conditionalFormatting>
  <conditionalFormatting sqref="F807">
    <cfRule type="cellIs" dxfId="862" priority="549" stopIfTrue="1" operator="lessThan">
      <formula>0</formula>
    </cfRule>
  </conditionalFormatting>
  <conditionalFormatting sqref="F808">
    <cfRule type="cellIs" dxfId="863" priority="548" stopIfTrue="1" operator="lessThan">
      <formula>0</formula>
    </cfRule>
  </conditionalFormatting>
  <conditionalFormatting sqref="F809">
    <cfRule type="cellIs" dxfId="864" priority="547" stopIfTrue="1" operator="lessThan">
      <formula>0</formula>
    </cfRule>
  </conditionalFormatting>
  <conditionalFormatting sqref="F810">
    <cfRule type="cellIs" dxfId="865" priority="546" stopIfTrue="1" operator="lessThan">
      <formula>0</formula>
    </cfRule>
  </conditionalFormatting>
  <conditionalFormatting sqref="F811">
    <cfRule type="cellIs" dxfId="866" priority="545" stopIfTrue="1" operator="lessThan">
      <formula>0</formula>
    </cfRule>
  </conditionalFormatting>
  <conditionalFormatting sqref="F812">
    <cfRule type="cellIs" dxfId="867" priority="544" stopIfTrue="1" operator="lessThan">
      <formula>0</formula>
    </cfRule>
  </conditionalFormatting>
  <conditionalFormatting sqref="F813">
    <cfRule type="cellIs" dxfId="868" priority="543" stopIfTrue="1" operator="lessThan">
      <formula>0</formula>
    </cfRule>
  </conditionalFormatting>
  <conditionalFormatting sqref="F814">
    <cfRule type="cellIs" dxfId="869" priority="542" stopIfTrue="1" operator="lessThan">
      <formula>0</formula>
    </cfRule>
  </conditionalFormatting>
  <conditionalFormatting sqref="F815">
    <cfRule type="cellIs" dxfId="870" priority="541" stopIfTrue="1" operator="lessThan">
      <formula>0</formula>
    </cfRule>
  </conditionalFormatting>
  <conditionalFormatting sqref="F816">
    <cfRule type="cellIs" dxfId="871" priority="540" stopIfTrue="1" operator="lessThan">
      <formula>0</formula>
    </cfRule>
  </conditionalFormatting>
  <conditionalFormatting sqref="F817">
    <cfRule type="cellIs" dxfId="872" priority="539" stopIfTrue="1" operator="lessThan">
      <formula>0</formula>
    </cfRule>
  </conditionalFormatting>
  <conditionalFormatting sqref="F818">
    <cfRule type="cellIs" dxfId="873" priority="538" stopIfTrue="1" operator="lessThan">
      <formula>0</formula>
    </cfRule>
  </conditionalFormatting>
  <conditionalFormatting sqref="F819">
    <cfRule type="cellIs" dxfId="874" priority="537" stopIfTrue="1" operator="lessThan">
      <formula>0</formula>
    </cfRule>
  </conditionalFormatting>
  <conditionalFormatting sqref="F820">
    <cfRule type="cellIs" dxfId="875" priority="536" stopIfTrue="1" operator="lessThan">
      <formula>0</formula>
    </cfRule>
  </conditionalFormatting>
  <conditionalFormatting sqref="F821">
    <cfRule type="cellIs" dxfId="876" priority="535" stopIfTrue="1" operator="lessThan">
      <formula>0</formula>
    </cfRule>
  </conditionalFormatting>
  <conditionalFormatting sqref="F822">
    <cfRule type="cellIs" dxfId="877" priority="534" stopIfTrue="1" operator="lessThan">
      <formula>0</formula>
    </cfRule>
  </conditionalFormatting>
  <conditionalFormatting sqref="F823">
    <cfRule type="cellIs" dxfId="878" priority="533" stopIfTrue="1" operator="lessThan">
      <formula>0</formula>
    </cfRule>
  </conditionalFormatting>
  <conditionalFormatting sqref="F824">
    <cfRule type="cellIs" dxfId="879" priority="532" stopIfTrue="1" operator="lessThan">
      <formula>0</formula>
    </cfRule>
  </conditionalFormatting>
  <conditionalFormatting sqref="F825">
    <cfRule type="cellIs" dxfId="880" priority="531" stopIfTrue="1" operator="lessThan">
      <formula>0</formula>
    </cfRule>
  </conditionalFormatting>
  <conditionalFormatting sqref="F826">
    <cfRule type="cellIs" dxfId="881" priority="530" stopIfTrue="1" operator="lessThan">
      <formula>0</formula>
    </cfRule>
  </conditionalFormatting>
  <conditionalFormatting sqref="F827">
    <cfRule type="cellIs" dxfId="882" priority="529" stopIfTrue="1" operator="lessThan">
      <formula>0</formula>
    </cfRule>
  </conditionalFormatting>
  <conditionalFormatting sqref="F828">
    <cfRule type="cellIs" dxfId="883" priority="528" stopIfTrue="1" operator="lessThan">
      <formula>0</formula>
    </cfRule>
  </conditionalFormatting>
  <conditionalFormatting sqref="F829">
    <cfRule type="cellIs" dxfId="884" priority="527" stopIfTrue="1" operator="lessThan">
      <formula>0</formula>
    </cfRule>
  </conditionalFormatting>
  <conditionalFormatting sqref="F830">
    <cfRule type="cellIs" dxfId="885" priority="526" stopIfTrue="1" operator="lessThan">
      <formula>0</formula>
    </cfRule>
  </conditionalFormatting>
  <conditionalFormatting sqref="F831">
    <cfRule type="cellIs" dxfId="886" priority="525" stopIfTrue="1" operator="lessThan">
      <formula>0</formula>
    </cfRule>
  </conditionalFormatting>
  <conditionalFormatting sqref="F832">
    <cfRule type="cellIs" dxfId="887" priority="524" stopIfTrue="1" operator="lessThan">
      <formula>0</formula>
    </cfRule>
  </conditionalFormatting>
  <conditionalFormatting sqref="F833">
    <cfRule type="cellIs" dxfId="888" priority="523" stopIfTrue="1" operator="lessThan">
      <formula>0</formula>
    </cfRule>
  </conditionalFormatting>
  <conditionalFormatting sqref="F834">
    <cfRule type="cellIs" dxfId="889" priority="522" stopIfTrue="1" operator="lessThan">
      <formula>0</formula>
    </cfRule>
  </conditionalFormatting>
  <conditionalFormatting sqref="F835">
    <cfRule type="cellIs" dxfId="890" priority="521" stopIfTrue="1" operator="lessThan">
      <formula>0</formula>
    </cfRule>
  </conditionalFormatting>
  <conditionalFormatting sqref="F836">
    <cfRule type="cellIs" dxfId="891" priority="520" stopIfTrue="1" operator="lessThan">
      <formula>0</formula>
    </cfRule>
  </conditionalFormatting>
  <conditionalFormatting sqref="F837">
    <cfRule type="cellIs" dxfId="892" priority="519" stopIfTrue="1" operator="lessThan">
      <formula>0</formula>
    </cfRule>
  </conditionalFormatting>
  <conditionalFormatting sqref="F838">
    <cfRule type="cellIs" dxfId="893" priority="518" stopIfTrue="1" operator="lessThan">
      <formula>0</formula>
    </cfRule>
  </conditionalFormatting>
  <conditionalFormatting sqref="F839">
    <cfRule type="cellIs" dxfId="894" priority="517" stopIfTrue="1" operator="lessThan">
      <formula>0</formula>
    </cfRule>
  </conditionalFormatting>
  <conditionalFormatting sqref="F840">
    <cfRule type="cellIs" dxfId="895" priority="516" stopIfTrue="1" operator="lessThan">
      <formula>0</formula>
    </cfRule>
  </conditionalFormatting>
  <conditionalFormatting sqref="F841">
    <cfRule type="cellIs" dxfId="896" priority="515" stopIfTrue="1" operator="lessThan">
      <formula>0</formula>
    </cfRule>
  </conditionalFormatting>
  <conditionalFormatting sqref="F842">
    <cfRule type="cellIs" dxfId="897" priority="514" stopIfTrue="1" operator="lessThan">
      <formula>0</formula>
    </cfRule>
  </conditionalFormatting>
  <conditionalFormatting sqref="F843">
    <cfRule type="cellIs" dxfId="898" priority="513" stopIfTrue="1" operator="lessThan">
      <formula>0</formula>
    </cfRule>
  </conditionalFormatting>
  <conditionalFormatting sqref="F844">
    <cfRule type="cellIs" dxfId="899" priority="512" stopIfTrue="1" operator="lessThan">
      <formula>0</formula>
    </cfRule>
  </conditionalFormatting>
  <conditionalFormatting sqref="F845">
    <cfRule type="cellIs" dxfId="900" priority="511" stopIfTrue="1" operator="lessThan">
      <formula>0</formula>
    </cfRule>
  </conditionalFormatting>
  <conditionalFormatting sqref="F846">
    <cfRule type="cellIs" dxfId="901" priority="510" stopIfTrue="1" operator="lessThan">
      <formula>0</formula>
    </cfRule>
  </conditionalFormatting>
  <conditionalFormatting sqref="F847">
    <cfRule type="cellIs" dxfId="902" priority="509" stopIfTrue="1" operator="lessThan">
      <formula>0</formula>
    </cfRule>
  </conditionalFormatting>
  <conditionalFormatting sqref="F848">
    <cfRule type="cellIs" dxfId="903" priority="508" stopIfTrue="1" operator="lessThan">
      <formula>0</formula>
    </cfRule>
  </conditionalFormatting>
  <conditionalFormatting sqref="F849">
    <cfRule type="cellIs" dxfId="904" priority="507" stopIfTrue="1" operator="lessThan">
      <formula>0</formula>
    </cfRule>
  </conditionalFormatting>
  <conditionalFormatting sqref="F850">
    <cfRule type="cellIs" dxfId="905" priority="506" stopIfTrue="1" operator="lessThan">
      <formula>0</formula>
    </cfRule>
  </conditionalFormatting>
  <conditionalFormatting sqref="F851">
    <cfRule type="cellIs" dxfId="906" priority="505" stopIfTrue="1" operator="lessThan">
      <formula>0</formula>
    </cfRule>
  </conditionalFormatting>
  <conditionalFormatting sqref="F852">
    <cfRule type="cellIs" dxfId="907" priority="504" stopIfTrue="1" operator="lessThan">
      <formula>0</formula>
    </cfRule>
  </conditionalFormatting>
  <conditionalFormatting sqref="F853">
    <cfRule type="cellIs" dxfId="908" priority="503" stopIfTrue="1" operator="lessThan">
      <formula>0</formula>
    </cfRule>
  </conditionalFormatting>
  <conditionalFormatting sqref="F854">
    <cfRule type="cellIs" dxfId="909" priority="502" stopIfTrue="1" operator="lessThan">
      <formula>0</formula>
    </cfRule>
  </conditionalFormatting>
  <conditionalFormatting sqref="F855">
    <cfRule type="cellIs" dxfId="910" priority="501" stopIfTrue="1" operator="lessThan">
      <formula>0</formula>
    </cfRule>
  </conditionalFormatting>
  <conditionalFormatting sqref="F856">
    <cfRule type="cellIs" dxfId="911" priority="500" stopIfTrue="1" operator="lessThan">
      <formula>0</formula>
    </cfRule>
  </conditionalFormatting>
  <conditionalFormatting sqref="F857">
    <cfRule type="cellIs" dxfId="912" priority="499" stopIfTrue="1" operator="lessThan">
      <formula>0</formula>
    </cfRule>
  </conditionalFormatting>
  <conditionalFormatting sqref="F858">
    <cfRule type="cellIs" dxfId="913" priority="498" stopIfTrue="1" operator="lessThan">
      <formula>0</formula>
    </cfRule>
  </conditionalFormatting>
  <conditionalFormatting sqref="F859">
    <cfRule type="cellIs" dxfId="914" priority="497" stopIfTrue="1" operator="lessThan">
      <formula>0</formula>
    </cfRule>
  </conditionalFormatting>
  <conditionalFormatting sqref="F860">
    <cfRule type="cellIs" dxfId="915" priority="496" stopIfTrue="1" operator="lessThan">
      <formula>0</formula>
    </cfRule>
  </conditionalFormatting>
  <conditionalFormatting sqref="F861">
    <cfRule type="cellIs" dxfId="916" priority="495" stopIfTrue="1" operator="lessThan">
      <formula>0</formula>
    </cfRule>
  </conditionalFormatting>
  <conditionalFormatting sqref="F862">
    <cfRule type="cellIs" dxfId="917" priority="494" stopIfTrue="1" operator="lessThan">
      <formula>0</formula>
    </cfRule>
  </conditionalFormatting>
  <conditionalFormatting sqref="F863">
    <cfRule type="cellIs" dxfId="918" priority="493" stopIfTrue="1" operator="lessThan">
      <formula>0</formula>
    </cfRule>
  </conditionalFormatting>
  <conditionalFormatting sqref="F864">
    <cfRule type="cellIs" dxfId="919" priority="492" stopIfTrue="1" operator="lessThan">
      <formula>0</formula>
    </cfRule>
  </conditionalFormatting>
  <conditionalFormatting sqref="F865">
    <cfRule type="cellIs" dxfId="920" priority="491" stopIfTrue="1" operator="lessThan">
      <formula>0</formula>
    </cfRule>
  </conditionalFormatting>
  <conditionalFormatting sqref="F866">
    <cfRule type="cellIs" dxfId="921" priority="490" stopIfTrue="1" operator="lessThan">
      <formula>0</formula>
    </cfRule>
  </conditionalFormatting>
  <conditionalFormatting sqref="F867">
    <cfRule type="cellIs" dxfId="922" priority="489" stopIfTrue="1" operator="lessThan">
      <formula>0</formula>
    </cfRule>
  </conditionalFormatting>
  <conditionalFormatting sqref="F868">
    <cfRule type="cellIs" dxfId="923" priority="488" stopIfTrue="1" operator="lessThan">
      <formula>0</formula>
    </cfRule>
  </conditionalFormatting>
  <conditionalFormatting sqref="F869">
    <cfRule type="cellIs" dxfId="924" priority="487" stopIfTrue="1" operator="lessThan">
      <formula>0</formula>
    </cfRule>
  </conditionalFormatting>
  <conditionalFormatting sqref="F870">
    <cfRule type="cellIs" dxfId="925" priority="486" stopIfTrue="1" operator="lessThan">
      <formula>0</formula>
    </cfRule>
  </conditionalFormatting>
  <conditionalFormatting sqref="F871">
    <cfRule type="cellIs" dxfId="926" priority="485" stopIfTrue="1" operator="lessThan">
      <formula>0</formula>
    </cfRule>
  </conditionalFormatting>
  <conditionalFormatting sqref="F872">
    <cfRule type="cellIs" dxfId="927" priority="484" stopIfTrue="1" operator="lessThan">
      <formula>0</formula>
    </cfRule>
  </conditionalFormatting>
  <conditionalFormatting sqref="F873">
    <cfRule type="cellIs" dxfId="928" priority="483" stopIfTrue="1" operator="lessThan">
      <formula>0</formula>
    </cfRule>
  </conditionalFormatting>
  <conditionalFormatting sqref="F874">
    <cfRule type="cellIs" dxfId="929" priority="482" stopIfTrue="1" operator="lessThan">
      <formula>0</formula>
    </cfRule>
  </conditionalFormatting>
  <conditionalFormatting sqref="F875">
    <cfRule type="cellIs" dxfId="930" priority="481" stopIfTrue="1" operator="lessThan">
      <formula>0</formula>
    </cfRule>
  </conditionalFormatting>
  <conditionalFormatting sqref="F876">
    <cfRule type="cellIs" dxfId="931" priority="480" stopIfTrue="1" operator="lessThan">
      <formula>0</formula>
    </cfRule>
  </conditionalFormatting>
  <conditionalFormatting sqref="F877">
    <cfRule type="cellIs" dxfId="932" priority="479" stopIfTrue="1" operator="lessThan">
      <formula>0</formula>
    </cfRule>
  </conditionalFormatting>
  <conditionalFormatting sqref="F878">
    <cfRule type="cellIs" dxfId="933" priority="478" stopIfTrue="1" operator="lessThan">
      <formula>0</formula>
    </cfRule>
  </conditionalFormatting>
  <conditionalFormatting sqref="F879">
    <cfRule type="cellIs" dxfId="934" priority="477" stopIfTrue="1" operator="lessThan">
      <formula>0</formula>
    </cfRule>
  </conditionalFormatting>
  <conditionalFormatting sqref="F880">
    <cfRule type="cellIs" dxfId="935" priority="476" stopIfTrue="1" operator="lessThan">
      <formula>0</formula>
    </cfRule>
  </conditionalFormatting>
  <conditionalFormatting sqref="F881">
    <cfRule type="cellIs" dxfId="936" priority="475" stopIfTrue="1" operator="lessThan">
      <formula>0</formula>
    </cfRule>
  </conditionalFormatting>
  <conditionalFormatting sqref="F882">
    <cfRule type="cellIs" dxfId="937" priority="474" stopIfTrue="1" operator="lessThan">
      <formula>0</formula>
    </cfRule>
  </conditionalFormatting>
  <conditionalFormatting sqref="F883">
    <cfRule type="cellIs" dxfId="938" priority="473" stopIfTrue="1" operator="lessThan">
      <formula>0</formula>
    </cfRule>
  </conditionalFormatting>
  <conditionalFormatting sqref="F884">
    <cfRule type="cellIs" dxfId="939" priority="472" stopIfTrue="1" operator="lessThan">
      <formula>0</formula>
    </cfRule>
  </conditionalFormatting>
  <conditionalFormatting sqref="F885">
    <cfRule type="cellIs" dxfId="940" priority="471" stopIfTrue="1" operator="lessThan">
      <formula>0</formula>
    </cfRule>
  </conditionalFormatting>
  <conditionalFormatting sqref="F886">
    <cfRule type="cellIs" dxfId="941" priority="470" stopIfTrue="1" operator="lessThan">
      <formula>0</formula>
    </cfRule>
  </conditionalFormatting>
  <conditionalFormatting sqref="F887">
    <cfRule type="cellIs" dxfId="942" priority="469" stopIfTrue="1" operator="lessThan">
      <formula>0</formula>
    </cfRule>
  </conditionalFormatting>
  <conditionalFormatting sqref="F888">
    <cfRule type="cellIs" dxfId="943" priority="468" stopIfTrue="1" operator="lessThan">
      <formula>0</formula>
    </cfRule>
  </conditionalFormatting>
  <conditionalFormatting sqref="F889">
    <cfRule type="cellIs" dxfId="944" priority="467" stopIfTrue="1" operator="lessThan">
      <formula>0</formula>
    </cfRule>
  </conditionalFormatting>
  <conditionalFormatting sqref="F890">
    <cfRule type="cellIs" dxfId="945" priority="466" stopIfTrue="1" operator="lessThan">
      <formula>0</formula>
    </cfRule>
  </conditionalFormatting>
  <conditionalFormatting sqref="F891">
    <cfRule type="cellIs" dxfId="946" priority="465" stopIfTrue="1" operator="lessThan">
      <formula>0</formula>
    </cfRule>
  </conditionalFormatting>
  <conditionalFormatting sqref="F892">
    <cfRule type="cellIs" dxfId="947" priority="464" stopIfTrue="1" operator="lessThan">
      <formula>0</formula>
    </cfRule>
  </conditionalFormatting>
  <conditionalFormatting sqref="F893">
    <cfRule type="cellIs" dxfId="948" priority="463" stopIfTrue="1" operator="lessThan">
      <formula>0</formula>
    </cfRule>
  </conditionalFormatting>
  <conditionalFormatting sqref="F894">
    <cfRule type="cellIs" dxfId="949" priority="462" stopIfTrue="1" operator="lessThan">
      <formula>0</formula>
    </cfRule>
  </conditionalFormatting>
  <conditionalFormatting sqref="F895">
    <cfRule type="cellIs" dxfId="950" priority="461" stopIfTrue="1" operator="lessThan">
      <formula>0</formula>
    </cfRule>
  </conditionalFormatting>
  <conditionalFormatting sqref="F896">
    <cfRule type="cellIs" dxfId="951" priority="460" stopIfTrue="1" operator="lessThan">
      <formula>0</formula>
    </cfRule>
  </conditionalFormatting>
  <conditionalFormatting sqref="F897">
    <cfRule type="cellIs" dxfId="952" priority="459" stopIfTrue="1" operator="lessThan">
      <formula>0</formula>
    </cfRule>
  </conditionalFormatting>
  <conditionalFormatting sqref="F898">
    <cfRule type="cellIs" dxfId="953" priority="458" stopIfTrue="1" operator="lessThan">
      <formula>0</formula>
    </cfRule>
  </conditionalFormatting>
  <conditionalFormatting sqref="F899">
    <cfRule type="cellIs" dxfId="954" priority="457" stopIfTrue="1" operator="lessThan">
      <formula>0</formula>
    </cfRule>
  </conditionalFormatting>
  <conditionalFormatting sqref="F900">
    <cfRule type="cellIs" dxfId="955" priority="456" stopIfTrue="1" operator="lessThan">
      <formula>0</formula>
    </cfRule>
  </conditionalFormatting>
  <conditionalFormatting sqref="F901">
    <cfRule type="cellIs" dxfId="956" priority="455" stopIfTrue="1" operator="lessThan">
      <formula>0</formula>
    </cfRule>
  </conditionalFormatting>
  <conditionalFormatting sqref="F902">
    <cfRule type="cellIs" dxfId="957" priority="454" stopIfTrue="1" operator="lessThan">
      <formula>0</formula>
    </cfRule>
  </conditionalFormatting>
  <conditionalFormatting sqref="F903">
    <cfRule type="cellIs" dxfId="958" priority="453" stopIfTrue="1" operator="lessThan">
      <formula>0</formula>
    </cfRule>
  </conditionalFormatting>
  <conditionalFormatting sqref="F904">
    <cfRule type="cellIs" dxfId="959" priority="452" stopIfTrue="1" operator="lessThan">
      <formula>0</formula>
    </cfRule>
  </conditionalFormatting>
  <conditionalFormatting sqref="F905">
    <cfRule type="cellIs" dxfId="960" priority="451" stopIfTrue="1" operator="lessThan">
      <formula>0</formula>
    </cfRule>
  </conditionalFormatting>
  <conditionalFormatting sqref="F906">
    <cfRule type="cellIs" dxfId="961" priority="450" stopIfTrue="1" operator="lessThan">
      <formula>0</formula>
    </cfRule>
  </conditionalFormatting>
  <conditionalFormatting sqref="F907">
    <cfRule type="cellIs" dxfId="962" priority="449" stopIfTrue="1" operator="lessThan">
      <formula>0</formula>
    </cfRule>
  </conditionalFormatting>
  <conditionalFormatting sqref="F908">
    <cfRule type="cellIs" dxfId="963" priority="448" stopIfTrue="1" operator="lessThan">
      <formula>0</formula>
    </cfRule>
  </conditionalFormatting>
  <conditionalFormatting sqref="F909">
    <cfRule type="cellIs" dxfId="964" priority="447" stopIfTrue="1" operator="lessThan">
      <formula>0</formula>
    </cfRule>
  </conditionalFormatting>
  <conditionalFormatting sqref="F910">
    <cfRule type="cellIs" dxfId="965" priority="446" stopIfTrue="1" operator="lessThan">
      <formula>0</formula>
    </cfRule>
  </conditionalFormatting>
  <conditionalFormatting sqref="F911">
    <cfRule type="cellIs" dxfId="966" priority="445" stopIfTrue="1" operator="lessThan">
      <formula>0</formula>
    </cfRule>
  </conditionalFormatting>
  <conditionalFormatting sqref="F912">
    <cfRule type="cellIs" dxfId="967" priority="444" stopIfTrue="1" operator="lessThan">
      <formula>0</formula>
    </cfRule>
  </conditionalFormatting>
  <conditionalFormatting sqref="F913">
    <cfRule type="cellIs" dxfId="968" priority="443" stopIfTrue="1" operator="lessThan">
      <formula>0</formula>
    </cfRule>
  </conditionalFormatting>
  <conditionalFormatting sqref="F914">
    <cfRule type="cellIs" dxfId="969" priority="442" stopIfTrue="1" operator="lessThan">
      <formula>0</formula>
    </cfRule>
  </conditionalFormatting>
  <conditionalFormatting sqref="F915">
    <cfRule type="cellIs" dxfId="970" priority="441" stopIfTrue="1" operator="lessThan">
      <formula>0</formula>
    </cfRule>
  </conditionalFormatting>
  <conditionalFormatting sqref="F916">
    <cfRule type="cellIs" dxfId="971" priority="440" stopIfTrue="1" operator="lessThan">
      <formula>0</formula>
    </cfRule>
  </conditionalFormatting>
  <conditionalFormatting sqref="F917">
    <cfRule type="cellIs" dxfId="972" priority="439" stopIfTrue="1" operator="lessThan">
      <formula>0</formula>
    </cfRule>
  </conditionalFormatting>
  <conditionalFormatting sqref="F918">
    <cfRule type="cellIs" dxfId="973" priority="438" stopIfTrue="1" operator="lessThan">
      <formula>0</formula>
    </cfRule>
  </conditionalFormatting>
  <conditionalFormatting sqref="F919">
    <cfRule type="cellIs" dxfId="974" priority="437" stopIfTrue="1" operator="lessThan">
      <formula>0</formula>
    </cfRule>
  </conditionalFormatting>
  <conditionalFormatting sqref="F920">
    <cfRule type="cellIs" dxfId="975" priority="436" stopIfTrue="1" operator="lessThan">
      <formula>0</formula>
    </cfRule>
  </conditionalFormatting>
  <conditionalFormatting sqref="F921">
    <cfRule type="cellIs" dxfId="976" priority="435" stopIfTrue="1" operator="lessThan">
      <formula>0</formula>
    </cfRule>
  </conditionalFormatting>
  <conditionalFormatting sqref="F922">
    <cfRule type="cellIs" dxfId="977" priority="434" stopIfTrue="1" operator="lessThan">
      <formula>0</formula>
    </cfRule>
  </conditionalFormatting>
  <conditionalFormatting sqref="F923">
    <cfRule type="cellIs" dxfId="978" priority="433" stopIfTrue="1" operator="lessThan">
      <formula>0</formula>
    </cfRule>
  </conditionalFormatting>
  <conditionalFormatting sqref="F924">
    <cfRule type="cellIs" dxfId="979" priority="432" stopIfTrue="1" operator="lessThan">
      <formula>0</formula>
    </cfRule>
  </conditionalFormatting>
  <conditionalFormatting sqref="F925">
    <cfRule type="cellIs" dxfId="980" priority="431" stopIfTrue="1" operator="lessThan">
      <formula>0</formula>
    </cfRule>
  </conditionalFormatting>
  <conditionalFormatting sqref="F926">
    <cfRule type="cellIs" dxfId="981" priority="430" stopIfTrue="1" operator="lessThan">
      <formula>0</formula>
    </cfRule>
  </conditionalFormatting>
  <conditionalFormatting sqref="F927">
    <cfRule type="cellIs" dxfId="982" priority="429" stopIfTrue="1" operator="lessThan">
      <formula>0</formula>
    </cfRule>
  </conditionalFormatting>
  <conditionalFormatting sqref="F928">
    <cfRule type="cellIs" dxfId="983" priority="428" stopIfTrue="1" operator="lessThan">
      <formula>0</formula>
    </cfRule>
  </conditionalFormatting>
  <conditionalFormatting sqref="F929">
    <cfRule type="cellIs" dxfId="984" priority="427" stopIfTrue="1" operator="lessThan">
      <formula>0</formula>
    </cfRule>
  </conditionalFormatting>
  <conditionalFormatting sqref="F930">
    <cfRule type="cellIs" dxfId="985" priority="426" stopIfTrue="1" operator="lessThan">
      <formula>0</formula>
    </cfRule>
  </conditionalFormatting>
  <conditionalFormatting sqref="F931">
    <cfRule type="cellIs" dxfId="986" priority="425" stopIfTrue="1" operator="lessThan">
      <formula>0</formula>
    </cfRule>
  </conditionalFormatting>
  <conditionalFormatting sqref="F932">
    <cfRule type="cellIs" dxfId="987" priority="424" stopIfTrue="1" operator="lessThan">
      <formula>0</formula>
    </cfRule>
  </conditionalFormatting>
  <conditionalFormatting sqref="F933">
    <cfRule type="cellIs" dxfId="988" priority="423" stopIfTrue="1" operator="lessThan">
      <formula>0</formula>
    </cfRule>
  </conditionalFormatting>
  <conditionalFormatting sqref="F934">
    <cfRule type="cellIs" dxfId="989" priority="422" stopIfTrue="1" operator="lessThan">
      <formula>0</formula>
    </cfRule>
  </conditionalFormatting>
  <conditionalFormatting sqref="F935">
    <cfRule type="cellIs" dxfId="990" priority="421" stopIfTrue="1" operator="lessThan">
      <formula>0</formula>
    </cfRule>
  </conditionalFormatting>
  <conditionalFormatting sqref="F936">
    <cfRule type="cellIs" dxfId="991" priority="420" stopIfTrue="1" operator="lessThan">
      <formula>0</formula>
    </cfRule>
  </conditionalFormatting>
  <conditionalFormatting sqref="F937">
    <cfRule type="cellIs" dxfId="992" priority="419" stopIfTrue="1" operator="lessThan">
      <formula>0</formula>
    </cfRule>
  </conditionalFormatting>
  <conditionalFormatting sqref="F938">
    <cfRule type="cellIs" dxfId="993" priority="418" stopIfTrue="1" operator="lessThan">
      <formula>0</formula>
    </cfRule>
  </conditionalFormatting>
  <conditionalFormatting sqref="F939">
    <cfRule type="cellIs" dxfId="994" priority="417" stopIfTrue="1" operator="lessThan">
      <formula>0</formula>
    </cfRule>
  </conditionalFormatting>
  <conditionalFormatting sqref="F940">
    <cfRule type="cellIs" dxfId="995" priority="416" stopIfTrue="1" operator="lessThan">
      <formula>0</formula>
    </cfRule>
  </conditionalFormatting>
  <conditionalFormatting sqref="F941">
    <cfRule type="cellIs" dxfId="996" priority="415" stopIfTrue="1" operator="lessThan">
      <formula>0</formula>
    </cfRule>
  </conditionalFormatting>
  <conditionalFormatting sqref="F942">
    <cfRule type="cellIs" dxfId="997" priority="414" stopIfTrue="1" operator="lessThan">
      <formula>0</formula>
    </cfRule>
  </conditionalFormatting>
  <conditionalFormatting sqref="F943">
    <cfRule type="cellIs" dxfId="998" priority="413" stopIfTrue="1" operator="lessThan">
      <formula>0</formula>
    </cfRule>
  </conditionalFormatting>
  <conditionalFormatting sqref="F944">
    <cfRule type="cellIs" dxfId="999" priority="412" stopIfTrue="1" operator="lessThan">
      <formula>0</formula>
    </cfRule>
  </conditionalFormatting>
  <conditionalFormatting sqref="F945">
    <cfRule type="cellIs" dxfId="1000" priority="411" stopIfTrue="1" operator="lessThan">
      <formula>0</formula>
    </cfRule>
  </conditionalFormatting>
  <conditionalFormatting sqref="F946">
    <cfRule type="cellIs" dxfId="1001" priority="410" stopIfTrue="1" operator="lessThan">
      <formula>0</formula>
    </cfRule>
  </conditionalFormatting>
  <conditionalFormatting sqref="F947">
    <cfRule type="cellIs" dxfId="1002" priority="409" stopIfTrue="1" operator="lessThan">
      <formula>0</formula>
    </cfRule>
  </conditionalFormatting>
  <conditionalFormatting sqref="F948">
    <cfRule type="cellIs" dxfId="1003" priority="408" stopIfTrue="1" operator="lessThan">
      <formula>0</formula>
    </cfRule>
  </conditionalFormatting>
  <conditionalFormatting sqref="F949">
    <cfRule type="cellIs" dxfId="1004" priority="407" stopIfTrue="1" operator="lessThan">
      <formula>0</formula>
    </cfRule>
  </conditionalFormatting>
  <conditionalFormatting sqref="F950">
    <cfRule type="cellIs" dxfId="1005" priority="406" stopIfTrue="1" operator="lessThan">
      <formula>0</formula>
    </cfRule>
  </conditionalFormatting>
  <conditionalFormatting sqref="F951">
    <cfRule type="cellIs" dxfId="1006" priority="405" stopIfTrue="1" operator="lessThan">
      <formula>0</formula>
    </cfRule>
  </conditionalFormatting>
  <conditionalFormatting sqref="F952">
    <cfRule type="cellIs" dxfId="1007" priority="404" stopIfTrue="1" operator="lessThan">
      <formula>0</formula>
    </cfRule>
  </conditionalFormatting>
  <conditionalFormatting sqref="F953">
    <cfRule type="cellIs" dxfId="1008" priority="403" stopIfTrue="1" operator="lessThan">
      <formula>0</formula>
    </cfRule>
  </conditionalFormatting>
  <conditionalFormatting sqref="F954">
    <cfRule type="cellIs" dxfId="1009" priority="402" stopIfTrue="1" operator="lessThan">
      <formula>0</formula>
    </cfRule>
  </conditionalFormatting>
  <conditionalFormatting sqref="F955">
    <cfRule type="cellIs" dxfId="1010" priority="401" stopIfTrue="1" operator="lessThan">
      <formula>0</formula>
    </cfRule>
  </conditionalFormatting>
  <conditionalFormatting sqref="F956">
    <cfRule type="cellIs" dxfId="1011" priority="400" stopIfTrue="1" operator="lessThan">
      <formula>0</formula>
    </cfRule>
  </conditionalFormatting>
  <conditionalFormatting sqref="F957">
    <cfRule type="cellIs" dxfId="1012" priority="399" stopIfTrue="1" operator="lessThan">
      <formula>0</formula>
    </cfRule>
  </conditionalFormatting>
  <conditionalFormatting sqref="F958">
    <cfRule type="cellIs" dxfId="1013" priority="398" stopIfTrue="1" operator="lessThan">
      <formula>0</formula>
    </cfRule>
  </conditionalFormatting>
  <conditionalFormatting sqref="F959">
    <cfRule type="cellIs" dxfId="1014" priority="397" stopIfTrue="1" operator="lessThan">
      <formula>0</formula>
    </cfRule>
  </conditionalFormatting>
  <conditionalFormatting sqref="F960">
    <cfRule type="cellIs" dxfId="1015" priority="396" stopIfTrue="1" operator="lessThan">
      <formula>0</formula>
    </cfRule>
  </conditionalFormatting>
  <conditionalFormatting sqref="F961">
    <cfRule type="cellIs" dxfId="1016" priority="395" stopIfTrue="1" operator="lessThan">
      <formula>0</formula>
    </cfRule>
  </conditionalFormatting>
  <conditionalFormatting sqref="F962">
    <cfRule type="cellIs" dxfId="1017" priority="394" stopIfTrue="1" operator="lessThan">
      <formula>0</formula>
    </cfRule>
  </conditionalFormatting>
  <conditionalFormatting sqref="F963">
    <cfRule type="cellIs" dxfId="1018" priority="393" stopIfTrue="1" operator="lessThan">
      <formula>0</formula>
    </cfRule>
  </conditionalFormatting>
  <conditionalFormatting sqref="F964">
    <cfRule type="cellIs" dxfId="1019" priority="392" stopIfTrue="1" operator="lessThan">
      <formula>0</formula>
    </cfRule>
  </conditionalFormatting>
  <conditionalFormatting sqref="F965">
    <cfRule type="cellIs" dxfId="1020" priority="391" stopIfTrue="1" operator="lessThan">
      <formula>0</formula>
    </cfRule>
  </conditionalFormatting>
  <conditionalFormatting sqref="F966">
    <cfRule type="cellIs" dxfId="1021" priority="390" stopIfTrue="1" operator="lessThan">
      <formula>0</formula>
    </cfRule>
  </conditionalFormatting>
  <conditionalFormatting sqref="F967">
    <cfRule type="cellIs" dxfId="1022" priority="389" stopIfTrue="1" operator="lessThan">
      <formula>0</formula>
    </cfRule>
  </conditionalFormatting>
  <conditionalFormatting sqref="F968">
    <cfRule type="cellIs" dxfId="1023" priority="388" stopIfTrue="1" operator="lessThan">
      <formula>0</formula>
    </cfRule>
  </conditionalFormatting>
  <conditionalFormatting sqref="F969">
    <cfRule type="cellIs" dxfId="1024" priority="387" stopIfTrue="1" operator="lessThan">
      <formula>0</formula>
    </cfRule>
  </conditionalFormatting>
  <conditionalFormatting sqref="F970">
    <cfRule type="cellIs" dxfId="1025" priority="386" stopIfTrue="1" operator="lessThan">
      <formula>0</formula>
    </cfRule>
  </conditionalFormatting>
  <conditionalFormatting sqref="F971">
    <cfRule type="cellIs" dxfId="1026" priority="385" stopIfTrue="1" operator="lessThan">
      <formula>0</formula>
    </cfRule>
  </conditionalFormatting>
  <conditionalFormatting sqref="F972">
    <cfRule type="cellIs" dxfId="1027" priority="384" stopIfTrue="1" operator="lessThan">
      <formula>0</formula>
    </cfRule>
  </conditionalFormatting>
  <conditionalFormatting sqref="F973">
    <cfRule type="cellIs" dxfId="1028" priority="383" stopIfTrue="1" operator="lessThan">
      <formula>0</formula>
    </cfRule>
  </conditionalFormatting>
  <conditionalFormatting sqref="F974">
    <cfRule type="cellIs" dxfId="1029" priority="382" stopIfTrue="1" operator="lessThan">
      <formula>0</formula>
    </cfRule>
  </conditionalFormatting>
  <conditionalFormatting sqref="F975">
    <cfRule type="cellIs" dxfId="1030" priority="381" stopIfTrue="1" operator="lessThan">
      <formula>0</formula>
    </cfRule>
  </conditionalFormatting>
  <conditionalFormatting sqref="F976">
    <cfRule type="cellIs" dxfId="1031" priority="380" stopIfTrue="1" operator="lessThan">
      <formula>0</formula>
    </cfRule>
  </conditionalFormatting>
  <conditionalFormatting sqref="F977">
    <cfRule type="cellIs" dxfId="1032" priority="379" stopIfTrue="1" operator="lessThan">
      <formula>0</formula>
    </cfRule>
  </conditionalFormatting>
  <conditionalFormatting sqref="F978">
    <cfRule type="cellIs" dxfId="1033" priority="378" stopIfTrue="1" operator="lessThan">
      <formula>0</formula>
    </cfRule>
  </conditionalFormatting>
  <conditionalFormatting sqref="F979">
    <cfRule type="cellIs" dxfId="1034" priority="377" stopIfTrue="1" operator="lessThan">
      <formula>0</formula>
    </cfRule>
  </conditionalFormatting>
  <conditionalFormatting sqref="F980">
    <cfRule type="cellIs" dxfId="1035" priority="376" stopIfTrue="1" operator="lessThan">
      <formula>0</formula>
    </cfRule>
  </conditionalFormatting>
  <conditionalFormatting sqref="F981">
    <cfRule type="cellIs" dxfId="1036" priority="375" stopIfTrue="1" operator="lessThan">
      <formula>0</formula>
    </cfRule>
  </conditionalFormatting>
  <conditionalFormatting sqref="F982">
    <cfRule type="cellIs" dxfId="1037" priority="374" stopIfTrue="1" operator="lessThan">
      <formula>0</formula>
    </cfRule>
  </conditionalFormatting>
  <conditionalFormatting sqref="F983">
    <cfRule type="cellIs" dxfId="1038" priority="373" stopIfTrue="1" operator="lessThan">
      <formula>0</formula>
    </cfRule>
  </conditionalFormatting>
  <conditionalFormatting sqref="F984">
    <cfRule type="cellIs" dxfId="1039" priority="372" stopIfTrue="1" operator="lessThan">
      <formula>0</formula>
    </cfRule>
  </conditionalFormatting>
  <conditionalFormatting sqref="F985">
    <cfRule type="cellIs" dxfId="1040" priority="371" stopIfTrue="1" operator="lessThan">
      <formula>0</formula>
    </cfRule>
  </conditionalFormatting>
  <conditionalFormatting sqref="F986">
    <cfRule type="cellIs" dxfId="1041" priority="370" stopIfTrue="1" operator="lessThan">
      <formula>0</formula>
    </cfRule>
  </conditionalFormatting>
  <conditionalFormatting sqref="F987">
    <cfRule type="cellIs" dxfId="1042" priority="369" stopIfTrue="1" operator="lessThan">
      <formula>0</formula>
    </cfRule>
  </conditionalFormatting>
  <conditionalFormatting sqref="F988">
    <cfRule type="cellIs" dxfId="1043" priority="368" stopIfTrue="1" operator="lessThan">
      <formula>0</formula>
    </cfRule>
  </conditionalFormatting>
  <conditionalFormatting sqref="F989">
    <cfRule type="cellIs" dxfId="1044" priority="367" stopIfTrue="1" operator="lessThan">
      <formula>0</formula>
    </cfRule>
  </conditionalFormatting>
  <conditionalFormatting sqref="F990">
    <cfRule type="cellIs" dxfId="1045" priority="366" stopIfTrue="1" operator="lessThan">
      <formula>0</formula>
    </cfRule>
  </conditionalFormatting>
  <conditionalFormatting sqref="F991">
    <cfRule type="cellIs" dxfId="1046" priority="365" stopIfTrue="1" operator="lessThan">
      <formula>0</formula>
    </cfRule>
  </conditionalFormatting>
  <conditionalFormatting sqref="F992">
    <cfRule type="cellIs" dxfId="1047" priority="364" stopIfTrue="1" operator="lessThan">
      <formula>0</formula>
    </cfRule>
  </conditionalFormatting>
  <conditionalFormatting sqref="F993">
    <cfRule type="cellIs" dxfId="1048" priority="363" stopIfTrue="1" operator="lessThan">
      <formula>0</formula>
    </cfRule>
  </conditionalFormatting>
  <conditionalFormatting sqref="F994">
    <cfRule type="cellIs" dxfId="1049" priority="362" stopIfTrue="1" operator="lessThan">
      <formula>0</formula>
    </cfRule>
  </conditionalFormatting>
  <conditionalFormatting sqref="F995">
    <cfRule type="cellIs" dxfId="1050" priority="361" stopIfTrue="1" operator="lessThan">
      <formula>0</formula>
    </cfRule>
  </conditionalFormatting>
  <conditionalFormatting sqref="F996">
    <cfRule type="cellIs" dxfId="1051" priority="360" stopIfTrue="1" operator="lessThan">
      <formula>0</formula>
    </cfRule>
  </conditionalFormatting>
  <conditionalFormatting sqref="F997">
    <cfRule type="cellIs" dxfId="1052" priority="359" stopIfTrue="1" operator="lessThan">
      <formula>0</formula>
    </cfRule>
  </conditionalFormatting>
  <conditionalFormatting sqref="F998">
    <cfRule type="cellIs" dxfId="1053" priority="358" stopIfTrue="1" operator="lessThan">
      <formula>0</formula>
    </cfRule>
  </conditionalFormatting>
  <conditionalFormatting sqref="F999">
    <cfRule type="cellIs" dxfId="1054" priority="357" stopIfTrue="1" operator="lessThan">
      <formula>0</formula>
    </cfRule>
  </conditionalFormatting>
  <conditionalFormatting sqref="F1000">
    <cfRule type="cellIs" dxfId="1055" priority="356" stopIfTrue="1" operator="lessThan">
      <formula>0</formula>
    </cfRule>
  </conditionalFormatting>
  <conditionalFormatting sqref="F1001">
    <cfRule type="cellIs" dxfId="1056" priority="355" stopIfTrue="1" operator="lessThan">
      <formula>0</formula>
    </cfRule>
  </conditionalFormatting>
  <conditionalFormatting sqref="F1002">
    <cfRule type="cellIs" dxfId="1057" priority="354" stopIfTrue="1" operator="lessThan">
      <formula>0</formula>
    </cfRule>
  </conditionalFormatting>
  <conditionalFormatting sqref="F1003">
    <cfRule type="cellIs" dxfId="1058" priority="353" stopIfTrue="1" operator="lessThan">
      <formula>0</formula>
    </cfRule>
  </conditionalFormatting>
  <conditionalFormatting sqref="F1004">
    <cfRule type="cellIs" dxfId="1059" priority="352" stopIfTrue="1" operator="lessThan">
      <formula>0</formula>
    </cfRule>
  </conditionalFormatting>
  <conditionalFormatting sqref="F1005">
    <cfRule type="cellIs" dxfId="1060" priority="351" stopIfTrue="1" operator="lessThan">
      <formula>0</formula>
    </cfRule>
  </conditionalFormatting>
  <conditionalFormatting sqref="F1006">
    <cfRule type="cellIs" dxfId="1061" priority="350" stopIfTrue="1" operator="lessThan">
      <formula>0</formula>
    </cfRule>
  </conditionalFormatting>
  <conditionalFormatting sqref="F1007">
    <cfRule type="cellIs" dxfId="1062" priority="349" stopIfTrue="1" operator="lessThan">
      <formula>0</formula>
    </cfRule>
  </conditionalFormatting>
  <conditionalFormatting sqref="F1008">
    <cfRule type="cellIs" dxfId="1063" priority="348" stopIfTrue="1" operator="lessThan">
      <formula>0</formula>
    </cfRule>
  </conditionalFormatting>
  <conditionalFormatting sqref="F1009">
    <cfRule type="cellIs" dxfId="1064" priority="347" stopIfTrue="1" operator="lessThan">
      <formula>0</formula>
    </cfRule>
  </conditionalFormatting>
  <conditionalFormatting sqref="F1010">
    <cfRule type="cellIs" dxfId="1065" priority="346" stopIfTrue="1" operator="lessThan">
      <formula>0</formula>
    </cfRule>
  </conditionalFormatting>
  <conditionalFormatting sqref="F1011">
    <cfRule type="cellIs" dxfId="1066" priority="345" stopIfTrue="1" operator="lessThan">
      <formula>0</formula>
    </cfRule>
  </conditionalFormatting>
  <conditionalFormatting sqref="F1012">
    <cfRule type="cellIs" dxfId="1067" priority="344" stopIfTrue="1" operator="lessThan">
      <formula>0</formula>
    </cfRule>
  </conditionalFormatting>
  <conditionalFormatting sqref="F1013">
    <cfRule type="cellIs" dxfId="1068" priority="343" stopIfTrue="1" operator="lessThan">
      <formula>0</formula>
    </cfRule>
  </conditionalFormatting>
  <conditionalFormatting sqref="F1014">
    <cfRule type="cellIs" dxfId="1069" priority="342" stopIfTrue="1" operator="lessThan">
      <formula>0</formula>
    </cfRule>
  </conditionalFormatting>
  <conditionalFormatting sqref="F1015">
    <cfRule type="cellIs" dxfId="1070" priority="341" stopIfTrue="1" operator="lessThan">
      <formula>0</formula>
    </cfRule>
  </conditionalFormatting>
  <conditionalFormatting sqref="F1016">
    <cfRule type="cellIs" dxfId="1071" priority="340" stopIfTrue="1" operator="lessThan">
      <formula>0</formula>
    </cfRule>
  </conditionalFormatting>
  <conditionalFormatting sqref="F1017">
    <cfRule type="cellIs" dxfId="1072" priority="339" stopIfTrue="1" operator="lessThan">
      <formula>0</formula>
    </cfRule>
  </conditionalFormatting>
  <conditionalFormatting sqref="F1018">
    <cfRule type="cellIs" dxfId="1073" priority="338" stopIfTrue="1" operator="lessThan">
      <formula>0</formula>
    </cfRule>
  </conditionalFormatting>
  <conditionalFormatting sqref="F1019">
    <cfRule type="cellIs" dxfId="1074" priority="337" stopIfTrue="1" operator="lessThan">
      <formula>0</formula>
    </cfRule>
  </conditionalFormatting>
  <conditionalFormatting sqref="F1020">
    <cfRule type="cellIs" dxfId="1075" priority="336" stopIfTrue="1" operator="lessThan">
      <formula>0</formula>
    </cfRule>
  </conditionalFormatting>
  <conditionalFormatting sqref="F1021">
    <cfRule type="cellIs" dxfId="1076" priority="335" stopIfTrue="1" operator="lessThan">
      <formula>0</formula>
    </cfRule>
  </conditionalFormatting>
  <conditionalFormatting sqref="F1022">
    <cfRule type="cellIs" dxfId="1077" priority="334" stopIfTrue="1" operator="lessThan">
      <formula>0</formula>
    </cfRule>
  </conditionalFormatting>
  <conditionalFormatting sqref="F1023">
    <cfRule type="cellIs" dxfId="1078" priority="333" stopIfTrue="1" operator="lessThan">
      <formula>0</formula>
    </cfRule>
  </conditionalFormatting>
  <conditionalFormatting sqref="F1024">
    <cfRule type="cellIs" dxfId="1079" priority="332" stopIfTrue="1" operator="lessThan">
      <formula>0</formula>
    </cfRule>
  </conditionalFormatting>
  <conditionalFormatting sqref="F1025">
    <cfRule type="cellIs" dxfId="1080" priority="331" stopIfTrue="1" operator="lessThan">
      <formula>0</formula>
    </cfRule>
  </conditionalFormatting>
  <conditionalFormatting sqref="F1026">
    <cfRule type="cellIs" dxfId="1081" priority="330" stopIfTrue="1" operator="lessThan">
      <formula>0</formula>
    </cfRule>
  </conditionalFormatting>
  <conditionalFormatting sqref="F1027">
    <cfRule type="cellIs" dxfId="1082" priority="329" stopIfTrue="1" operator="lessThan">
      <formula>0</formula>
    </cfRule>
  </conditionalFormatting>
  <conditionalFormatting sqref="F1028">
    <cfRule type="cellIs" dxfId="1083" priority="328" stopIfTrue="1" operator="lessThan">
      <formula>0</formula>
    </cfRule>
  </conditionalFormatting>
  <conditionalFormatting sqref="F1029">
    <cfRule type="cellIs" dxfId="1084" priority="327" stopIfTrue="1" operator="lessThan">
      <formula>0</formula>
    </cfRule>
  </conditionalFormatting>
  <conditionalFormatting sqref="F1030">
    <cfRule type="cellIs" dxfId="1085" priority="326" stopIfTrue="1" operator="lessThan">
      <formula>0</formula>
    </cfRule>
  </conditionalFormatting>
  <conditionalFormatting sqref="F1031">
    <cfRule type="cellIs" dxfId="1086" priority="325" stopIfTrue="1" operator="lessThan">
      <formula>0</formula>
    </cfRule>
  </conditionalFormatting>
  <conditionalFormatting sqref="F1032">
    <cfRule type="cellIs" dxfId="1087" priority="324" stopIfTrue="1" operator="lessThan">
      <formula>0</formula>
    </cfRule>
  </conditionalFormatting>
  <conditionalFormatting sqref="F1033">
    <cfRule type="cellIs" dxfId="1088" priority="323" stopIfTrue="1" operator="lessThan">
      <formula>0</formula>
    </cfRule>
  </conditionalFormatting>
  <conditionalFormatting sqref="F1034">
    <cfRule type="cellIs" dxfId="1089" priority="322" stopIfTrue="1" operator="lessThan">
      <formula>0</formula>
    </cfRule>
  </conditionalFormatting>
  <conditionalFormatting sqref="F1035">
    <cfRule type="cellIs" dxfId="1090" priority="321" stopIfTrue="1" operator="lessThan">
      <formula>0</formula>
    </cfRule>
  </conditionalFormatting>
  <conditionalFormatting sqref="F1036">
    <cfRule type="cellIs" dxfId="1091" priority="320" stopIfTrue="1" operator="lessThan">
      <formula>0</formula>
    </cfRule>
  </conditionalFormatting>
  <conditionalFormatting sqref="F1037">
    <cfRule type="cellIs" dxfId="1092" priority="319" stopIfTrue="1" operator="lessThan">
      <formula>0</formula>
    </cfRule>
  </conditionalFormatting>
  <conditionalFormatting sqref="F1038">
    <cfRule type="cellIs" dxfId="1093" priority="318" stopIfTrue="1" operator="lessThan">
      <formula>0</formula>
    </cfRule>
  </conditionalFormatting>
  <conditionalFormatting sqref="F1039">
    <cfRule type="cellIs" dxfId="1094" priority="317" stopIfTrue="1" operator="lessThan">
      <formula>0</formula>
    </cfRule>
  </conditionalFormatting>
  <conditionalFormatting sqref="F1040">
    <cfRule type="cellIs" dxfId="1095" priority="316" stopIfTrue="1" operator="lessThan">
      <formula>0</formula>
    </cfRule>
  </conditionalFormatting>
  <conditionalFormatting sqref="F1041">
    <cfRule type="cellIs" dxfId="1096" priority="315" stopIfTrue="1" operator="lessThan">
      <formula>0</formula>
    </cfRule>
  </conditionalFormatting>
  <conditionalFormatting sqref="F1042">
    <cfRule type="cellIs" dxfId="1097" priority="314" stopIfTrue="1" operator="lessThan">
      <formula>0</formula>
    </cfRule>
  </conditionalFormatting>
  <conditionalFormatting sqref="F1043">
    <cfRule type="cellIs" dxfId="1098" priority="313" stopIfTrue="1" operator="lessThan">
      <formula>0</formula>
    </cfRule>
  </conditionalFormatting>
  <conditionalFormatting sqref="F1044">
    <cfRule type="cellIs" dxfId="1099" priority="312" stopIfTrue="1" operator="lessThan">
      <formula>0</formula>
    </cfRule>
  </conditionalFormatting>
  <conditionalFormatting sqref="F1045">
    <cfRule type="cellIs" dxfId="1100" priority="311" stopIfTrue="1" operator="lessThan">
      <formula>0</formula>
    </cfRule>
  </conditionalFormatting>
  <conditionalFormatting sqref="F1046">
    <cfRule type="cellIs" dxfId="1101" priority="310" stopIfTrue="1" operator="lessThan">
      <formula>0</formula>
    </cfRule>
  </conditionalFormatting>
  <conditionalFormatting sqref="F1047">
    <cfRule type="cellIs" dxfId="1102" priority="309" stopIfTrue="1" operator="lessThan">
      <formula>0</formula>
    </cfRule>
  </conditionalFormatting>
  <conditionalFormatting sqref="F1048">
    <cfRule type="cellIs" dxfId="1103" priority="308" stopIfTrue="1" operator="lessThan">
      <formula>0</formula>
    </cfRule>
  </conditionalFormatting>
  <conditionalFormatting sqref="F1049">
    <cfRule type="cellIs" dxfId="1104" priority="307" stopIfTrue="1" operator="lessThan">
      <formula>0</formula>
    </cfRule>
  </conditionalFormatting>
  <conditionalFormatting sqref="F1050">
    <cfRule type="cellIs" dxfId="1105" priority="306" stopIfTrue="1" operator="lessThan">
      <formula>0</formula>
    </cfRule>
  </conditionalFormatting>
  <conditionalFormatting sqref="F1051">
    <cfRule type="cellIs" dxfId="1106" priority="305" stopIfTrue="1" operator="lessThan">
      <formula>0</formula>
    </cfRule>
  </conditionalFormatting>
  <conditionalFormatting sqref="F1052">
    <cfRule type="cellIs" dxfId="1107" priority="304" stopIfTrue="1" operator="lessThan">
      <formula>0</formula>
    </cfRule>
  </conditionalFormatting>
  <conditionalFormatting sqref="F1053">
    <cfRule type="cellIs" dxfId="1108" priority="303" stopIfTrue="1" operator="lessThan">
      <formula>0</formula>
    </cfRule>
  </conditionalFormatting>
  <conditionalFormatting sqref="F1054">
    <cfRule type="cellIs" dxfId="1109" priority="302" stopIfTrue="1" operator="lessThan">
      <formula>0</formula>
    </cfRule>
  </conditionalFormatting>
  <conditionalFormatting sqref="F1055">
    <cfRule type="cellIs" dxfId="1110" priority="301" stopIfTrue="1" operator="lessThan">
      <formula>0</formula>
    </cfRule>
  </conditionalFormatting>
  <conditionalFormatting sqref="F1056">
    <cfRule type="cellIs" dxfId="1111" priority="300" stopIfTrue="1" operator="lessThan">
      <formula>0</formula>
    </cfRule>
  </conditionalFormatting>
  <conditionalFormatting sqref="F1057">
    <cfRule type="cellIs" dxfId="1112" priority="299" stopIfTrue="1" operator="lessThan">
      <formula>0</formula>
    </cfRule>
  </conditionalFormatting>
  <conditionalFormatting sqref="F1058">
    <cfRule type="cellIs" dxfId="1113" priority="298" stopIfTrue="1" operator="lessThan">
      <formula>0</formula>
    </cfRule>
  </conditionalFormatting>
  <conditionalFormatting sqref="F1059">
    <cfRule type="cellIs" dxfId="1114" priority="297" stopIfTrue="1" operator="lessThan">
      <formula>0</formula>
    </cfRule>
  </conditionalFormatting>
  <conditionalFormatting sqref="F1060">
    <cfRule type="cellIs" dxfId="1115" priority="296" stopIfTrue="1" operator="lessThan">
      <formula>0</formula>
    </cfRule>
  </conditionalFormatting>
  <conditionalFormatting sqref="F1061">
    <cfRule type="cellIs" dxfId="1116" priority="295" stopIfTrue="1" operator="lessThan">
      <formula>0</formula>
    </cfRule>
  </conditionalFormatting>
  <conditionalFormatting sqref="F1062">
    <cfRule type="cellIs" dxfId="1117" priority="294" stopIfTrue="1" operator="lessThan">
      <formula>0</formula>
    </cfRule>
  </conditionalFormatting>
  <conditionalFormatting sqref="F1063">
    <cfRule type="cellIs" dxfId="1118" priority="293" stopIfTrue="1" operator="lessThan">
      <formula>0</formula>
    </cfRule>
  </conditionalFormatting>
  <conditionalFormatting sqref="F1064">
    <cfRule type="cellIs" dxfId="1119" priority="292" stopIfTrue="1" operator="lessThan">
      <formula>0</formula>
    </cfRule>
  </conditionalFormatting>
  <conditionalFormatting sqref="F1065">
    <cfRule type="cellIs" dxfId="1120" priority="291" stopIfTrue="1" operator="lessThan">
      <formula>0</formula>
    </cfRule>
  </conditionalFormatting>
  <conditionalFormatting sqref="F1066">
    <cfRule type="cellIs" dxfId="1121" priority="290" stopIfTrue="1" operator="lessThan">
      <formula>0</formula>
    </cfRule>
  </conditionalFormatting>
  <conditionalFormatting sqref="F1067">
    <cfRule type="cellIs" dxfId="1122" priority="289" stopIfTrue="1" operator="lessThan">
      <formula>0</formula>
    </cfRule>
  </conditionalFormatting>
  <conditionalFormatting sqref="F1068">
    <cfRule type="cellIs" dxfId="1123" priority="288" stopIfTrue="1" operator="lessThan">
      <formula>0</formula>
    </cfRule>
  </conditionalFormatting>
  <conditionalFormatting sqref="F1069">
    <cfRule type="cellIs" dxfId="1124" priority="287" stopIfTrue="1" operator="lessThan">
      <formula>0</formula>
    </cfRule>
  </conditionalFormatting>
  <conditionalFormatting sqref="F1070">
    <cfRule type="cellIs" dxfId="1125" priority="286" stopIfTrue="1" operator="lessThan">
      <formula>0</formula>
    </cfRule>
  </conditionalFormatting>
  <conditionalFormatting sqref="F1071">
    <cfRule type="cellIs" dxfId="1126" priority="285" stopIfTrue="1" operator="lessThan">
      <formula>0</formula>
    </cfRule>
  </conditionalFormatting>
  <conditionalFormatting sqref="F1072">
    <cfRule type="cellIs" dxfId="1127" priority="284" stopIfTrue="1" operator="lessThan">
      <formula>0</formula>
    </cfRule>
  </conditionalFormatting>
  <conditionalFormatting sqref="F1073">
    <cfRule type="cellIs" dxfId="1128" priority="283" stopIfTrue="1" operator="lessThan">
      <formula>0</formula>
    </cfRule>
  </conditionalFormatting>
  <conditionalFormatting sqref="F1074">
    <cfRule type="cellIs" dxfId="1129" priority="282" stopIfTrue="1" operator="lessThan">
      <formula>0</formula>
    </cfRule>
  </conditionalFormatting>
  <conditionalFormatting sqref="F1075">
    <cfRule type="cellIs" dxfId="1130" priority="281" stopIfTrue="1" operator="lessThan">
      <formula>0</formula>
    </cfRule>
  </conditionalFormatting>
  <conditionalFormatting sqref="F1076">
    <cfRule type="cellIs" dxfId="1131" priority="280" stopIfTrue="1" operator="lessThan">
      <formula>0</formula>
    </cfRule>
  </conditionalFormatting>
  <conditionalFormatting sqref="F1077">
    <cfRule type="cellIs" dxfId="1132" priority="279" stopIfTrue="1" operator="lessThan">
      <formula>0</formula>
    </cfRule>
  </conditionalFormatting>
  <conditionalFormatting sqref="F1078">
    <cfRule type="cellIs" dxfId="1133" priority="278" stopIfTrue="1" operator="lessThan">
      <formula>0</formula>
    </cfRule>
  </conditionalFormatting>
  <conditionalFormatting sqref="F1079">
    <cfRule type="cellIs" dxfId="1134" priority="277" stopIfTrue="1" operator="lessThan">
      <formula>0</formula>
    </cfRule>
  </conditionalFormatting>
  <conditionalFormatting sqref="F1080">
    <cfRule type="cellIs" dxfId="1135" priority="276" stopIfTrue="1" operator="lessThan">
      <formula>0</formula>
    </cfRule>
  </conditionalFormatting>
  <conditionalFormatting sqref="F1081">
    <cfRule type="cellIs" dxfId="1136" priority="275" stopIfTrue="1" operator="lessThan">
      <formula>0</formula>
    </cfRule>
  </conditionalFormatting>
  <conditionalFormatting sqref="F1082">
    <cfRule type="cellIs" dxfId="1137" priority="274" stopIfTrue="1" operator="lessThan">
      <formula>0</formula>
    </cfRule>
  </conditionalFormatting>
  <conditionalFormatting sqref="F1083">
    <cfRule type="cellIs" dxfId="1138" priority="273" stopIfTrue="1" operator="lessThan">
      <formula>0</formula>
    </cfRule>
  </conditionalFormatting>
  <conditionalFormatting sqref="F1084">
    <cfRule type="cellIs" dxfId="1139" priority="272" stopIfTrue="1" operator="lessThan">
      <formula>0</formula>
    </cfRule>
  </conditionalFormatting>
  <conditionalFormatting sqref="F1085">
    <cfRule type="cellIs" dxfId="1140" priority="271" stopIfTrue="1" operator="lessThan">
      <formula>0</formula>
    </cfRule>
  </conditionalFormatting>
  <conditionalFormatting sqref="F1086">
    <cfRule type="cellIs" dxfId="1141" priority="270" stopIfTrue="1" operator="lessThan">
      <formula>0</formula>
    </cfRule>
  </conditionalFormatting>
  <conditionalFormatting sqref="F1087">
    <cfRule type="cellIs" dxfId="1142" priority="269" stopIfTrue="1" operator="lessThan">
      <formula>0</formula>
    </cfRule>
  </conditionalFormatting>
  <conditionalFormatting sqref="F1088">
    <cfRule type="cellIs" dxfId="1143" priority="268" stopIfTrue="1" operator="lessThan">
      <formula>0</formula>
    </cfRule>
  </conditionalFormatting>
  <conditionalFormatting sqref="F1089">
    <cfRule type="cellIs" dxfId="1144" priority="267" stopIfTrue="1" operator="lessThan">
      <formula>0</formula>
    </cfRule>
  </conditionalFormatting>
  <conditionalFormatting sqref="F1090">
    <cfRule type="cellIs" dxfId="1145" priority="266" stopIfTrue="1" operator="lessThan">
      <formula>0</formula>
    </cfRule>
  </conditionalFormatting>
  <conditionalFormatting sqref="F1091">
    <cfRule type="cellIs" dxfId="1146" priority="265" stopIfTrue="1" operator="lessThan">
      <formula>0</formula>
    </cfRule>
  </conditionalFormatting>
  <conditionalFormatting sqref="F1092">
    <cfRule type="cellIs" dxfId="1147" priority="264" stopIfTrue="1" operator="lessThan">
      <formula>0</formula>
    </cfRule>
  </conditionalFormatting>
  <conditionalFormatting sqref="F1093">
    <cfRule type="cellIs" dxfId="1148" priority="263" stopIfTrue="1" operator="lessThan">
      <formula>0</formula>
    </cfRule>
  </conditionalFormatting>
  <conditionalFormatting sqref="F1094">
    <cfRule type="cellIs" dxfId="1149" priority="262" stopIfTrue="1" operator="lessThan">
      <formula>0</formula>
    </cfRule>
  </conditionalFormatting>
  <conditionalFormatting sqref="F1095">
    <cfRule type="cellIs" dxfId="1150" priority="261" stopIfTrue="1" operator="lessThan">
      <formula>0</formula>
    </cfRule>
  </conditionalFormatting>
  <conditionalFormatting sqref="F1096">
    <cfRule type="cellIs" dxfId="1151" priority="260" stopIfTrue="1" operator="lessThan">
      <formula>0</formula>
    </cfRule>
  </conditionalFormatting>
  <conditionalFormatting sqref="F1097">
    <cfRule type="cellIs" dxfId="1152" priority="259" stopIfTrue="1" operator="lessThan">
      <formula>0</formula>
    </cfRule>
  </conditionalFormatting>
  <conditionalFormatting sqref="F1098">
    <cfRule type="cellIs" dxfId="1153" priority="258" stopIfTrue="1" operator="lessThan">
      <formula>0</formula>
    </cfRule>
  </conditionalFormatting>
  <conditionalFormatting sqref="F1099">
    <cfRule type="cellIs" dxfId="1154" priority="257" stopIfTrue="1" operator="lessThan">
      <formula>0</formula>
    </cfRule>
  </conditionalFormatting>
  <conditionalFormatting sqref="F1100">
    <cfRule type="cellIs" dxfId="1155" priority="256" stopIfTrue="1" operator="lessThan">
      <formula>0</formula>
    </cfRule>
  </conditionalFormatting>
  <conditionalFormatting sqref="F1101">
    <cfRule type="cellIs" dxfId="1156" priority="255" stopIfTrue="1" operator="lessThan">
      <formula>0</formula>
    </cfRule>
  </conditionalFormatting>
  <conditionalFormatting sqref="F1102">
    <cfRule type="cellIs" dxfId="1157" priority="254" stopIfTrue="1" operator="lessThan">
      <formula>0</formula>
    </cfRule>
  </conditionalFormatting>
  <conditionalFormatting sqref="F1103">
    <cfRule type="cellIs" dxfId="1158" priority="253" stopIfTrue="1" operator="lessThan">
      <formula>0</formula>
    </cfRule>
  </conditionalFormatting>
  <conditionalFormatting sqref="F1104">
    <cfRule type="cellIs" dxfId="1159" priority="252" stopIfTrue="1" operator="lessThan">
      <formula>0</formula>
    </cfRule>
  </conditionalFormatting>
  <conditionalFormatting sqref="F1105">
    <cfRule type="cellIs" dxfId="1160" priority="251" stopIfTrue="1" operator="lessThan">
      <formula>0</formula>
    </cfRule>
  </conditionalFormatting>
  <conditionalFormatting sqref="F1106">
    <cfRule type="cellIs" dxfId="1161" priority="250" stopIfTrue="1" operator="lessThan">
      <formula>0</formula>
    </cfRule>
  </conditionalFormatting>
  <conditionalFormatting sqref="F1107">
    <cfRule type="cellIs" dxfId="1162" priority="249" stopIfTrue="1" operator="lessThan">
      <formula>0</formula>
    </cfRule>
  </conditionalFormatting>
  <conditionalFormatting sqref="F1108">
    <cfRule type="cellIs" dxfId="1163" priority="248" stopIfTrue="1" operator="lessThan">
      <formula>0</formula>
    </cfRule>
  </conditionalFormatting>
  <conditionalFormatting sqref="F1109">
    <cfRule type="cellIs" dxfId="1164" priority="247" stopIfTrue="1" operator="lessThan">
      <formula>0</formula>
    </cfRule>
  </conditionalFormatting>
  <conditionalFormatting sqref="F1110">
    <cfRule type="cellIs" dxfId="1165" priority="246" stopIfTrue="1" operator="lessThan">
      <formula>0</formula>
    </cfRule>
  </conditionalFormatting>
  <conditionalFormatting sqref="F1111">
    <cfRule type="cellIs" dxfId="1166" priority="245" stopIfTrue="1" operator="lessThan">
      <formula>0</formula>
    </cfRule>
  </conditionalFormatting>
  <conditionalFormatting sqref="F1112">
    <cfRule type="cellIs" dxfId="1167" priority="244" stopIfTrue="1" operator="lessThan">
      <formula>0</formula>
    </cfRule>
  </conditionalFormatting>
  <conditionalFormatting sqref="F1113">
    <cfRule type="cellIs" dxfId="1168" priority="243" stopIfTrue="1" operator="lessThan">
      <formula>0</formula>
    </cfRule>
  </conditionalFormatting>
  <conditionalFormatting sqref="F1114">
    <cfRule type="cellIs" dxfId="1169" priority="242" stopIfTrue="1" operator="lessThan">
      <formula>0</formula>
    </cfRule>
  </conditionalFormatting>
  <conditionalFormatting sqref="F1115">
    <cfRule type="cellIs" dxfId="1170" priority="241" stopIfTrue="1" operator="lessThan">
      <formula>0</formula>
    </cfRule>
  </conditionalFormatting>
  <conditionalFormatting sqref="F1116">
    <cfRule type="cellIs" dxfId="1171" priority="240" stopIfTrue="1" operator="lessThan">
      <formula>0</formula>
    </cfRule>
  </conditionalFormatting>
  <conditionalFormatting sqref="F1117">
    <cfRule type="cellIs" dxfId="1172" priority="239" stopIfTrue="1" operator="lessThan">
      <formula>0</formula>
    </cfRule>
  </conditionalFormatting>
  <conditionalFormatting sqref="F1118">
    <cfRule type="cellIs" dxfId="1173" priority="238" stopIfTrue="1" operator="lessThan">
      <formula>0</formula>
    </cfRule>
  </conditionalFormatting>
  <conditionalFormatting sqref="F1119">
    <cfRule type="cellIs" dxfId="1174" priority="237" stopIfTrue="1" operator="lessThan">
      <formula>0</formula>
    </cfRule>
  </conditionalFormatting>
  <conditionalFormatting sqref="F1120">
    <cfRule type="cellIs" dxfId="1175" priority="236" stopIfTrue="1" operator="lessThan">
      <formula>0</formula>
    </cfRule>
  </conditionalFormatting>
  <conditionalFormatting sqref="F1121">
    <cfRule type="cellIs" dxfId="1176" priority="235" stopIfTrue="1" operator="lessThan">
      <formula>0</formula>
    </cfRule>
  </conditionalFormatting>
  <conditionalFormatting sqref="F1122">
    <cfRule type="cellIs" dxfId="1177" priority="234" stopIfTrue="1" operator="lessThan">
      <formula>0</formula>
    </cfRule>
  </conditionalFormatting>
  <conditionalFormatting sqref="F1123">
    <cfRule type="cellIs" dxfId="1178" priority="233" stopIfTrue="1" operator="lessThan">
      <formula>0</formula>
    </cfRule>
  </conditionalFormatting>
  <conditionalFormatting sqref="F1124">
    <cfRule type="cellIs" dxfId="1179" priority="232" stopIfTrue="1" operator="lessThan">
      <formula>0</formula>
    </cfRule>
  </conditionalFormatting>
  <conditionalFormatting sqref="F1125">
    <cfRule type="cellIs" dxfId="1180" priority="231" stopIfTrue="1" operator="lessThan">
      <formula>0</formula>
    </cfRule>
  </conditionalFormatting>
  <conditionalFormatting sqref="F1126">
    <cfRule type="cellIs" dxfId="1181" priority="230" stopIfTrue="1" operator="lessThan">
      <formula>0</formula>
    </cfRule>
  </conditionalFormatting>
  <conditionalFormatting sqref="F1127">
    <cfRule type="cellIs" dxfId="1182" priority="229" stopIfTrue="1" operator="lessThan">
      <formula>0</formula>
    </cfRule>
  </conditionalFormatting>
  <conditionalFormatting sqref="F1128">
    <cfRule type="cellIs" dxfId="1183" priority="228" stopIfTrue="1" operator="lessThan">
      <formula>0</formula>
    </cfRule>
  </conditionalFormatting>
  <conditionalFormatting sqref="F1129">
    <cfRule type="cellIs" dxfId="1184" priority="227" stopIfTrue="1" operator="lessThan">
      <formula>0</formula>
    </cfRule>
  </conditionalFormatting>
  <conditionalFormatting sqref="F1130">
    <cfRule type="cellIs" dxfId="1185" priority="226" stopIfTrue="1" operator="lessThan">
      <formula>0</formula>
    </cfRule>
  </conditionalFormatting>
  <conditionalFormatting sqref="F1131">
    <cfRule type="cellIs" dxfId="1186" priority="225" stopIfTrue="1" operator="lessThan">
      <formula>0</formula>
    </cfRule>
  </conditionalFormatting>
  <conditionalFormatting sqref="F1132">
    <cfRule type="cellIs" dxfId="1187" priority="224" stopIfTrue="1" operator="lessThan">
      <formula>0</formula>
    </cfRule>
  </conditionalFormatting>
  <conditionalFormatting sqref="F1133">
    <cfRule type="cellIs" dxfId="1188" priority="223" stopIfTrue="1" operator="lessThan">
      <formula>0</formula>
    </cfRule>
  </conditionalFormatting>
  <conditionalFormatting sqref="F1134">
    <cfRule type="cellIs" dxfId="1189" priority="222" stopIfTrue="1" operator="lessThan">
      <formula>0</formula>
    </cfRule>
  </conditionalFormatting>
  <conditionalFormatting sqref="F1135">
    <cfRule type="cellIs" dxfId="1190" priority="221" stopIfTrue="1" operator="lessThan">
      <formula>0</formula>
    </cfRule>
  </conditionalFormatting>
  <conditionalFormatting sqref="F1136">
    <cfRule type="cellIs" dxfId="1191" priority="220" stopIfTrue="1" operator="lessThan">
      <formula>0</formula>
    </cfRule>
  </conditionalFormatting>
  <conditionalFormatting sqref="F1137">
    <cfRule type="cellIs" dxfId="1192" priority="219" stopIfTrue="1" operator="lessThan">
      <formula>0</formula>
    </cfRule>
  </conditionalFormatting>
  <conditionalFormatting sqref="F1138">
    <cfRule type="cellIs" dxfId="1193" priority="218" stopIfTrue="1" operator="lessThan">
      <formula>0</formula>
    </cfRule>
  </conditionalFormatting>
  <conditionalFormatting sqref="F1139">
    <cfRule type="cellIs" dxfId="1194" priority="217" stopIfTrue="1" operator="lessThan">
      <formula>0</formula>
    </cfRule>
  </conditionalFormatting>
  <conditionalFormatting sqref="F1140">
    <cfRule type="cellIs" dxfId="1195" priority="216" stopIfTrue="1" operator="lessThan">
      <formula>0</formula>
    </cfRule>
  </conditionalFormatting>
  <conditionalFormatting sqref="F1141">
    <cfRule type="cellIs" dxfId="1196" priority="215" stopIfTrue="1" operator="lessThan">
      <formula>0</formula>
    </cfRule>
  </conditionalFormatting>
  <conditionalFormatting sqref="F1142">
    <cfRule type="cellIs" dxfId="1197" priority="214" stopIfTrue="1" operator="lessThan">
      <formula>0</formula>
    </cfRule>
  </conditionalFormatting>
  <conditionalFormatting sqref="F1143">
    <cfRule type="cellIs" dxfId="1198" priority="213" stopIfTrue="1" operator="lessThan">
      <formula>0</formula>
    </cfRule>
  </conditionalFormatting>
  <conditionalFormatting sqref="F1144">
    <cfRule type="cellIs" dxfId="1199" priority="212" stopIfTrue="1" operator="lessThan">
      <formula>0</formula>
    </cfRule>
  </conditionalFormatting>
  <conditionalFormatting sqref="F1145">
    <cfRule type="cellIs" dxfId="1200" priority="211" stopIfTrue="1" operator="lessThan">
      <formula>0</formula>
    </cfRule>
  </conditionalFormatting>
  <conditionalFormatting sqref="F1146">
    <cfRule type="cellIs" dxfId="1201" priority="210" stopIfTrue="1" operator="lessThan">
      <formula>0</formula>
    </cfRule>
  </conditionalFormatting>
  <conditionalFormatting sqref="F1147">
    <cfRule type="cellIs" dxfId="1202" priority="209" stopIfTrue="1" operator="lessThan">
      <formula>0</formula>
    </cfRule>
  </conditionalFormatting>
  <conditionalFormatting sqref="F1148">
    <cfRule type="cellIs" dxfId="1203" priority="208" stopIfTrue="1" operator="lessThan">
      <formula>0</formula>
    </cfRule>
  </conditionalFormatting>
  <conditionalFormatting sqref="F1149">
    <cfRule type="cellIs" dxfId="1204" priority="207" stopIfTrue="1" operator="lessThan">
      <formula>0</formula>
    </cfRule>
  </conditionalFormatting>
  <conditionalFormatting sqref="F1150">
    <cfRule type="cellIs" dxfId="1205" priority="206" stopIfTrue="1" operator="lessThan">
      <formula>0</formula>
    </cfRule>
  </conditionalFormatting>
  <conditionalFormatting sqref="F1151">
    <cfRule type="cellIs" dxfId="1206" priority="205" stopIfTrue="1" operator="lessThan">
      <formula>0</formula>
    </cfRule>
  </conditionalFormatting>
  <conditionalFormatting sqref="F1152">
    <cfRule type="cellIs" dxfId="1207" priority="204" stopIfTrue="1" operator="lessThan">
      <formula>0</formula>
    </cfRule>
  </conditionalFormatting>
  <conditionalFormatting sqref="F1153">
    <cfRule type="cellIs" dxfId="1208" priority="203" stopIfTrue="1" operator="lessThan">
      <formula>0</formula>
    </cfRule>
  </conditionalFormatting>
  <conditionalFormatting sqref="F1154">
    <cfRule type="cellIs" dxfId="1209" priority="202" stopIfTrue="1" operator="lessThan">
      <formula>0</formula>
    </cfRule>
  </conditionalFormatting>
  <conditionalFormatting sqref="F1155">
    <cfRule type="cellIs" dxfId="1210" priority="201" stopIfTrue="1" operator="lessThan">
      <formula>0</formula>
    </cfRule>
  </conditionalFormatting>
  <conditionalFormatting sqref="F1156">
    <cfRule type="cellIs" dxfId="1211" priority="200" stopIfTrue="1" operator="lessThan">
      <formula>0</formula>
    </cfRule>
  </conditionalFormatting>
  <conditionalFormatting sqref="F1157">
    <cfRule type="cellIs" dxfId="1212" priority="199" stopIfTrue="1" operator="lessThan">
      <formula>0</formula>
    </cfRule>
  </conditionalFormatting>
  <conditionalFormatting sqref="F1158">
    <cfRule type="cellIs" dxfId="1213" priority="198" stopIfTrue="1" operator="lessThan">
      <formula>0</formula>
    </cfRule>
  </conditionalFormatting>
  <conditionalFormatting sqref="F1159">
    <cfRule type="cellIs" dxfId="1214" priority="197" stopIfTrue="1" operator="lessThan">
      <formula>0</formula>
    </cfRule>
  </conditionalFormatting>
  <conditionalFormatting sqref="F1160">
    <cfRule type="cellIs" dxfId="1215" priority="196" stopIfTrue="1" operator="lessThan">
      <formula>0</formula>
    </cfRule>
  </conditionalFormatting>
  <conditionalFormatting sqref="F1161">
    <cfRule type="cellIs" dxfId="1216" priority="195" stopIfTrue="1" operator="lessThan">
      <formula>0</formula>
    </cfRule>
  </conditionalFormatting>
  <conditionalFormatting sqref="F1162">
    <cfRule type="cellIs" dxfId="1217" priority="194" stopIfTrue="1" operator="lessThan">
      <formula>0</formula>
    </cfRule>
  </conditionalFormatting>
  <conditionalFormatting sqref="F1163">
    <cfRule type="cellIs" dxfId="1218" priority="193" stopIfTrue="1" operator="lessThan">
      <formula>0</formula>
    </cfRule>
  </conditionalFormatting>
  <conditionalFormatting sqref="F1164">
    <cfRule type="cellIs" dxfId="1219" priority="192" stopIfTrue="1" operator="lessThan">
      <formula>0</formula>
    </cfRule>
  </conditionalFormatting>
  <conditionalFormatting sqref="F1165">
    <cfRule type="cellIs" dxfId="1220" priority="191" stopIfTrue="1" operator="lessThan">
      <formula>0</formula>
    </cfRule>
  </conditionalFormatting>
  <conditionalFormatting sqref="F1166">
    <cfRule type="cellIs" dxfId="1221" priority="190" stopIfTrue="1" operator="lessThan">
      <formula>0</formula>
    </cfRule>
  </conditionalFormatting>
  <conditionalFormatting sqref="F1167">
    <cfRule type="cellIs" dxfId="1222" priority="189" stopIfTrue="1" operator="lessThan">
      <formula>0</formula>
    </cfRule>
  </conditionalFormatting>
  <conditionalFormatting sqref="F1168">
    <cfRule type="cellIs" dxfId="1223" priority="188" stopIfTrue="1" operator="lessThan">
      <formula>0</formula>
    </cfRule>
  </conditionalFormatting>
  <conditionalFormatting sqref="F1169">
    <cfRule type="cellIs" dxfId="1224" priority="187" stopIfTrue="1" operator="lessThan">
      <formula>0</formula>
    </cfRule>
  </conditionalFormatting>
  <conditionalFormatting sqref="F1170">
    <cfRule type="cellIs" dxfId="1225" priority="186" stopIfTrue="1" operator="lessThan">
      <formula>0</formula>
    </cfRule>
  </conditionalFormatting>
  <conditionalFormatting sqref="F1171">
    <cfRule type="cellIs" dxfId="1226" priority="185" stopIfTrue="1" operator="lessThan">
      <formula>0</formula>
    </cfRule>
  </conditionalFormatting>
  <conditionalFormatting sqref="F1172">
    <cfRule type="cellIs" dxfId="1227" priority="184" stopIfTrue="1" operator="lessThan">
      <formula>0</formula>
    </cfRule>
  </conditionalFormatting>
  <conditionalFormatting sqref="F1173">
    <cfRule type="cellIs" dxfId="1228" priority="183" stopIfTrue="1" operator="lessThan">
      <formula>0</formula>
    </cfRule>
  </conditionalFormatting>
  <conditionalFormatting sqref="F1174">
    <cfRule type="cellIs" dxfId="1229" priority="182" stopIfTrue="1" operator="lessThan">
      <formula>0</formula>
    </cfRule>
  </conditionalFormatting>
  <conditionalFormatting sqref="F1175">
    <cfRule type="cellIs" dxfId="1230" priority="181" stopIfTrue="1" operator="lessThan">
      <formula>0</formula>
    </cfRule>
  </conditionalFormatting>
  <conditionalFormatting sqref="F1176">
    <cfRule type="cellIs" dxfId="1231" priority="180" stopIfTrue="1" operator="lessThan">
      <formula>0</formula>
    </cfRule>
  </conditionalFormatting>
  <conditionalFormatting sqref="F1177">
    <cfRule type="cellIs" dxfId="1232" priority="179" stopIfTrue="1" operator="lessThan">
      <formula>0</formula>
    </cfRule>
  </conditionalFormatting>
  <conditionalFormatting sqref="F1178">
    <cfRule type="cellIs" dxfId="1233" priority="178" stopIfTrue="1" operator="lessThan">
      <formula>0</formula>
    </cfRule>
  </conditionalFormatting>
  <conditionalFormatting sqref="F1179">
    <cfRule type="cellIs" dxfId="1234" priority="177" stopIfTrue="1" operator="lessThan">
      <formula>0</formula>
    </cfRule>
  </conditionalFormatting>
  <conditionalFormatting sqref="F1180">
    <cfRule type="cellIs" dxfId="1235" priority="176" stopIfTrue="1" operator="lessThan">
      <formula>0</formula>
    </cfRule>
  </conditionalFormatting>
  <conditionalFormatting sqref="F1181">
    <cfRule type="cellIs" dxfId="1236" priority="175" stopIfTrue="1" operator="lessThan">
      <formula>0</formula>
    </cfRule>
  </conditionalFormatting>
  <conditionalFormatting sqref="F1182">
    <cfRule type="cellIs" dxfId="1237" priority="174" stopIfTrue="1" operator="lessThan">
      <formula>0</formula>
    </cfRule>
  </conditionalFormatting>
  <conditionalFormatting sqref="F1183">
    <cfRule type="cellIs" dxfId="1238" priority="173" stopIfTrue="1" operator="lessThan">
      <formula>0</formula>
    </cfRule>
  </conditionalFormatting>
  <conditionalFormatting sqref="F1184">
    <cfRule type="cellIs" dxfId="1239" priority="172" stopIfTrue="1" operator="lessThan">
      <formula>0</formula>
    </cfRule>
  </conditionalFormatting>
  <conditionalFormatting sqref="F1185">
    <cfRule type="cellIs" dxfId="1240" priority="171" stopIfTrue="1" operator="lessThan">
      <formula>0</formula>
    </cfRule>
  </conditionalFormatting>
  <conditionalFormatting sqref="F1186">
    <cfRule type="cellIs" dxfId="1241" priority="170" stopIfTrue="1" operator="lessThan">
      <formula>0</formula>
    </cfRule>
  </conditionalFormatting>
  <conditionalFormatting sqref="F1187">
    <cfRule type="cellIs" dxfId="1242" priority="169" stopIfTrue="1" operator="lessThan">
      <formula>0</formula>
    </cfRule>
  </conditionalFormatting>
  <conditionalFormatting sqref="F1188">
    <cfRule type="cellIs" dxfId="1243" priority="168" stopIfTrue="1" operator="lessThan">
      <formula>0</formula>
    </cfRule>
  </conditionalFormatting>
  <conditionalFormatting sqref="F1189">
    <cfRule type="cellIs" dxfId="1244" priority="167" stopIfTrue="1" operator="lessThan">
      <formula>0</formula>
    </cfRule>
  </conditionalFormatting>
  <conditionalFormatting sqref="F1190">
    <cfRule type="cellIs" dxfId="1245" priority="166" stopIfTrue="1" operator="lessThan">
      <formula>0</formula>
    </cfRule>
  </conditionalFormatting>
  <conditionalFormatting sqref="F1191">
    <cfRule type="cellIs" dxfId="1246" priority="165" stopIfTrue="1" operator="lessThan">
      <formula>0</formula>
    </cfRule>
  </conditionalFormatting>
  <conditionalFormatting sqref="F1192">
    <cfRule type="cellIs" dxfId="1247" priority="164" stopIfTrue="1" operator="lessThan">
      <formula>0</formula>
    </cfRule>
  </conditionalFormatting>
  <conditionalFormatting sqref="F1193">
    <cfRule type="cellIs" dxfId="1248" priority="163" stopIfTrue="1" operator="lessThan">
      <formula>0</formula>
    </cfRule>
  </conditionalFormatting>
  <conditionalFormatting sqref="F1194">
    <cfRule type="cellIs" dxfId="1249" priority="162" stopIfTrue="1" operator="lessThan">
      <formula>0</formula>
    </cfRule>
  </conditionalFormatting>
  <conditionalFormatting sqref="F1195">
    <cfRule type="cellIs" dxfId="1250" priority="161" stopIfTrue="1" operator="lessThan">
      <formula>0</formula>
    </cfRule>
  </conditionalFormatting>
  <conditionalFormatting sqref="F1196">
    <cfRule type="cellIs" dxfId="1251" priority="160" stopIfTrue="1" operator="lessThan">
      <formula>0</formula>
    </cfRule>
  </conditionalFormatting>
  <conditionalFormatting sqref="F1197">
    <cfRule type="cellIs" dxfId="1252" priority="159" stopIfTrue="1" operator="lessThan">
      <formula>0</formula>
    </cfRule>
  </conditionalFormatting>
  <conditionalFormatting sqref="F1198">
    <cfRule type="cellIs" dxfId="1253" priority="158" stopIfTrue="1" operator="lessThan">
      <formula>0</formula>
    </cfRule>
  </conditionalFormatting>
  <conditionalFormatting sqref="F1199">
    <cfRule type="cellIs" dxfId="1254" priority="157" stopIfTrue="1" operator="lessThan">
      <formula>0</formula>
    </cfRule>
  </conditionalFormatting>
  <conditionalFormatting sqref="F1200">
    <cfRule type="cellIs" dxfId="1255" priority="156" stopIfTrue="1" operator="lessThan">
      <formula>0</formula>
    </cfRule>
  </conditionalFormatting>
  <conditionalFormatting sqref="F1201">
    <cfRule type="cellIs" dxfId="1256" priority="155" stopIfTrue="1" operator="lessThan">
      <formula>0</formula>
    </cfRule>
  </conditionalFormatting>
  <conditionalFormatting sqref="F1202">
    <cfRule type="cellIs" dxfId="1257" priority="154" stopIfTrue="1" operator="lessThan">
      <formula>0</formula>
    </cfRule>
  </conditionalFormatting>
  <conditionalFormatting sqref="F1203">
    <cfRule type="cellIs" dxfId="1258" priority="153" stopIfTrue="1" operator="lessThan">
      <formula>0</formula>
    </cfRule>
  </conditionalFormatting>
  <conditionalFormatting sqref="F1204">
    <cfRule type="cellIs" dxfId="1259" priority="152" stopIfTrue="1" operator="lessThan">
      <formula>0</formula>
    </cfRule>
  </conditionalFormatting>
  <conditionalFormatting sqref="F1205">
    <cfRule type="cellIs" dxfId="1260" priority="151" stopIfTrue="1" operator="lessThan">
      <formula>0</formula>
    </cfRule>
  </conditionalFormatting>
  <conditionalFormatting sqref="F1206">
    <cfRule type="cellIs" dxfId="1261" priority="150" stopIfTrue="1" operator="lessThan">
      <formula>0</formula>
    </cfRule>
  </conditionalFormatting>
  <conditionalFormatting sqref="F1207">
    <cfRule type="cellIs" dxfId="1262" priority="149" stopIfTrue="1" operator="lessThan">
      <formula>0</formula>
    </cfRule>
  </conditionalFormatting>
  <conditionalFormatting sqref="F1208">
    <cfRule type="cellIs" dxfId="1263" priority="148" stopIfTrue="1" operator="lessThan">
      <formula>0</formula>
    </cfRule>
  </conditionalFormatting>
  <conditionalFormatting sqref="F1209">
    <cfRule type="cellIs" dxfId="1264" priority="147" stopIfTrue="1" operator="lessThan">
      <formula>0</formula>
    </cfRule>
  </conditionalFormatting>
  <conditionalFormatting sqref="F1210">
    <cfRule type="cellIs" dxfId="1265" priority="146" stopIfTrue="1" operator="lessThan">
      <formula>0</formula>
    </cfRule>
  </conditionalFormatting>
  <conditionalFormatting sqref="F1211">
    <cfRule type="cellIs" dxfId="1266" priority="145" stopIfTrue="1" operator="lessThan">
      <formula>0</formula>
    </cfRule>
  </conditionalFormatting>
  <conditionalFormatting sqref="F1212">
    <cfRule type="cellIs" dxfId="1267" priority="144" stopIfTrue="1" operator="lessThan">
      <formula>0</formula>
    </cfRule>
  </conditionalFormatting>
  <conditionalFormatting sqref="F1213">
    <cfRule type="cellIs" dxfId="1268" priority="143" stopIfTrue="1" operator="lessThan">
      <formula>0</formula>
    </cfRule>
  </conditionalFormatting>
  <conditionalFormatting sqref="F1214">
    <cfRule type="cellIs" dxfId="1269" priority="142" stopIfTrue="1" operator="lessThan">
      <formula>0</formula>
    </cfRule>
  </conditionalFormatting>
  <conditionalFormatting sqref="F1215">
    <cfRule type="cellIs" dxfId="1270" priority="141" stopIfTrue="1" operator="lessThan">
      <formula>0</formula>
    </cfRule>
  </conditionalFormatting>
  <conditionalFormatting sqref="F1216">
    <cfRule type="cellIs" dxfId="1271" priority="140" stopIfTrue="1" operator="lessThan">
      <formula>0</formula>
    </cfRule>
  </conditionalFormatting>
  <conditionalFormatting sqref="F1217">
    <cfRule type="cellIs" dxfId="1272" priority="139" stopIfTrue="1" operator="lessThan">
      <formula>0</formula>
    </cfRule>
  </conditionalFormatting>
  <conditionalFormatting sqref="F1218">
    <cfRule type="cellIs" dxfId="1273" priority="138" stopIfTrue="1" operator="lessThan">
      <formula>0</formula>
    </cfRule>
  </conditionalFormatting>
  <conditionalFormatting sqref="F1219">
    <cfRule type="cellIs" dxfId="1274" priority="137" stopIfTrue="1" operator="lessThan">
      <formula>0</formula>
    </cfRule>
  </conditionalFormatting>
  <conditionalFormatting sqref="F1220">
    <cfRule type="cellIs" dxfId="1275" priority="136" stopIfTrue="1" operator="lessThan">
      <formula>0</formula>
    </cfRule>
  </conditionalFormatting>
  <conditionalFormatting sqref="F1221">
    <cfRule type="cellIs" dxfId="1276" priority="135" stopIfTrue="1" operator="lessThan">
      <formula>0</formula>
    </cfRule>
  </conditionalFormatting>
  <conditionalFormatting sqref="F1222">
    <cfRule type="cellIs" dxfId="1277" priority="134" stopIfTrue="1" operator="lessThan">
      <formula>0</formula>
    </cfRule>
  </conditionalFormatting>
  <conditionalFormatting sqref="F1223">
    <cfRule type="cellIs" dxfId="1278" priority="133" stopIfTrue="1" operator="lessThan">
      <formula>0</formula>
    </cfRule>
  </conditionalFormatting>
  <conditionalFormatting sqref="F1224">
    <cfRule type="cellIs" dxfId="1279" priority="132" stopIfTrue="1" operator="lessThan">
      <formula>0</formula>
    </cfRule>
  </conditionalFormatting>
  <conditionalFormatting sqref="F1225">
    <cfRule type="cellIs" dxfId="1280" priority="131" stopIfTrue="1" operator="lessThan">
      <formula>0</formula>
    </cfRule>
  </conditionalFormatting>
  <conditionalFormatting sqref="F1226">
    <cfRule type="cellIs" dxfId="1281" priority="130" stopIfTrue="1" operator="lessThan">
      <formula>0</formula>
    </cfRule>
  </conditionalFormatting>
  <conditionalFormatting sqref="F1227">
    <cfRule type="cellIs" dxfId="1282" priority="129" stopIfTrue="1" operator="lessThan">
      <formula>0</formula>
    </cfRule>
  </conditionalFormatting>
  <conditionalFormatting sqref="F1228">
    <cfRule type="cellIs" dxfId="1283" priority="128" stopIfTrue="1" operator="lessThan">
      <formula>0</formula>
    </cfRule>
  </conditionalFormatting>
  <conditionalFormatting sqref="F1229">
    <cfRule type="cellIs" dxfId="1284" priority="127" stopIfTrue="1" operator="lessThan">
      <formula>0</formula>
    </cfRule>
  </conditionalFormatting>
  <conditionalFormatting sqref="F1230">
    <cfRule type="cellIs" dxfId="1285" priority="126" stopIfTrue="1" operator="lessThan">
      <formula>0</formula>
    </cfRule>
  </conditionalFormatting>
  <conditionalFormatting sqref="F1231">
    <cfRule type="cellIs" dxfId="1286" priority="125" stopIfTrue="1" operator="lessThan">
      <formula>0</formula>
    </cfRule>
  </conditionalFormatting>
  <conditionalFormatting sqref="F1232">
    <cfRule type="cellIs" dxfId="1287" priority="124" stopIfTrue="1" operator="lessThan">
      <formula>0</formula>
    </cfRule>
  </conditionalFormatting>
  <conditionalFormatting sqref="F1233">
    <cfRule type="cellIs" dxfId="1288" priority="123" stopIfTrue="1" operator="lessThan">
      <formula>0</formula>
    </cfRule>
  </conditionalFormatting>
  <conditionalFormatting sqref="F1234">
    <cfRule type="cellIs" dxfId="1289" priority="122" stopIfTrue="1" operator="lessThan">
      <formula>0</formula>
    </cfRule>
  </conditionalFormatting>
  <conditionalFormatting sqref="F1235">
    <cfRule type="cellIs" dxfId="1290" priority="121" stopIfTrue="1" operator="lessThan">
      <formula>0</formula>
    </cfRule>
  </conditionalFormatting>
  <conditionalFormatting sqref="F1236">
    <cfRule type="cellIs" dxfId="1291" priority="120" stopIfTrue="1" operator="lessThan">
      <formula>0</formula>
    </cfRule>
  </conditionalFormatting>
  <conditionalFormatting sqref="F1237">
    <cfRule type="cellIs" dxfId="1292" priority="119" stopIfTrue="1" operator="lessThan">
      <formula>0</formula>
    </cfRule>
  </conditionalFormatting>
  <conditionalFormatting sqref="F1238">
    <cfRule type="cellIs" dxfId="1293" priority="118" stopIfTrue="1" operator="lessThan">
      <formula>0</formula>
    </cfRule>
  </conditionalFormatting>
  <conditionalFormatting sqref="F1239">
    <cfRule type="cellIs" dxfId="1294" priority="117" stopIfTrue="1" operator="lessThan">
      <formula>0</formula>
    </cfRule>
  </conditionalFormatting>
  <conditionalFormatting sqref="F1240">
    <cfRule type="cellIs" dxfId="1295" priority="116" stopIfTrue="1" operator="lessThan">
      <formula>0</formula>
    </cfRule>
  </conditionalFormatting>
  <conditionalFormatting sqref="F1241">
    <cfRule type="cellIs" dxfId="1296" priority="115" stopIfTrue="1" operator="lessThan">
      <formula>0</formula>
    </cfRule>
  </conditionalFormatting>
  <conditionalFormatting sqref="F1242">
    <cfRule type="cellIs" dxfId="1297" priority="114" stopIfTrue="1" operator="lessThan">
      <formula>0</formula>
    </cfRule>
  </conditionalFormatting>
  <conditionalFormatting sqref="F1243">
    <cfRule type="cellIs" dxfId="1298" priority="113" stopIfTrue="1" operator="lessThan">
      <formula>0</formula>
    </cfRule>
  </conditionalFormatting>
  <conditionalFormatting sqref="F1244">
    <cfRule type="cellIs" dxfId="1299" priority="112" stopIfTrue="1" operator="lessThan">
      <formula>0</formula>
    </cfRule>
  </conditionalFormatting>
  <conditionalFormatting sqref="F1245">
    <cfRule type="cellIs" dxfId="1300" priority="111" stopIfTrue="1" operator="lessThan">
      <formula>0</formula>
    </cfRule>
  </conditionalFormatting>
  <conditionalFormatting sqref="F1246">
    <cfRule type="cellIs" dxfId="1301" priority="110" stopIfTrue="1" operator="lessThan">
      <formula>0</formula>
    </cfRule>
  </conditionalFormatting>
  <conditionalFormatting sqref="F1247">
    <cfRule type="cellIs" dxfId="1302" priority="109" stopIfTrue="1" operator="lessThan">
      <formula>0</formula>
    </cfRule>
  </conditionalFormatting>
  <conditionalFormatting sqref="F1248">
    <cfRule type="cellIs" dxfId="1303" priority="108" stopIfTrue="1" operator="lessThan">
      <formula>0</formula>
    </cfRule>
  </conditionalFormatting>
  <conditionalFormatting sqref="F1249">
    <cfRule type="cellIs" dxfId="1304" priority="107" stopIfTrue="1" operator="lessThan">
      <formula>0</formula>
    </cfRule>
  </conditionalFormatting>
  <conditionalFormatting sqref="F1250">
    <cfRule type="cellIs" dxfId="1305" priority="106" stopIfTrue="1" operator="lessThan">
      <formula>0</formula>
    </cfRule>
  </conditionalFormatting>
  <conditionalFormatting sqref="F1251">
    <cfRule type="cellIs" dxfId="1306" priority="105" stopIfTrue="1" operator="lessThan">
      <formula>0</formula>
    </cfRule>
  </conditionalFormatting>
  <conditionalFormatting sqref="F1252">
    <cfRule type="cellIs" dxfId="1307" priority="104" stopIfTrue="1" operator="lessThan">
      <formula>0</formula>
    </cfRule>
  </conditionalFormatting>
  <conditionalFormatting sqref="F1253">
    <cfRule type="cellIs" dxfId="1308" priority="103" stopIfTrue="1" operator="lessThan">
      <formula>0</formula>
    </cfRule>
  </conditionalFormatting>
  <conditionalFormatting sqref="F1254">
    <cfRule type="cellIs" dxfId="1309" priority="102" stopIfTrue="1" operator="lessThan">
      <formula>0</formula>
    </cfRule>
  </conditionalFormatting>
  <conditionalFormatting sqref="F1255">
    <cfRule type="cellIs" dxfId="1310" priority="101" stopIfTrue="1" operator="lessThan">
      <formula>0</formula>
    </cfRule>
  </conditionalFormatting>
  <conditionalFormatting sqref="F1256">
    <cfRule type="cellIs" dxfId="1311" priority="100" stopIfTrue="1" operator="lessThan">
      <formula>0</formula>
    </cfRule>
  </conditionalFormatting>
  <conditionalFormatting sqref="F1257">
    <cfRule type="cellIs" dxfId="1312" priority="99" stopIfTrue="1" operator="lessThan">
      <formula>0</formula>
    </cfRule>
  </conditionalFormatting>
  <conditionalFormatting sqref="F1258">
    <cfRule type="cellIs" dxfId="1313" priority="98" stopIfTrue="1" operator="lessThan">
      <formula>0</formula>
    </cfRule>
  </conditionalFormatting>
  <conditionalFormatting sqref="F1259">
    <cfRule type="cellIs" dxfId="1314" priority="97" stopIfTrue="1" operator="lessThan">
      <formula>0</formula>
    </cfRule>
  </conditionalFormatting>
  <conditionalFormatting sqref="F1260">
    <cfRule type="cellIs" dxfId="1315" priority="96" stopIfTrue="1" operator="lessThan">
      <formula>0</formula>
    </cfRule>
  </conditionalFormatting>
  <conditionalFormatting sqref="F1261">
    <cfRule type="cellIs" dxfId="1316" priority="95" stopIfTrue="1" operator="lessThan">
      <formula>0</formula>
    </cfRule>
  </conditionalFormatting>
  <conditionalFormatting sqref="F1262">
    <cfRule type="cellIs" dxfId="1317" priority="94" stopIfTrue="1" operator="lessThan">
      <formula>0</formula>
    </cfRule>
  </conditionalFormatting>
  <conditionalFormatting sqref="F1263">
    <cfRule type="cellIs" dxfId="1318" priority="93" stopIfTrue="1" operator="lessThan">
      <formula>0</formula>
    </cfRule>
  </conditionalFormatting>
  <conditionalFormatting sqref="F1264">
    <cfRule type="cellIs" dxfId="1319" priority="92" stopIfTrue="1" operator="lessThan">
      <formula>0</formula>
    </cfRule>
  </conditionalFormatting>
  <conditionalFormatting sqref="F1265">
    <cfRule type="cellIs" dxfId="1320" priority="91" stopIfTrue="1" operator="lessThan">
      <formula>0</formula>
    </cfRule>
  </conditionalFormatting>
  <conditionalFormatting sqref="F1266">
    <cfRule type="cellIs" dxfId="1321" priority="90" stopIfTrue="1" operator="lessThan">
      <formula>0</formula>
    </cfRule>
  </conditionalFormatting>
  <conditionalFormatting sqref="F1267">
    <cfRule type="cellIs" dxfId="1322" priority="89" stopIfTrue="1" operator="lessThan">
      <formula>0</formula>
    </cfRule>
  </conditionalFormatting>
  <conditionalFormatting sqref="F1268">
    <cfRule type="cellIs" dxfId="1323" priority="88" stopIfTrue="1" operator="lessThan">
      <formula>0</formula>
    </cfRule>
  </conditionalFormatting>
  <conditionalFormatting sqref="F1269">
    <cfRule type="cellIs" dxfId="1324" priority="87" stopIfTrue="1" operator="lessThan">
      <formula>0</formula>
    </cfRule>
  </conditionalFormatting>
  <conditionalFormatting sqref="F1270">
    <cfRule type="cellIs" dxfId="1325" priority="86" stopIfTrue="1" operator="lessThan">
      <formula>0</formula>
    </cfRule>
  </conditionalFormatting>
  <conditionalFormatting sqref="F1271">
    <cfRule type="cellIs" dxfId="1326" priority="85" stopIfTrue="1" operator="lessThan">
      <formula>0</formula>
    </cfRule>
  </conditionalFormatting>
  <conditionalFormatting sqref="F1272">
    <cfRule type="cellIs" dxfId="1327" priority="84" stopIfTrue="1" operator="lessThan">
      <formula>0</formula>
    </cfRule>
  </conditionalFormatting>
  <conditionalFormatting sqref="F1273">
    <cfRule type="cellIs" dxfId="1328" priority="83" stopIfTrue="1" operator="lessThan">
      <formula>0</formula>
    </cfRule>
  </conditionalFormatting>
  <conditionalFormatting sqref="F1274">
    <cfRule type="cellIs" dxfId="1329" priority="82" stopIfTrue="1" operator="lessThan">
      <formula>0</formula>
    </cfRule>
  </conditionalFormatting>
  <conditionalFormatting sqref="F1275">
    <cfRule type="cellIs" dxfId="1330" priority="81" stopIfTrue="1" operator="lessThan">
      <formula>0</formula>
    </cfRule>
  </conditionalFormatting>
  <conditionalFormatting sqref="F1276">
    <cfRule type="cellIs" dxfId="1331" priority="80" stopIfTrue="1" operator="lessThan">
      <formula>0</formula>
    </cfRule>
  </conditionalFormatting>
  <conditionalFormatting sqref="F1277">
    <cfRule type="cellIs" dxfId="1332" priority="79" stopIfTrue="1" operator="lessThan">
      <formula>0</formula>
    </cfRule>
  </conditionalFormatting>
  <conditionalFormatting sqref="F1278">
    <cfRule type="cellIs" dxfId="1333" priority="78" stopIfTrue="1" operator="lessThan">
      <formula>0</formula>
    </cfRule>
  </conditionalFormatting>
  <conditionalFormatting sqref="F1279">
    <cfRule type="cellIs" dxfId="1334" priority="77" stopIfTrue="1" operator="lessThan">
      <formula>0</formula>
    </cfRule>
  </conditionalFormatting>
  <conditionalFormatting sqref="F1280">
    <cfRule type="cellIs" dxfId="1335" priority="76" stopIfTrue="1" operator="lessThan">
      <formula>0</formula>
    </cfRule>
  </conditionalFormatting>
  <conditionalFormatting sqref="F1281">
    <cfRule type="cellIs" dxfId="1336" priority="75" stopIfTrue="1" operator="lessThan">
      <formula>0</formula>
    </cfRule>
  </conditionalFormatting>
  <conditionalFormatting sqref="F1282">
    <cfRule type="cellIs" dxfId="1337" priority="74" stopIfTrue="1" operator="lessThan">
      <formula>0</formula>
    </cfRule>
  </conditionalFormatting>
  <conditionalFormatting sqref="F1283">
    <cfRule type="cellIs" dxfId="1338" priority="73" stopIfTrue="1" operator="lessThan">
      <formula>0</formula>
    </cfRule>
  </conditionalFormatting>
  <conditionalFormatting sqref="F1284">
    <cfRule type="cellIs" dxfId="1339" priority="72" stopIfTrue="1" operator="lessThan">
      <formula>0</formula>
    </cfRule>
  </conditionalFormatting>
  <conditionalFormatting sqref="F1285">
    <cfRule type="cellIs" dxfId="1340" priority="71" stopIfTrue="1" operator="lessThan">
      <formula>0</formula>
    </cfRule>
  </conditionalFormatting>
  <conditionalFormatting sqref="F1286">
    <cfRule type="cellIs" dxfId="1341" priority="70" stopIfTrue="1" operator="lessThan">
      <formula>0</formula>
    </cfRule>
  </conditionalFormatting>
  <conditionalFormatting sqref="F1287">
    <cfRule type="cellIs" dxfId="1342" priority="69" stopIfTrue="1" operator="lessThan">
      <formula>0</formula>
    </cfRule>
  </conditionalFormatting>
  <conditionalFormatting sqref="F1288">
    <cfRule type="cellIs" dxfId="1343" priority="68" stopIfTrue="1" operator="lessThan">
      <formula>0</formula>
    </cfRule>
  </conditionalFormatting>
  <conditionalFormatting sqref="F1289">
    <cfRule type="cellIs" dxfId="1344" priority="67" stopIfTrue="1" operator="lessThan">
      <formula>0</formula>
    </cfRule>
  </conditionalFormatting>
  <conditionalFormatting sqref="F1290">
    <cfRule type="cellIs" dxfId="1345" priority="66" stopIfTrue="1" operator="lessThan">
      <formula>0</formula>
    </cfRule>
  </conditionalFormatting>
  <conditionalFormatting sqref="F1291">
    <cfRule type="cellIs" dxfId="1346" priority="65" stopIfTrue="1" operator="lessThan">
      <formula>0</formula>
    </cfRule>
  </conditionalFormatting>
  <conditionalFormatting sqref="F1292">
    <cfRule type="cellIs" dxfId="1347" priority="64" stopIfTrue="1" operator="lessThan">
      <formula>0</formula>
    </cfRule>
  </conditionalFormatting>
  <conditionalFormatting sqref="F1293">
    <cfRule type="cellIs" dxfId="1348" priority="63" stopIfTrue="1" operator="lessThan">
      <formula>0</formula>
    </cfRule>
  </conditionalFormatting>
  <conditionalFormatting sqref="F1294">
    <cfRule type="cellIs" dxfId="1349" priority="62" stopIfTrue="1" operator="lessThan">
      <formula>0</formula>
    </cfRule>
  </conditionalFormatting>
  <conditionalFormatting sqref="F1295">
    <cfRule type="cellIs" dxfId="1350" priority="61" stopIfTrue="1" operator="lessThan">
      <formula>0</formula>
    </cfRule>
  </conditionalFormatting>
  <conditionalFormatting sqref="F1296">
    <cfRule type="cellIs" dxfId="1351" priority="60" stopIfTrue="1" operator="lessThan">
      <formula>0</formula>
    </cfRule>
  </conditionalFormatting>
  <conditionalFormatting sqref="F1297">
    <cfRule type="cellIs" dxfId="1352" priority="58" stopIfTrue="1" operator="lessThan">
      <formula>0</formula>
    </cfRule>
  </conditionalFormatting>
  <pageMargins left="0.471527777777778" right="0.393055555555556" top="0.747916666666667" bottom="0.747916666666667" header="0.313888888888889" footer="0.313888888888889"/>
  <pageSetup paperSize="9" scale="75" orientation="portrait" useFirstPageNumber="1" horizontalDpi="600"/>
  <headerFooter>
    <oddFooter>&amp;C&amp;16-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33"/>
  <sheetViews>
    <sheetView showZeros="0" view="pageBreakPreview" zoomScaleNormal="100" zoomScaleSheetLayoutView="100" workbookViewId="0">
      <selection activeCell="A1" sqref="A1:B1"/>
    </sheetView>
  </sheetViews>
  <sheetFormatPr defaultColWidth="9" defaultRowHeight="14.4" customHeight="1" outlineLevelCol="1"/>
  <cols>
    <col min="1" max="1" width="79" customWidth="1"/>
    <col min="2" max="2" width="36.5" customWidth="1"/>
  </cols>
  <sheetData>
    <row r="1" ht="45" customHeight="1" spans="1:2">
      <c r="A1" s="372" t="s">
        <v>2308</v>
      </c>
      <c r="B1" s="372"/>
    </row>
    <row r="2" ht="20.1" customHeight="1" spans="1:2">
      <c r="A2" s="246"/>
      <c r="B2" s="247" t="s">
        <v>2</v>
      </c>
    </row>
    <row r="3" ht="45" customHeight="1" spans="1:2">
      <c r="A3" s="61" t="s">
        <v>2309</v>
      </c>
      <c r="B3" s="79" t="s">
        <v>6</v>
      </c>
    </row>
    <row r="4" ht="30" customHeight="1" spans="1:2">
      <c r="A4" s="373" t="s">
        <v>2310</v>
      </c>
      <c r="B4" s="374">
        <f>XFD5+XFD6+XFD7+XFD8</f>
        <v>0</v>
      </c>
    </row>
    <row r="5" ht="30" customHeight="1" spans="1:2">
      <c r="A5" s="375" t="s">
        <v>2311</v>
      </c>
      <c r="B5" s="376">
        <v>12603</v>
      </c>
    </row>
    <row r="6" ht="30" customHeight="1" spans="1:2">
      <c r="A6" s="375" t="s">
        <v>2312</v>
      </c>
      <c r="B6" s="376">
        <v>11310</v>
      </c>
    </row>
    <row r="7" ht="30" customHeight="1" spans="1:2">
      <c r="A7" s="375" t="s">
        <v>2313</v>
      </c>
      <c r="B7" s="376">
        <v>1183</v>
      </c>
    </row>
    <row r="8" ht="30" customHeight="1" spans="1:2">
      <c r="A8" s="375" t="s">
        <v>2314</v>
      </c>
      <c r="B8" s="376">
        <v>2341</v>
      </c>
    </row>
    <row r="9" ht="30" customHeight="1" spans="1:2">
      <c r="A9" s="373" t="s">
        <v>2315</v>
      </c>
      <c r="B9" s="374">
        <f>XFD10+XFD11+XFD12+XFD13+XFD14+XFD15+XFD16+XFD17+XFD18+XFD19</f>
        <v>0</v>
      </c>
    </row>
    <row r="10" ht="30" customHeight="1" spans="1:2">
      <c r="A10" s="375" t="s">
        <v>2316</v>
      </c>
      <c r="B10" s="376">
        <v>2710</v>
      </c>
    </row>
    <row r="11" ht="30" customHeight="1" spans="1:2">
      <c r="A11" s="375" t="s">
        <v>2317</v>
      </c>
      <c r="B11" s="376">
        <v>147</v>
      </c>
    </row>
    <row r="12" ht="30" customHeight="1" spans="1:2">
      <c r="A12" s="375" t="s">
        <v>2318</v>
      </c>
      <c r="B12" s="376">
        <v>63</v>
      </c>
    </row>
    <row r="13" ht="30" customHeight="1" spans="1:2">
      <c r="A13" s="375" t="s">
        <v>2319</v>
      </c>
      <c r="B13" s="376">
        <v>51</v>
      </c>
    </row>
    <row r="14" ht="30" customHeight="1" spans="1:2">
      <c r="A14" s="375" t="s">
        <v>2320</v>
      </c>
      <c r="B14" s="376">
        <v>162</v>
      </c>
    </row>
    <row r="15" ht="30" customHeight="1" spans="1:2">
      <c r="A15" s="375" t="s">
        <v>2321</v>
      </c>
      <c r="B15" s="376">
        <v>24</v>
      </c>
    </row>
    <row r="16" ht="30" customHeight="1" spans="1:2">
      <c r="A16" s="375" t="s">
        <v>2322</v>
      </c>
      <c r="B16" s="376"/>
    </row>
    <row r="17" ht="30" customHeight="1" spans="1:2">
      <c r="A17" s="375" t="s">
        <v>2323</v>
      </c>
      <c r="B17" s="376">
        <v>58</v>
      </c>
    </row>
    <row r="18" ht="30" customHeight="1" spans="1:2">
      <c r="A18" s="375" t="s">
        <v>2324</v>
      </c>
      <c r="B18" s="376">
        <v>121</v>
      </c>
    </row>
    <row r="19" ht="30" customHeight="1" spans="1:2">
      <c r="A19" s="375" t="s">
        <v>2325</v>
      </c>
      <c r="B19" s="376">
        <v>228</v>
      </c>
    </row>
    <row r="20" ht="30" customHeight="1" spans="1:2">
      <c r="A20" s="373" t="s">
        <v>2326</v>
      </c>
      <c r="B20" s="374">
        <f>XFD21+XFD22</f>
        <v>0</v>
      </c>
    </row>
    <row r="21" ht="30" customHeight="1" spans="1:2">
      <c r="A21" s="375" t="s">
        <v>2327</v>
      </c>
      <c r="B21" s="376">
        <v>102</v>
      </c>
    </row>
    <row r="22" ht="30" customHeight="1" spans="1:2">
      <c r="A22" s="375" t="s">
        <v>2328</v>
      </c>
      <c r="B22" s="376">
        <v>12</v>
      </c>
    </row>
    <row r="23" ht="30" customHeight="1" spans="1:2">
      <c r="A23" s="373" t="s">
        <v>2329</v>
      </c>
      <c r="B23" s="374">
        <f>XFD24+XFD25</f>
        <v>0</v>
      </c>
    </row>
    <row r="24" ht="30" customHeight="1" spans="1:2">
      <c r="A24" s="375" t="s">
        <v>2330</v>
      </c>
      <c r="B24" s="376">
        <v>43721</v>
      </c>
    </row>
    <row r="25" ht="30" customHeight="1" spans="1:2">
      <c r="A25" s="375" t="s">
        <v>2331</v>
      </c>
      <c r="B25" s="376">
        <v>1200</v>
      </c>
    </row>
    <row r="26" ht="30" customHeight="1" spans="1:2">
      <c r="A26" s="373" t="s">
        <v>2332</v>
      </c>
      <c r="B26" s="374">
        <f>XFD27</f>
        <v>0</v>
      </c>
    </row>
    <row r="27" ht="30" customHeight="1" spans="1:2">
      <c r="A27" s="375" t="s">
        <v>2333</v>
      </c>
      <c r="B27" s="377">
        <v>39</v>
      </c>
    </row>
    <row r="28" ht="30" customHeight="1" spans="1:2">
      <c r="A28" s="373" t="s">
        <v>2334</v>
      </c>
      <c r="B28" s="374">
        <f>XFD29+XFD30+XFD31+XFD32</f>
        <v>0</v>
      </c>
    </row>
    <row r="29" ht="30" customHeight="1" spans="1:2">
      <c r="A29" s="375" t="s">
        <v>2335</v>
      </c>
      <c r="B29" s="376">
        <v>8930</v>
      </c>
    </row>
    <row r="30" ht="30" customHeight="1" spans="1:2">
      <c r="A30" s="375" t="s">
        <v>2336</v>
      </c>
      <c r="B30" s="376">
        <v>234</v>
      </c>
    </row>
    <row r="31" ht="30" customHeight="1" spans="1:2">
      <c r="A31" s="375" t="s">
        <v>2337</v>
      </c>
      <c r="B31" s="376">
        <v>504</v>
      </c>
    </row>
    <row r="32" ht="30" customHeight="1" spans="1:2">
      <c r="A32" s="375" t="s">
        <v>2338</v>
      </c>
      <c r="B32" s="378">
        <v>472</v>
      </c>
    </row>
    <row r="33" ht="30" customHeight="1" spans="1:2">
      <c r="A33" s="379" t="s">
        <v>2339</v>
      </c>
      <c r="B33" s="374">
        <f>XFD4+XFD9+XFD20+XFD23+XFD26+XFD28</f>
        <v>0</v>
      </c>
    </row>
  </sheetData>
  <mergeCells count="1">
    <mergeCell ref="A1:B1"/>
  </mergeCells>
  <pageMargins left="0.471527777777778" right="0.393055555555556" top="0.747916666666667" bottom="0.747916666666667" header="0.313888888888889" footer="0.313888888888889"/>
  <pageSetup paperSize="9" scale="75" orientation="portrait" useFirstPageNumber="1" horizontalDpi="600"/>
  <headerFooter>
    <oddFooter>&amp;C&amp;16-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C25"/>
  <sheetViews>
    <sheetView showGridLines="0" showZeros="0" view="pageBreakPreview" zoomScaleNormal="100" zoomScaleSheetLayoutView="100" workbookViewId="0">
      <selection activeCell="B5" sqref="B5"/>
    </sheetView>
  </sheetViews>
  <sheetFormatPr defaultColWidth="9" defaultRowHeight="14.4" customHeight="1" outlineLevelCol="2"/>
  <cols>
    <col min="1" max="1" width="53" customWidth="1"/>
    <col min="2" max="2" width="62.5555555555556" customWidth="1"/>
    <col min="3" max="3" width="8.22222222222222" hidden="1" customWidth="1"/>
  </cols>
  <sheetData>
    <row r="1" s="243" customFormat="1" ht="45" customHeight="1" spans="1:3">
      <c r="A1" s="366" t="s">
        <v>2340</v>
      </c>
      <c r="B1" s="366"/>
      <c r="C1" s="366"/>
    </row>
    <row r="2" ht="20.1" customHeight="1" spans="1:3">
      <c r="A2" s="246"/>
      <c r="B2" s="360" t="s">
        <v>2</v>
      </c>
      <c r="C2" s="367"/>
    </row>
    <row r="3" s="244" customFormat="1" ht="45" customHeight="1" spans="1:3">
      <c r="A3" s="154" t="s">
        <v>2341</v>
      </c>
      <c r="B3" s="79" t="s">
        <v>6</v>
      </c>
      <c r="C3" s="368" t="s">
        <v>2342</v>
      </c>
    </row>
    <row r="4" ht="36" customHeight="1" spans="1:3">
      <c r="A4" s="63" t="s">
        <v>2343</v>
      </c>
      <c r="B4" s="250">
        <v>40</v>
      </c>
      <c r="C4" s="369">
        <f>SUM(XFD5)</f>
        <v>0</v>
      </c>
    </row>
    <row r="5" ht="36" customHeight="1" spans="1:3">
      <c r="A5" s="63" t="s">
        <v>2344</v>
      </c>
      <c r="B5" s="250">
        <v>0</v>
      </c>
      <c r="C5" s="370"/>
    </row>
    <row r="6" ht="36" customHeight="1" spans="1:3">
      <c r="A6" s="63" t="s">
        <v>2345</v>
      </c>
      <c r="B6" s="250">
        <v>20</v>
      </c>
      <c r="C6" s="370">
        <v>64164</v>
      </c>
    </row>
    <row r="7" ht="36" customHeight="1" spans="1:3">
      <c r="A7" s="63" t="s">
        <v>2346</v>
      </c>
      <c r="B7" s="250">
        <v>214</v>
      </c>
      <c r="C7" s="370"/>
    </row>
    <row r="8" ht="36" customHeight="1" spans="1:3">
      <c r="A8" s="63" t="s">
        <v>2347</v>
      </c>
      <c r="B8" s="250">
        <v>105</v>
      </c>
      <c r="C8" s="370">
        <v>2293</v>
      </c>
    </row>
    <row r="9" ht="36" customHeight="1" spans="1:3">
      <c r="A9" s="63" t="s">
        <v>2348</v>
      </c>
      <c r="B9" s="250">
        <v>20</v>
      </c>
      <c r="C9" s="370"/>
    </row>
    <row r="10" ht="36" customHeight="1" spans="1:3">
      <c r="A10" s="63" t="s">
        <v>2349</v>
      </c>
      <c r="B10" s="250">
        <v>10</v>
      </c>
      <c r="C10" s="370">
        <v>9600</v>
      </c>
    </row>
    <row r="11" ht="36" customHeight="1" spans="1:3">
      <c r="A11" s="63" t="s">
        <v>2350</v>
      </c>
      <c r="B11" s="250">
        <v>900</v>
      </c>
      <c r="C11" s="370"/>
    </row>
    <row r="12" ht="36" customHeight="1" spans="1:3">
      <c r="A12" s="63" t="s">
        <v>2351</v>
      </c>
      <c r="B12" s="250">
        <v>258</v>
      </c>
      <c r="C12" s="370">
        <v>280</v>
      </c>
    </row>
    <row r="13" ht="36" customHeight="1" spans="1:3">
      <c r="A13" s="63" t="s">
        <v>2352</v>
      </c>
      <c r="B13" s="250">
        <v>0</v>
      </c>
      <c r="C13" s="370"/>
    </row>
    <row r="14" ht="36" customHeight="1" spans="1:3">
      <c r="A14" s="63" t="s">
        <v>2353</v>
      </c>
      <c r="B14" s="250">
        <v>111</v>
      </c>
      <c r="C14" s="370">
        <v>83870</v>
      </c>
    </row>
    <row r="15" ht="36" customHeight="1" spans="1:3">
      <c r="A15" s="63" t="s">
        <v>2354</v>
      </c>
      <c r="B15" s="250">
        <v>1363</v>
      </c>
      <c r="C15" s="370"/>
    </row>
    <row r="16" ht="36" customHeight="1" spans="1:3">
      <c r="A16" s="63" t="s">
        <v>2355</v>
      </c>
      <c r="B16" s="250">
        <v>1000</v>
      </c>
      <c r="C16" s="370">
        <v>413</v>
      </c>
    </row>
    <row r="17" ht="36" customHeight="1" spans="1:3">
      <c r="A17" s="63" t="s">
        <v>2356</v>
      </c>
      <c r="B17" s="250">
        <v>5</v>
      </c>
      <c r="C17" s="370"/>
    </row>
    <row r="18" ht="36" customHeight="1" spans="1:3">
      <c r="A18" s="63" t="s">
        <v>2357</v>
      </c>
      <c r="B18" s="250">
        <v>37</v>
      </c>
      <c r="C18" s="370">
        <v>60</v>
      </c>
    </row>
    <row r="19" ht="36" customHeight="1" spans="1:3">
      <c r="A19" s="63" t="s">
        <v>2358</v>
      </c>
      <c r="B19" s="250">
        <v>0</v>
      </c>
      <c r="C19" s="370"/>
    </row>
    <row r="20" ht="36" customHeight="1" spans="1:3">
      <c r="A20" s="63" t="s">
        <v>2359</v>
      </c>
      <c r="B20" s="250">
        <v>330</v>
      </c>
      <c r="C20" s="370">
        <v>4418</v>
      </c>
    </row>
    <row r="21" ht="36" customHeight="1" spans="1:3">
      <c r="A21" s="63" t="s">
        <v>2360</v>
      </c>
      <c r="B21" s="250">
        <v>0</v>
      </c>
      <c r="C21" s="369"/>
    </row>
    <row r="22" ht="36" customHeight="1" spans="1:3">
      <c r="A22" s="63" t="s">
        <v>2361</v>
      </c>
      <c r="B22" s="250">
        <v>4</v>
      </c>
      <c r="C22" s="370"/>
    </row>
    <row r="23" ht="36" customHeight="1" spans="1:3">
      <c r="A23" s="63" t="s">
        <v>2362</v>
      </c>
      <c r="B23" s="250">
        <v>1200</v>
      </c>
      <c r="C23" s="370"/>
    </row>
    <row r="24" ht="36" customHeight="1" spans="1:3">
      <c r="A24" s="63" t="s">
        <v>2363</v>
      </c>
      <c r="B24" s="85"/>
      <c r="C24" s="370"/>
    </row>
    <row r="25" s="244" customFormat="1" ht="36" customHeight="1" spans="1:2">
      <c r="A25" s="371" t="s">
        <v>2364</v>
      </c>
      <c r="B25" s="82">
        <f>SUM(XFD4:XFD24)</f>
        <v>0</v>
      </c>
    </row>
  </sheetData>
  <mergeCells count="1">
    <mergeCell ref="A1:C1"/>
  </mergeCells>
  <pageMargins left="0.471527777777778" right="0.393055555555556" top="0.747916666666667" bottom="0.747916666666667" header="0.313888888888889" footer="0.313888888888889"/>
  <pageSetup paperSize="9" scale="75" orientation="portrait" useFirstPageNumber="1"/>
  <headerFooter>
    <oddFooter>&amp;C&amp;16-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F18"/>
  <sheetViews>
    <sheetView showGridLines="0" showZeros="0" view="pageBreakPreview" zoomScaleNormal="100" zoomScaleSheetLayoutView="100" workbookViewId="0">
      <selection activeCell="D6" sqref="D6"/>
    </sheetView>
  </sheetViews>
  <sheetFormatPr defaultColWidth="9" defaultRowHeight="15.6" customHeight="1" outlineLevelCol="5"/>
  <cols>
    <col min="1" max="1" width="43.6296296296296" style="142" customWidth="1"/>
    <col min="2" max="3" width="20.6296296296296" style="142" customWidth="1"/>
    <col min="4" max="4" width="20" style="299" customWidth="1"/>
    <col min="5" max="5" width="12.6296296296296" style="142" customWidth="1"/>
    <col min="6" max="257" width="9" style="142" customWidth="1"/>
  </cols>
  <sheetData>
    <row r="1" ht="45" customHeight="1" spans="1:4">
      <c r="A1" s="144" t="s">
        <v>2365</v>
      </c>
      <c r="B1" s="144"/>
      <c r="C1" s="144"/>
      <c r="D1" s="144"/>
    </row>
    <row r="2" ht="20.1" customHeight="1" spans="1:4">
      <c r="A2" s="145"/>
      <c r="B2" s="145"/>
      <c r="C2" s="359"/>
      <c r="D2" s="360" t="s">
        <v>2</v>
      </c>
    </row>
    <row r="3" s="143" customFormat="1" ht="45" customHeight="1" spans="1:4">
      <c r="A3" s="147" t="s">
        <v>2366</v>
      </c>
      <c r="B3" s="147" t="s">
        <v>2364</v>
      </c>
      <c r="C3" s="361" t="s">
        <v>2367</v>
      </c>
      <c r="D3" s="361" t="s">
        <v>2368</v>
      </c>
    </row>
    <row r="4" ht="36" customHeight="1" spans="1:4">
      <c r="A4" s="362" t="s">
        <v>2369</v>
      </c>
      <c r="B4" s="149"/>
      <c r="C4" s="149"/>
      <c r="D4" s="149"/>
    </row>
    <row r="5" ht="36" customHeight="1" spans="1:6">
      <c r="A5" s="363" t="s">
        <v>2370</v>
      </c>
      <c r="B5" s="198">
        <f t="shared" ref="B5:B13" si="0">XFD5+XFD5</f>
        <v>0</v>
      </c>
      <c r="C5" s="198">
        <v>53</v>
      </c>
      <c r="D5" s="364">
        <v>3068</v>
      </c>
      <c r="F5" s="142" t="s">
        <v>2371</v>
      </c>
    </row>
    <row r="6" ht="36" customHeight="1" spans="1:4">
      <c r="A6" s="363" t="s">
        <v>2372</v>
      </c>
      <c r="B6" s="198">
        <f t="shared" si="0"/>
        <v>0</v>
      </c>
      <c r="C6" s="198">
        <v>42</v>
      </c>
      <c r="D6" s="364">
        <v>4378</v>
      </c>
    </row>
    <row r="7" ht="36" customHeight="1" spans="1:4">
      <c r="A7" s="363" t="s">
        <v>2373</v>
      </c>
      <c r="B7" s="198">
        <f t="shared" si="0"/>
        <v>0</v>
      </c>
      <c r="C7" s="198">
        <v>48</v>
      </c>
      <c r="D7" s="364">
        <v>2348</v>
      </c>
    </row>
    <row r="8" ht="36" customHeight="1" spans="1:4">
      <c r="A8" s="363" t="s">
        <v>2374</v>
      </c>
      <c r="B8" s="198">
        <f t="shared" si="0"/>
        <v>0</v>
      </c>
      <c r="C8" s="198">
        <v>32</v>
      </c>
      <c r="D8" s="364">
        <v>2899</v>
      </c>
    </row>
    <row r="9" ht="36" customHeight="1" spans="1:4">
      <c r="A9" s="363" t="s">
        <v>2375</v>
      </c>
      <c r="B9" s="198">
        <f t="shared" si="0"/>
        <v>0</v>
      </c>
      <c r="C9" s="198">
        <v>31</v>
      </c>
      <c r="D9" s="364">
        <v>2437</v>
      </c>
    </row>
    <row r="10" ht="36" customHeight="1" spans="1:4">
      <c r="A10" s="363" t="s">
        <v>2376</v>
      </c>
      <c r="B10" s="198">
        <f t="shared" si="0"/>
        <v>0</v>
      </c>
      <c r="C10" s="198">
        <v>20</v>
      </c>
      <c r="D10" s="364">
        <v>3715</v>
      </c>
    </row>
    <row r="11" ht="36" customHeight="1" spans="1:4">
      <c r="A11" s="363" t="s">
        <v>2377</v>
      </c>
      <c r="B11" s="198">
        <f t="shared" si="0"/>
        <v>0</v>
      </c>
      <c r="C11" s="198">
        <v>10</v>
      </c>
      <c r="D11" s="364">
        <v>1963</v>
      </c>
    </row>
    <row r="12" ht="36" customHeight="1" spans="1:4">
      <c r="A12" s="363" t="s">
        <v>2378</v>
      </c>
      <c r="B12" s="198">
        <f t="shared" si="0"/>
        <v>0</v>
      </c>
      <c r="C12" s="198">
        <v>8</v>
      </c>
      <c r="D12" s="364">
        <v>2551</v>
      </c>
    </row>
    <row r="13" ht="36" customHeight="1" spans="1:4">
      <c r="A13" s="363" t="s">
        <v>2379</v>
      </c>
      <c r="B13" s="198">
        <f t="shared" si="0"/>
        <v>0</v>
      </c>
      <c r="C13" s="198">
        <v>8</v>
      </c>
      <c r="D13" s="364">
        <v>2916</v>
      </c>
    </row>
    <row r="14" ht="36" customHeight="1" spans="1:4">
      <c r="A14" s="362" t="s">
        <v>2380</v>
      </c>
      <c r="B14" s="179">
        <f>SUM(XFD5:XFD13)</f>
        <v>0</v>
      </c>
      <c r="C14" s="179">
        <f>SUM(XFD5:XFD13)</f>
        <v>0</v>
      </c>
      <c r="D14" s="179">
        <f>SUM(XFD5:XFD13)</f>
        <v>0</v>
      </c>
    </row>
    <row r="15" ht="14.4"/>
    <row r="16" spans="3:3">
      <c r="C16" s="365"/>
    </row>
    <row r="17" spans="3:3">
      <c r="C17" s="365"/>
    </row>
    <row r="18" spans="3:3">
      <c r="C18" s="365"/>
    </row>
  </sheetData>
  <mergeCells count="1">
    <mergeCell ref="A1:D1"/>
  </mergeCells>
  <conditionalFormatting sqref="D1">
    <cfRule type="cellIs" dxfId="1353" priority="6" stopIfTrue="1" operator="lessThanOrEqual">
      <formula>-1</formula>
    </cfRule>
    <cfRule type="cellIs" dxfId="1354" priority="5" stopIfTrue="1" operator="greaterThanOrEqual">
      <formula>10</formula>
    </cfRule>
  </conditionalFormatting>
  <conditionalFormatting sqref="B3:C3">
    <cfRule type="cellIs" dxfId="1355" priority="4" stopIfTrue="1" operator="lessThanOrEqual">
      <formula>-1</formula>
    </cfRule>
  </conditionalFormatting>
  <conditionalFormatting sqref="B4:C4">
    <cfRule type="cellIs" dxfId="1356" priority="3" stopIfTrue="1" operator="lessThanOrEqual">
      <formula>-1</formula>
    </cfRule>
  </conditionalFormatting>
  <conditionalFormatting sqref="B5:B13">
    <cfRule type="cellIs" dxfId="1357" priority="2" stopIfTrue="1" operator="lessThanOrEqual">
      <formula>-1</formula>
    </cfRule>
  </conditionalFormatting>
  <conditionalFormatting sqref="C5 C9:C13 C6:C7">
    <cfRule type="cellIs" dxfId="1358" priority="1" stopIfTrue="1" operator="lessThanOrEqual">
      <formula>-1</formula>
    </cfRule>
  </conditionalFormatting>
  <pageMargins left="0.471527777777778" right="0.393055555555556" top="0.747916666666667" bottom="0.747916666666667" header="0.313888888888889" footer="0.313888888888889"/>
  <pageSetup paperSize="9" scale="75" orientation="portrait" useFirstPageNumber="1"/>
  <headerFooter>
    <oddFooter>&amp;C&amp;16-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E11"/>
  <sheetViews>
    <sheetView workbookViewId="0">
      <selection activeCell="A13" sqref="A13"/>
    </sheetView>
  </sheetViews>
  <sheetFormatPr defaultColWidth="9" defaultRowHeight="14.4" customHeight="1" outlineLevelCol="4"/>
  <cols>
    <col min="1" max="1" width="37.75" style="323" customWidth="1"/>
    <col min="2" max="2" width="22" style="323" customWidth="1"/>
    <col min="3" max="4" width="23.8796296296296" style="323" customWidth="1"/>
    <col min="5" max="5" width="24.5" style="323" customWidth="1"/>
    <col min="6" max="248" width="9" style="323" customWidth="1"/>
    <col min="249" max="257" width="9" style="2" customWidth="1"/>
  </cols>
  <sheetData>
    <row r="1" s="323" customFormat="1" ht="40.5" customHeight="1" spans="1:5">
      <c r="A1" s="260" t="s">
        <v>2381</v>
      </c>
      <c r="B1" s="260"/>
      <c r="C1" s="260"/>
      <c r="D1" s="260"/>
      <c r="E1" s="260"/>
    </row>
    <row r="2" s="323" customFormat="1" ht="17" customHeight="1" spans="1:5">
      <c r="A2" s="348"/>
      <c r="B2" s="348"/>
      <c r="C2" s="348"/>
      <c r="D2" s="349"/>
      <c r="E2" s="146" t="s">
        <v>2</v>
      </c>
    </row>
    <row r="3" s="2" customFormat="1" ht="24.95" customHeight="1" spans="1:5">
      <c r="A3" s="350" t="s">
        <v>4</v>
      </c>
      <c r="B3" s="350" t="s">
        <v>129</v>
      </c>
      <c r="C3" s="350" t="s">
        <v>6</v>
      </c>
      <c r="D3" s="351" t="s">
        <v>2382</v>
      </c>
      <c r="E3" s="352"/>
    </row>
    <row r="4" s="2" customFormat="1" ht="24.95" customHeight="1" spans="1:5">
      <c r="A4" s="353"/>
      <c r="B4" s="353"/>
      <c r="C4" s="353"/>
      <c r="D4" s="147" t="s">
        <v>2383</v>
      </c>
      <c r="E4" s="147" t="s">
        <v>2384</v>
      </c>
    </row>
    <row r="5" s="323" customFormat="1" ht="35" customHeight="1" spans="1:5">
      <c r="A5" s="354" t="s">
        <v>2364</v>
      </c>
      <c r="B5" s="355">
        <v>770.2</v>
      </c>
      <c r="C5" s="355">
        <v>562.36</v>
      </c>
      <c r="D5" s="355">
        <f t="shared" ref="D5:D10" si="0">XFD5-XFD5</f>
        <v>0</v>
      </c>
      <c r="E5" s="356" t="e">
        <f t="shared" ref="E5:E10" si="1">XFD5/XFD5</f>
        <v>#DIV/0!</v>
      </c>
    </row>
    <row r="6" s="323" customFormat="1" ht="35" customHeight="1" spans="1:5">
      <c r="A6" s="137" t="s">
        <v>2385</v>
      </c>
      <c r="B6" s="357">
        <v>0.1</v>
      </c>
      <c r="C6" s="357">
        <v>0.1</v>
      </c>
      <c r="D6" s="355">
        <f t="shared" si="0"/>
        <v>0</v>
      </c>
      <c r="E6" s="356" t="e">
        <f t="shared" si="1"/>
        <v>#DIV/0!</v>
      </c>
    </row>
    <row r="7" s="323" customFormat="1" ht="35" customHeight="1" spans="1:5">
      <c r="A7" s="137" t="s">
        <v>2386</v>
      </c>
      <c r="B7" s="357">
        <v>153.61</v>
      </c>
      <c r="C7" s="357">
        <v>109.77</v>
      </c>
      <c r="D7" s="355">
        <f t="shared" si="0"/>
        <v>0</v>
      </c>
      <c r="E7" s="356" t="e">
        <f t="shared" si="1"/>
        <v>#DIV/0!</v>
      </c>
    </row>
    <row r="8" s="323" customFormat="1" ht="35" customHeight="1" spans="1:5">
      <c r="A8" s="137" t="s">
        <v>2387</v>
      </c>
      <c r="B8" s="357">
        <v>616.49</v>
      </c>
      <c r="C8" s="357">
        <v>452.49</v>
      </c>
      <c r="D8" s="355">
        <f t="shared" si="0"/>
        <v>0</v>
      </c>
      <c r="E8" s="356" t="e">
        <f t="shared" si="1"/>
        <v>#DIV/0!</v>
      </c>
    </row>
    <row r="9" s="323" customFormat="1" ht="35" customHeight="1" spans="1:5">
      <c r="A9" s="139" t="s">
        <v>2388</v>
      </c>
      <c r="B9" s="357">
        <v>101.24</v>
      </c>
      <c r="C9" s="357">
        <v>40</v>
      </c>
      <c r="D9" s="355">
        <f t="shared" si="0"/>
        <v>0</v>
      </c>
      <c r="E9" s="356" t="e">
        <f t="shared" si="1"/>
        <v>#DIV/0!</v>
      </c>
    </row>
    <row r="10" s="323" customFormat="1" ht="35" customHeight="1" spans="1:5">
      <c r="A10" s="139" t="s">
        <v>2389</v>
      </c>
      <c r="B10" s="355">
        <v>515.25</v>
      </c>
      <c r="C10" s="355">
        <v>412.49</v>
      </c>
      <c r="D10" s="355">
        <f t="shared" si="0"/>
        <v>0</v>
      </c>
      <c r="E10" s="356" t="e">
        <f t="shared" si="1"/>
        <v>#DIV/0!</v>
      </c>
    </row>
    <row r="11" s="323" customFormat="1" ht="216" customHeight="1" spans="1:5">
      <c r="A11" s="358" t="s">
        <v>2390</v>
      </c>
      <c r="B11" s="358"/>
      <c r="C11" s="358"/>
      <c r="D11" s="358"/>
      <c r="E11" s="358"/>
    </row>
  </sheetData>
  <mergeCells count="6">
    <mergeCell ref="A1:E1"/>
    <mergeCell ref="D3:E3"/>
    <mergeCell ref="A11:E11"/>
    <mergeCell ref="A3:A4"/>
    <mergeCell ref="B3:B4"/>
    <mergeCell ref="C3:C4"/>
  </mergeCells>
  <pageMargins left="0.707638888888889" right="0.707638888888889" top="0.751388888888889" bottom="0.751388888888889" header="0.30625" footer="0.30625"/>
  <pageSetup paperSize="9" scale="90" fitToHeight="200" orientation="landscape" useFirstPageNumber="1" horizontalDpi="600" verticalDpi="600"/>
  <headerFooter>
    <oddFooter>&amp;C&amp;16-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F50"/>
  <sheetViews>
    <sheetView showGridLines="0" showZeros="0" view="pageBreakPreview" zoomScaleNormal="100" zoomScaleSheetLayoutView="100" topLeftCell="B1" workbookViewId="0">
      <selection activeCell="D37" sqref="D37"/>
    </sheetView>
  </sheetViews>
  <sheetFormatPr defaultColWidth="9" defaultRowHeight="15.6" customHeight="1" outlineLevelCol="5"/>
  <cols>
    <col min="1" max="1" width="20.6296296296296" style="142" hidden="1" customWidth="1"/>
    <col min="2" max="2" width="50.75" style="142" customWidth="1"/>
    <col min="3" max="4" width="20.6296296296296" style="142" customWidth="1"/>
    <col min="5" max="5" width="20.6296296296296" style="299" customWidth="1"/>
    <col min="6" max="6" width="3.75" style="142" hidden="1" customWidth="1"/>
    <col min="7" max="257" width="9" style="142" customWidth="1"/>
  </cols>
  <sheetData>
    <row r="1" s="323" customFormat="1" ht="40.5" customHeight="1" spans="1:5">
      <c r="A1" s="260" t="s">
        <v>2391</v>
      </c>
      <c r="B1" s="260"/>
      <c r="C1" s="260"/>
      <c r="D1" s="260"/>
      <c r="E1" s="260"/>
    </row>
    <row r="2" s="296" customFormat="1" ht="20.1" customHeight="1" spans="2:5">
      <c r="B2" s="300"/>
      <c r="C2" s="300"/>
      <c r="D2" s="300"/>
      <c r="E2" s="301" t="s">
        <v>2</v>
      </c>
    </row>
    <row r="3" s="297" customFormat="1" ht="45" customHeight="1" spans="1:6">
      <c r="A3" s="302" t="s">
        <v>3</v>
      </c>
      <c r="B3" s="303" t="s">
        <v>4</v>
      </c>
      <c r="C3" s="79" t="s">
        <v>5</v>
      </c>
      <c r="D3" s="79" t="s">
        <v>6</v>
      </c>
      <c r="E3" s="79" t="s">
        <v>7</v>
      </c>
      <c r="F3" s="304" t="s">
        <v>134</v>
      </c>
    </row>
    <row r="4" s="297" customFormat="1" ht="36" customHeight="1" spans="1:6">
      <c r="A4" s="273" t="s">
        <v>2392</v>
      </c>
      <c r="B4" s="204" t="s">
        <v>2393</v>
      </c>
      <c r="C4" s="309"/>
      <c r="D4" s="336"/>
      <c r="E4" s="337"/>
      <c r="F4" s="140" t="str">
        <f t="shared" ref="F4:F37" si="0">IF(LEN(XFD4)=7,"是",IF(XFD4&lt;&gt;"",IF(SUM(XFD4)&lt;&gt;0,"是","否"),"是"))</f>
        <v>是</v>
      </c>
    </row>
    <row r="5" ht="36" customHeight="1" spans="1:6">
      <c r="A5" s="273" t="s">
        <v>2394</v>
      </c>
      <c r="B5" s="204" t="s">
        <v>2395</v>
      </c>
      <c r="C5" s="309"/>
      <c r="D5" s="336"/>
      <c r="E5" s="338"/>
      <c r="F5" s="140" t="str">
        <f t="shared" si="0"/>
        <v>是</v>
      </c>
    </row>
    <row r="6" ht="36" customHeight="1" spans="1:6">
      <c r="A6" s="273" t="s">
        <v>2396</v>
      </c>
      <c r="B6" s="204" t="s">
        <v>2397</v>
      </c>
      <c r="C6" s="309"/>
      <c r="D6" s="336"/>
      <c r="E6" s="338"/>
      <c r="F6" s="140" t="str">
        <f t="shared" si="0"/>
        <v>是</v>
      </c>
    </row>
    <row r="7" ht="36" customHeight="1" spans="1:6">
      <c r="A7" s="273" t="s">
        <v>2398</v>
      </c>
      <c r="B7" s="204" t="s">
        <v>2399</v>
      </c>
      <c r="C7" s="309"/>
      <c r="D7" s="336"/>
      <c r="E7" s="338"/>
      <c r="F7" s="140" t="str">
        <f t="shared" si="0"/>
        <v>是</v>
      </c>
    </row>
    <row r="8" ht="36" customHeight="1" spans="1:6">
      <c r="A8" s="273" t="s">
        <v>2400</v>
      </c>
      <c r="B8" s="204" t="s">
        <v>2401</v>
      </c>
      <c r="C8" s="309"/>
      <c r="D8" s="336"/>
      <c r="E8" s="338"/>
      <c r="F8" s="140" t="str">
        <f t="shared" si="0"/>
        <v>是</v>
      </c>
    </row>
    <row r="9" ht="36" customHeight="1" spans="1:6">
      <c r="A9" s="273" t="s">
        <v>2402</v>
      </c>
      <c r="B9" s="204" t="s">
        <v>2403</v>
      </c>
      <c r="C9" s="309"/>
      <c r="D9" s="336"/>
      <c r="E9" s="338"/>
      <c r="F9" s="140" t="str">
        <f t="shared" si="0"/>
        <v>是</v>
      </c>
    </row>
    <row r="10" s="298" customFormat="1" ht="36" customHeight="1" spans="1:6">
      <c r="A10" s="268" t="s">
        <v>2404</v>
      </c>
      <c r="B10" s="204" t="s">
        <v>2405</v>
      </c>
      <c r="C10" s="305">
        <f>XFD11+XFD12+XFD13+XFD14+XFD15</f>
        <v>0</v>
      </c>
      <c r="D10" s="305">
        <f>XFD11+XFD12+XFD13+XFD14+XFD15</f>
        <v>0</v>
      </c>
      <c r="E10" s="338" t="e">
        <f t="shared" ref="E10:E37" si="1">(XFD10-XFD10)/XFD10</f>
        <v>#DIV/0!</v>
      </c>
      <c r="F10" s="138" t="str">
        <f t="shared" si="0"/>
        <v>是</v>
      </c>
    </row>
    <row r="11" ht="36" customHeight="1" spans="1:6">
      <c r="A11" s="273" t="s">
        <v>2406</v>
      </c>
      <c r="B11" s="272" t="s">
        <v>2407</v>
      </c>
      <c r="C11" s="277">
        <v>8263</v>
      </c>
      <c r="D11" s="250">
        <v>10000</v>
      </c>
      <c r="E11" s="338" t="e">
        <f t="shared" si="1"/>
        <v>#DIV/0!</v>
      </c>
      <c r="F11" s="140" t="str">
        <f t="shared" si="0"/>
        <v>是</v>
      </c>
    </row>
    <row r="12" ht="36" customHeight="1" spans="1:6">
      <c r="A12" s="273" t="s">
        <v>2408</v>
      </c>
      <c r="B12" s="272" t="s">
        <v>2409</v>
      </c>
      <c r="C12" s="277">
        <v>742</v>
      </c>
      <c r="D12" s="250"/>
      <c r="E12" s="338" t="e">
        <f t="shared" si="1"/>
        <v>#DIV/0!</v>
      </c>
      <c r="F12" s="140" t="str">
        <f t="shared" si="0"/>
        <v>是</v>
      </c>
    </row>
    <row r="13" ht="36" customHeight="1" spans="1:6">
      <c r="A13" s="273" t="s">
        <v>2410</v>
      </c>
      <c r="B13" s="272" t="s">
        <v>2411</v>
      </c>
      <c r="C13" s="277">
        <v>3208</v>
      </c>
      <c r="D13" s="250">
        <v>6000</v>
      </c>
      <c r="E13" s="338" t="e">
        <f t="shared" si="1"/>
        <v>#DIV/0!</v>
      </c>
      <c r="F13" s="140" t="str">
        <f t="shared" si="0"/>
        <v>是</v>
      </c>
    </row>
    <row r="14" ht="36" customHeight="1" spans="1:6">
      <c r="A14" s="273" t="s">
        <v>2412</v>
      </c>
      <c r="B14" s="272" t="s">
        <v>2413</v>
      </c>
      <c r="C14" s="277">
        <v>-141</v>
      </c>
      <c r="D14" s="339"/>
      <c r="E14" s="338" t="e">
        <f t="shared" si="1"/>
        <v>#DIV/0!</v>
      </c>
      <c r="F14" s="140" t="str">
        <f t="shared" si="0"/>
        <v>是</v>
      </c>
    </row>
    <row r="15" ht="36" customHeight="1" spans="1:6">
      <c r="A15" s="273" t="s">
        <v>2414</v>
      </c>
      <c r="B15" s="272" t="s">
        <v>2415</v>
      </c>
      <c r="C15" s="309"/>
      <c r="D15" s="339"/>
      <c r="E15" s="338"/>
      <c r="F15" s="140" t="str">
        <f t="shared" si="0"/>
        <v>是</v>
      </c>
    </row>
    <row r="16" ht="36" customHeight="1" spans="1:6">
      <c r="A16" s="310" t="s">
        <v>2416</v>
      </c>
      <c r="B16" s="148" t="s">
        <v>2417</v>
      </c>
      <c r="C16" s="309"/>
      <c r="D16" s="336"/>
      <c r="E16" s="338"/>
      <c r="F16" s="140" t="str">
        <f t="shared" si="0"/>
        <v>是</v>
      </c>
    </row>
    <row r="17" ht="36" customHeight="1" spans="1:6">
      <c r="A17" s="310" t="s">
        <v>2418</v>
      </c>
      <c r="B17" s="148" t="s">
        <v>2419</v>
      </c>
      <c r="C17" s="309"/>
      <c r="D17" s="336"/>
      <c r="E17" s="338"/>
      <c r="F17" s="140" t="str">
        <f t="shared" si="0"/>
        <v>是</v>
      </c>
    </row>
    <row r="18" ht="36" customHeight="1" spans="1:6">
      <c r="A18" s="310" t="s">
        <v>2420</v>
      </c>
      <c r="B18" s="164" t="s">
        <v>2421</v>
      </c>
      <c r="C18" s="309"/>
      <c r="D18" s="339"/>
      <c r="E18" s="338"/>
      <c r="F18" s="140" t="str">
        <f t="shared" si="0"/>
        <v>是</v>
      </c>
    </row>
    <row r="19" ht="36" customHeight="1" spans="1:6">
      <c r="A19" s="310" t="s">
        <v>2422</v>
      </c>
      <c r="B19" s="164" t="s">
        <v>2423</v>
      </c>
      <c r="C19" s="309"/>
      <c r="D19" s="339"/>
      <c r="E19" s="338"/>
      <c r="F19" s="140" t="str">
        <f t="shared" si="0"/>
        <v>是</v>
      </c>
    </row>
    <row r="20" ht="36" customHeight="1" spans="1:6">
      <c r="A20" s="310" t="s">
        <v>2424</v>
      </c>
      <c r="B20" s="148" t="s">
        <v>2425</v>
      </c>
      <c r="C20" s="309"/>
      <c r="D20" s="336"/>
      <c r="E20" s="338"/>
      <c r="F20" s="140" t="str">
        <f t="shared" si="0"/>
        <v>是</v>
      </c>
    </row>
    <row r="21" ht="36" customHeight="1" spans="1:6">
      <c r="A21" s="310" t="s">
        <v>2426</v>
      </c>
      <c r="B21" s="148" t="s">
        <v>2427</v>
      </c>
      <c r="C21" s="309"/>
      <c r="D21" s="336"/>
      <c r="E21" s="338"/>
      <c r="F21" s="140" t="str">
        <f t="shared" si="0"/>
        <v>是</v>
      </c>
    </row>
    <row r="22" ht="36" customHeight="1" spans="1:6">
      <c r="A22" s="310" t="s">
        <v>2428</v>
      </c>
      <c r="B22" s="148" t="s">
        <v>2429</v>
      </c>
      <c r="C22" s="309"/>
      <c r="D22" s="336"/>
      <c r="E22" s="338"/>
      <c r="F22" s="140" t="str">
        <f t="shared" si="0"/>
        <v>是</v>
      </c>
    </row>
    <row r="23" ht="36" customHeight="1" spans="1:6">
      <c r="A23" s="273" t="s">
        <v>2430</v>
      </c>
      <c r="B23" s="204" t="s">
        <v>2431</v>
      </c>
      <c r="C23" s="309"/>
      <c r="D23" s="336"/>
      <c r="E23" s="338"/>
      <c r="F23" s="140" t="str">
        <f t="shared" si="0"/>
        <v>是</v>
      </c>
    </row>
    <row r="24" s="298" customFormat="1" ht="36" customHeight="1" spans="1:6">
      <c r="A24" s="268" t="s">
        <v>2432</v>
      </c>
      <c r="B24" s="204" t="s">
        <v>2433</v>
      </c>
      <c r="C24" s="312">
        <v>167</v>
      </c>
      <c r="D24" s="312">
        <v>170</v>
      </c>
      <c r="E24" s="338" t="e">
        <f t="shared" si="1"/>
        <v>#DIV/0!</v>
      </c>
      <c r="F24" s="138" t="str">
        <f t="shared" si="0"/>
        <v>是</v>
      </c>
    </row>
    <row r="25" ht="36" customHeight="1" spans="1:6">
      <c r="A25" s="273" t="s">
        <v>2434</v>
      </c>
      <c r="B25" s="204" t="s">
        <v>2435</v>
      </c>
      <c r="C25" s="309"/>
      <c r="D25" s="336"/>
      <c r="E25" s="338"/>
      <c r="F25" s="140" t="str">
        <f t="shared" si="0"/>
        <v>是</v>
      </c>
    </row>
    <row r="26" ht="36" customHeight="1" spans="1:6">
      <c r="A26" s="273" t="s">
        <v>2436</v>
      </c>
      <c r="B26" s="204" t="s">
        <v>2437</v>
      </c>
      <c r="C26" s="309"/>
      <c r="D26" s="336"/>
      <c r="E26" s="338"/>
      <c r="F26" s="140" t="str">
        <f t="shared" si="0"/>
        <v>是</v>
      </c>
    </row>
    <row r="27" s="298" customFormat="1" ht="36" customHeight="1" spans="1:6">
      <c r="A27" s="268" t="s">
        <v>2438</v>
      </c>
      <c r="B27" s="204" t="s">
        <v>2439</v>
      </c>
      <c r="C27" s="312">
        <v>5968</v>
      </c>
      <c r="D27" s="312">
        <v>4484</v>
      </c>
      <c r="E27" s="338" t="e">
        <f t="shared" si="1"/>
        <v>#DIV/0!</v>
      </c>
      <c r="F27" s="138" t="str">
        <f t="shared" si="0"/>
        <v>是</v>
      </c>
    </row>
    <row r="28" ht="36" customHeight="1" spans="1:6">
      <c r="A28" s="273"/>
      <c r="B28" s="272"/>
      <c r="C28" s="309"/>
      <c r="D28" s="339"/>
      <c r="E28" s="338"/>
      <c r="F28" s="140" t="str">
        <f t="shared" si="0"/>
        <v>是</v>
      </c>
    </row>
    <row r="29" s="298" customFormat="1" ht="36" customHeight="1" spans="1:6">
      <c r="A29" s="280"/>
      <c r="B29" s="281" t="s">
        <v>2440</v>
      </c>
      <c r="C29" s="305">
        <f>XFD27+XFD24+XFD10</f>
        <v>0</v>
      </c>
      <c r="D29" s="305">
        <f>XFD27+XFD24+XFD10</f>
        <v>0</v>
      </c>
      <c r="E29" s="338" t="e">
        <f t="shared" si="1"/>
        <v>#DIV/0!</v>
      </c>
      <c r="F29" s="138" t="str">
        <f t="shared" si="0"/>
        <v>是</v>
      </c>
    </row>
    <row r="30" s="298" customFormat="1" ht="36" customHeight="1" spans="1:6">
      <c r="A30" s="313">
        <v>105</v>
      </c>
      <c r="B30" s="314" t="s">
        <v>2441</v>
      </c>
      <c r="C30" s="327">
        <v>12900</v>
      </c>
      <c r="D30" s="327">
        <v>10800</v>
      </c>
      <c r="E30" s="338" t="e">
        <f t="shared" si="1"/>
        <v>#DIV/0!</v>
      </c>
      <c r="F30" s="138" t="str">
        <f t="shared" si="0"/>
        <v>是</v>
      </c>
    </row>
    <row r="31" s="298" customFormat="1" ht="36" customHeight="1" spans="1:6">
      <c r="A31" s="340">
        <v>110</v>
      </c>
      <c r="B31" s="341" t="s">
        <v>60</v>
      </c>
      <c r="C31" s="327">
        <f>XFD32+XFD35+XFD36</f>
        <v>0</v>
      </c>
      <c r="D31" s="327">
        <f>XFD32+XFD35+XFD36</f>
        <v>0</v>
      </c>
      <c r="E31" s="338" t="e">
        <f t="shared" si="1"/>
        <v>#DIV/0!</v>
      </c>
      <c r="F31" s="138" t="str">
        <f t="shared" si="0"/>
        <v>是</v>
      </c>
    </row>
    <row r="32" s="298" customFormat="1" ht="36" customHeight="1" spans="1:6">
      <c r="A32" s="340">
        <v>11004</v>
      </c>
      <c r="B32" s="341" t="s">
        <v>2442</v>
      </c>
      <c r="C32" s="327">
        <f>XFD33+XFD34</f>
        <v>0</v>
      </c>
      <c r="D32" s="327">
        <f>XFD33+XFD34</f>
        <v>0</v>
      </c>
      <c r="E32" s="338" t="e">
        <f t="shared" si="1"/>
        <v>#DIV/0!</v>
      </c>
      <c r="F32" s="138" t="str">
        <f t="shared" si="0"/>
        <v>是</v>
      </c>
    </row>
    <row r="33" s="142" customFormat="1" ht="36" customHeight="1" spans="1:6">
      <c r="A33" s="342">
        <v>1100402</v>
      </c>
      <c r="B33" s="343" t="s">
        <v>2443</v>
      </c>
      <c r="C33" s="277">
        <v>2349</v>
      </c>
      <c r="D33" s="344">
        <v>2400</v>
      </c>
      <c r="E33" s="345" t="e">
        <f t="shared" si="1"/>
        <v>#DIV/0!</v>
      </c>
      <c r="F33" s="140" t="str">
        <f t="shared" si="0"/>
        <v>是</v>
      </c>
    </row>
    <row r="34" ht="36" customHeight="1" spans="1:6">
      <c r="A34" s="342">
        <v>1100403</v>
      </c>
      <c r="B34" s="343" t="s">
        <v>2444</v>
      </c>
      <c r="C34" s="269"/>
      <c r="D34" s="339"/>
      <c r="E34" s="338"/>
      <c r="F34" s="140" t="str">
        <f t="shared" si="0"/>
        <v>是</v>
      </c>
    </row>
    <row r="35" s="298" customFormat="1" ht="36" customHeight="1" spans="1:6">
      <c r="A35" s="340">
        <v>11008</v>
      </c>
      <c r="B35" s="346" t="s">
        <v>63</v>
      </c>
      <c r="C35" s="327">
        <v>4322</v>
      </c>
      <c r="D35" s="327">
        <v>772</v>
      </c>
      <c r="E35" s="338" t="e">
        <f t="shared" si="1"/>
        <v>#DIV/0!</v>
      </c>
      <c r="F35" s="138" t="str">
        <f t="shared" si="0"/>
        <v>是</v>
      </c>
    </row>
    <row r="36" s="298" customFormat="1" ht="36" customHeight="1" spans="1:6">
      <c r="A36" s="340">
        <v>11009</v>
      </c>
      <c r="B36" s="346" t="s">
        <v>64</v>
      </c>
      <c r="C36" s="327">
        <v>0</v>
      </c>
      <c r="D36" s="336"/>
      <c r="E36" s="338"/>
      <c r="F36" s="138" t="str">
        <f t="shared" si="0"/>
        <v>是</v>
      </c>
    </row>
    <row r="37" s="298" customFormat="1" ht="36" customHeight="1" spans="1:6">
      <c r="A37" s="321"/>
      <c r="B37" s="322" t="s">
        <v>67</v>
      </c>
      <c r="C37" s="327">
        <f>XFD29+XFD30+XFD31</f>
        <v>0</v>
      </c>
      <c r="D37" s="327">
        <f>XFD29+XFD30+XFD31</f>
        <v>0</v>
      </c>
      <c r="E37" s="338" t="e">
        <f t="shared" si="1"/>
        <v>#DIV/0!</v>
      </c>
      <c r="F37" s="138" t="str">
        <f t="shared" si="0"/>
        <v>是</v>
      </c>
    </row>
    <row r="38" spans="3:4">
      <c r="C38" s="347"/>
      <c r="D38" s="347"/>
    </row>
    <row r="40" spans="3:4">
      <c r="C40" s="347"/>
      <c r="D40" s="347"/>
    </row>
    <row r="42" spans="3:4">
      <c r="C42" s="347"/>
      <c r="D42" s="347"/>
    </row>
    <row r="43" spans="3:4">
      <c r="C43" s="347"/>
      <c r="D43" s="347"/>
    </row>
    <row r="45" spans="3:4">
      <c r="C45" s="347"/>
      <c r="D45" s="347"/>
    </row>
    <row r="46" spans="3:4">
      <c r="C46" s="347"/>
      <c r="D46" s="347"/>
    </row>
    <row r="47" spans="3:4">
      <c r="C47" s="347"/>
      <c r="D47" s="347"/>
    </row>
    <row r="48" spans="3:4">
      <c r="C48" s="347"/>
      <c r="D48" s="347"/>
    </row>
    <row r="50" spans="3:4">
      <c r="C50" s="347"/>
      <c r="D50" s="347"/>
    </row>
  </sheetData>
  <mergeCells count="1">
    <mergeCell ref="A1:E1"/>
  </mergeCells>
  <conditionalFormatting sqref="B30">
    <cfRule type="expression" dxfId="1359" priority="13" stopIfTrue="1">
      <formula>"len($A:$A)=3"</formula>
    </cfRule>
  </conditionalFormatting>
  <conditionalFormatting sqref="B32">
    <cfRule type="expression" dxfId="1360" priority="4" stopIfTrue="1">
      <formula>"len($A:$A)=3"</formula>
    </cfRule>
  </conditionalFormatting>
  <conditionalFormatting sqref="D33">
    <cfRule type="expression" dxfId="1361" priority="2" stopIfTrue="1">
      <formula>"len($A:$A)=3"</formula>
    </cfRule>
  </conditionalFormatting>
  <conditionalFormatting sqref="B34">
    <cfRule type="expression" dxfId="1362" priority="3" stopIfTrue="1">
      <formula>"len($A:$A)=3"</formula>
    </cfRule>
  </conditionalFormatting>
  <conditionalFormatting sqref="D34">
    <cfRule type="expression" dxfId="1363" priority="9" stopIfTrue="1">
      <formula>"len($A:$A)=3"</formula>
    </cfRule>
  </conditionalFormatting>
  <conditionalFormatting sqref="D35">
    <cfRule type="expression" dxfId="1364" priority="1" stopIfTrue="1">
      <formula>"len($A:$A)=3"</formula>
    </cfRule>
  </conditionalFormatting>
  <conditionalFormatting sqref="C30:C35 D30:D32 D34">
    <cfRule type="expression" dxfId="1365" priority="12" stopIfTrue="1">
      <formula>"len($A:$A)=3"</formula>
    </cfRule>
  </conditionalFormatting>
  <conditionalFormatting sqref="B31 B33">
    <cfRule type="expression" dxfId="1366" priority="6" stopIfTrue="1">
      <formula>"len($A:$A)=3"</formula>
    </cfRule>
  </conditionalFormatting>
  <pageMargins left="0.471527777777778" right="0.393055555555556" top="0.747916666666667" bottom="0.747916666666667" header="0.313888888888889" footer="0.313888888888889"/>
  <pageSetup paperSize="9" scale="75" orientation="portrait" useFirstPageNumber="1"/>
  <headerFooter>
    <oddFooter>&amp;C&amp;16- &amp;P -</oddFooter>
  </headerFooter>
</worksheet>
</file>

<file path=docProps/app.xml><?xml version="1.0" encoding="utf-8"?>
<Properties xmlns="http://schemas.openxmlformats.org/officeDocument/2006/extended-properties" xmlns:vt="http://schemas.openxmlformats.org/officeDocument/2006/docPropsVTypes">
  <Company>云南省</Company>
  <Application>ONLYOFFICE/7.5.1.23</Application>
  <HeadingPairs>
    <vt:vector size="2" baseType="variant">
      <vt:variant>
        <vt:lpstr>工作表</vt:lpstr>
      </vt:variant>
      <vt:variant>
        <vt:i4>33</vt:i4>
      </vt:variant>
    </vt:vector>
  </HeadingPairs>
  <TitlesOfParts>
    <vt:vector size="33" baseType="lpstr">
      <vt:lpstr>1-1梁河县一般公共预算收入情况表</vt:lpstr>
      <vt:lpstr>1-2梁河县一般公共预算支出情况表</vt:lpstr>
      <vt:lpstr>1-3梁河县本级一般公共预算收入情况表</vt:lpstr>
      <vt:lpstr>1-4梁河县本级一般公共预算支出情况表（公开到项级）</vt:lpstr>
      <vt:lpstr>1-5梁河县本级一般公共预算基本支出情况表（公开到款级）</vt:lpstr>
      <vt:lpstr>1-6梁河县本级一般公共预算支出表（州（市）对下转移支付项目）</vt:lpstr>
      <vt:lpstr>1-7梁河县分地区税收返还和转移支付预算表</vt:lpstr>
      <vt:lpstr>1-8梁河县本级“三公”经费预算财政拨款情况统计表</vt:lpstr>
      <vt:lpstr>2-1梁河县政府性基金预算收入情况表</vt:lpstr>
      <vt:lpstr>2-2梁河县政府性基金预算支出情况表</vt:lpstr>
      <vt:lpstr>2-3梁河县本级政府性基金预算收入情况表</vt:lpstr>
      <vt:lpstr>2-4梁河县本级政府性基金预算支出情况表（公开到项级）</vt:lpstr>
      <vt:lpstr>2-5梁河县本级政府性基金支出表（州（市）对下转移支付）</vt:lpstr>
      <vt:lpstr>3-1梁河县国有资本经营收入预算情况表</vt:lpstr>
      <vt:lpstr>3-2梁河县国有资本经营支出预算情况表</vt:lpstr>
      <vt:lpstr>3-3梁河县本级国有资本经营收入预算情况表</vt:lpstr>
      <vt:lpstr>3-4梁河县本级国有资本经营支出预算情况表（公开到项级）</vt:lpstr>
      <vt:lpstr>3-5 梁河县本级国有资本经营预算转移支付表 （分地区）</vt:lpstr>
      <vt:lpstr>3-6 梁河县本级国有资本经营预算转移支付表（分项目）</vt:lpstr>
      <vt:lpstr>4-1梁河县社会保险基金收入预算情况表</vt:lpstr>
      <vt:lpstr>4-2梁河县社会保险基金支出预算情况表</vt:lpstr>
      <vt:lpstr>4-3梁河县本级社会保险基金收入预算情况表</vt:lpstr>
      <vt:lpstr>4-4梁河县本级社会保险基金支出预算情况表</vt:lpstr>
      <vt:lpstr>5-1   2023年地方政府债务限额及余额预算情况表</vt:lpstr>
      <vt:lpstr>5-2  2023年地方政府一般债务余额情况表</vt:lpstr>
      <vt:lpstr>5-3  本级2023年地方政府一般债务余额情况表</vt:lpstr>
      <vt:lpstr>5-4 2023年地方政府专项债务余额情况表</vt:lpstr>
      <vt:lpstr>5-5 本级2023年地方政府专项债务余额情况表（本级）</vt:lpstr>
      <vt:lpstr>5-6 梁河县地方政府债券发行及还本付息情况表</vt:lpstr>
      <vt:lpstr>5-7梁河县2024年政府专项债务限额和余额情况表</vt:lpstr>
      <vt:lpstr>5-8 梁河县2024年年初新增地方政府债券资金安排表</vt:lpstr>
      <vt:lpstr>6-1重大政策和重点项目绩效目标表</vt:lpstr>
      <vt:lpstr>6-2重点工作情况解释说明汇总表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段中</dc:creator>
  <cp:lastModifiedBy>匿名</cp:lastModifiedBy>
  <cp:revision>1</cp:revision>
  <dcterms:created xsi:type="dcterms:W3CDTF">2006-09-16T00:00:00Z</dcterms:created>
  <dcterms:modified xsi:type="dcterms:W3CDTF">2025-09-11T03:00:35Z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ies>
</file>