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907"/>
  </bookViews>
  <sheets>
    <sheet name="1-1梁河县一般公共预算收入情况表" sheetId="28" r:id="rId1"/>
    <sheet name="1-2梁河县一般公共预算支出情况表" sheetId="29" r:id="rId2"/>
    <sheet name="1-3梁河县本级一般公共预算收入情况表" sheetId="31" r:id="rId3"/>
    <sheet name="1-4梁河县本级一般公共预算支出情况表（公开到项级）" sheetId="33" r:id="rId4"/>
    <sheet name="1-5梁河县本级一般公共预算基本支出情况表（公开到款级）" sheetId="132" r:id="rId5"/>
    <sheet name="1-6梁河县本级一般公共预算支出表（州（市）对下转移支付项目）" sheetId="35" r:id="rId6"/>
    <sheet name="1-7梁河县分地区税收返还和转移支付预算表" sheetId="36" r:id="rId7"/>
    <sheet name="1-8梁河县本级“三公”经费预算财政拨款情况统计表" sheetId="131" r:id="rId8"/>
    <sheet name="2-1梁河县政府性基金预算收入情况表" sheetId="54" r:id="rId9"/>
    <sheet name="2-2梁河县政府性基金预算支出情况表" sheetId="55" r:id="rId10"/>
    <sheet name="2-3梁河县本级政府性基金预算收入情况表" sheetId="56" r:id="rId11"/>
    <sheet name="2-4梁河县本级政府性基金预算支出情况表（公开到项级）" sheetId="57" r:id="rId12"/>
    <sheet name="2-5梁河县本级政府性基金支出表（州（市）对下转移支付）" sheetId="58" r:id="rId13"/>
    <sheet name="3-1梁河县国有资本经营收入预算情况表" sheetId="108" r:id="rId14"/>
    <sheet name="3-2梁河县国有资本经营支出预算情况表" sheetId="109" r:id="rId15"/>
    <sheet name="3-3梁河县本级国有资本经营收入预算情况表" sheetId="110" r:id="rId16"/>
    <sheet name="3-4梁河县本级国有资本经营支出预算情况表（公开到项级）" sheetId="111" r:id="rId17"/>
    <sheet name="3-5 梁河县国有资本经营预算转移支付表 （分地区）" sheetId="129" r:id="rId18"/>
    <sheet name="3-6 国有资本经营预算转移支付表（分项目）" sheetId="130" r:id="rId19"/>
    <sheet name="4-1梁河县社会保险基金收入预算情况表" sheetId="113" r:id="rId20"/>
    <sheet name="4-2梁河县社会保险基金支出预算情况表" sheetId="114" r:id="rId21"/>
    <sheet name="4-3梁河县本级社会保险基金收入预算情况表" sheetId="117" r:id="rId22"/>
    <sheet name="4-4梁河县本级社会保险基金支出预算情况表" sheetId="118"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2026年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s>
  <definedNames>
    <definedName name="_xlnm._FilterDatabase" localSheetId="3" hidden="1">'1-4梁河县本级一般公共预算支出情况表（公开到项级）'!$A$3:$J$1350</definedName>
    <definedName name="_xlnm._FilterDatabase" localSheetId="11" hidden="1">'2-4梁河县本级政府性基金预算支出情况表（公开到项级）'!$A$1:$G$279</definedName>
    <definedName name="_xlnm._FilterDatabase" localSheetId="5" hidden="1">'1-6梁河县本级一般公共预算支出表（州（市）对下转移支付项目）'!$A$3:$E$25</definedName>
    <definedName name="_xlnm._FilterDatabase" localSheetId="2" hidden="1">'1-3梁河县本级一般公共预算收入情况表'!$A$3:$E$40</definedName>
    <definedName name="_xlnm._FilterDatabase" localSheetId="4" hidden="1">'1-5梁河县本级一般公共预算基本支出情况表（公开到款级）'!$A$3:$B$32</definedName>
    <definedName name="_xlnm._FilterDatabase" localSheetId="8" hidden="1">'2-1梁河县政府性基金预算收入情况表'!$A$9:$F$37</definedName>
    <definedName name="_xlnm._FilterDatabase" localSheetId="9" hidden="1">'2-2梁河县政府性基金预算支出情况表'!$3:$281</definedName>
    <definedName name="_xlnm._FilterDatabase" localSheetId="10" hidden="1">'2-3梁河县本级政府性基金预算收入情况表'!$A$3:$F$3</definedName>
    <definedName name="_xlnm._FilterDatabase" localSheetId="13" hidden="1">'3-1梁河县国有资本经营收入预算情况表'!$A$3:$E$41</definedName>
    <definedName name="_xlnm._FilterDatabase" localSheetId="14" hidden="1">'3-2梁河县国有资本经营支出预算情况表'!$A$3:$E$28</definedName>
    <definedName name="_xlnm._FilterDatabase" localSheetId="15" hidden="1">'3-3梁河县本级国有资本经营收入预算情况表'!$A$3:$E$35</definedName>
    <definedName name="_xlnm._FilterDatabase" localSheetId="16" hidden="1">'3-4梁河县本级国有资本经营支出预算情况表（公开到项级）'!$A$3:$E$21</definedName>
    <definedName name="_xlnm._FilterDatabase" localSheetId="19" hidden="1">'4-1梁河县社会保险基金收入预算情况表'!$A$3:$E$39</definedName>
    <definedName name="_xlnm._FilterDatabase" localSheetId="20" hidden="1">'4-2梁河县社会保险基金支出预算情况表'!$A$3:$E$23</definedName>
    <definedName name="_xlnm._FilterDatabase" localSheetId="21" hidden="1">'4-3梁河县本级社会保险基金收入预算情况表'!$A$3:$E$39</definedName>
    <definedName name="_xlnm._FilterDatabase" localSheetId="22" hidden="1">'4-4梁河县本级社会保险基金支出预算情况表'!$A$3:$E$23</definedName>
    <definedName name="_xlnm._FilterDatabase" localSheetId="1" hidden="1">'1-2梁河县一般公共预算支出情况表'!$A$3:$E$3</definedName>
    <definedName name="_xlnm._FilterDatabase" localSheetId="0" hidden="1">'1-1梁河县一般公共预算收入情况表'!$A$4:$E$4</definedName>
    <definedName name="_xlnm._FilterDatabase" localSheetId="12" hidden="1">'2-5梁河县本级政府性基金支出表（州（市）对下转移支付）'!$A$3:$E$18</definedName>
    <definedName name="_lst_r_地方财政预算表2015年全省汇总_10_科目编码名称">[2]_ESList!$A$1:$A$27</definedName>
    <definedName name="_xlnm.Print_Area" localSheetId="0">'1-1梁河县一般公共预算收入情况表'!$B$1:$E$40</definedName>
    <definedName name="_xlnm.Print_Area" localSheetId="1">'1-2梁河县一般公共预算支出情况表'!$B$1:$E$37</definedName>
    <definedName name="_xlnm.Print_Area" localSheetId="2">'1-3梁河县本级一般公共预算收入情况表'!$B$1:$E$40</definedName>
    <definedName name="_xlnm.Print_Area" localSheetId="3">'1-4梁河县本级一般公共预算支出情况表（公开到项级）'!$B$1:$E$1350</definedName>
    <definedName name="_xlnm.Print_Area" localSheetId="5">'1-6梁河县本级一般公共预算支出表（州（市）对下转移支付项目）'!$A$1:$C$25</definedName>
    <definedName name="_xlnm.Print_Area" localSheetId="6">'1-7梁河县分地区税收返还和转移支付预算表'!$A$1:$D$14</definedName>
    <definedName name="_xlnm.Print_Area" localSheetId="8">'2-1梁河县政府性基金预算收入情况表'!$B$1:$E$37</definedName>
    <definedName name="_xlnm.Print_Area" localSheetId="9">'2-2梁河县政府性基金预算支出情况表'!$B$1:$E$281</definedName>
    <definedName name="_xlnm.Print_Area" localSheetId="10">'2-3梁河县本级政府性基金预算收入情况表'!$B$1:$E$37</definedName>
    <definedName name="_xlnm.Print_Area" localSheetId="11">'2-4梁河县本级政府性基金预算支出情况表（公开到项级）'!$B$1:$E$279</definedName>
    <definedName name="_xlnm.Print_Area" localSheetId="12">'2-5梁河县本级政府性基金支出表（州（市）对下转移支付）'!$A$1:$D$15</definedName>
    <definedName name="_xlnm.Print_Titles" localSheetId="0">'1-1梁河县一般公共预算收入情况表'!$2:$4</definedName>
    <definedName name="_xlnm.Print_Titles" localSheetId="1">'1-2梁河县一般公共预算支出情况表'!$1:$3</definedName>
    <definedName name="_xlnm.Print_Titles" localSheetId="2">'1-3梁河县本级一般公共预算收入情况表'!$1:$3</definedName>
    <definedName name="_xlnm.Print_Titles" localSheetId="3">'1-4梁河县本级一般公共预算支出情况表（公开到项级）'!$1:$3</definedName>
    <definedName name="_xlnm.Print_Titles" localSheetId="5">'1-6梁河县本级一般公共预算支出表（州（市）对下转移支付项目）'!$1:$3</definedName>
    <definedName name="_xlnm.Print_Titles" localSheetId="6">'1-7梁河县分地区税收返还和转移支付预算表'!$1:$3</definedName>
    <definedName name="_xlnm.Print_Titles" localSheetId="8">'2-1梁河县政府性基金预算收入情况表'!$1:$3</definedName>
    <definedName name="_xlnm.Print_Titles" localSheetId="9">'2-2梁河县政府性基金预算支出情况表'!$1:$3</definedName>
    <definedName name="_xlnm.Print_Titles" localSheetId="10">'2-3梁河县本级政府性基金预算收入情况表'!$1:$3</definedName>
    <definedName name="_xlnm.Print_Titles" localSheetId="11">'2-4梁河县本级政府性基金预算支出情况表（公开到项级）'!$1:$3</definedName>
    <definedName name="_xlnm.Print_Titles" localSheetId="12">'2-5梁河县本级政府性基金支出表（州（市）对下转移支付）'!$1:$3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'3-1梁河县国有资本经营收入预算情况表'!$A$1:$D$41</definedName>
    <definedName name="_xlnm.Print_Titles" localSheetId="13">'3-1梁河县国有资本经营收入预算情况表'!$1:$3</definedName>
    <definedName name="专项收入年初预算数" localSheetId="13">#REF!</definedName>
    <definedName name="专项收入全年预计数" localSheetId="13">#REF!</definedName>
    <definedName name="_xlnm.Print_Area" localSheetId="14">'3-2梁河县国有资本经营支出预算情况表'!$A$1:$D$28</definedName>
    <definedName name="_xlnm.Print_Titles" localSheetId="14">'3-2梁河县国有资本经营支出预算情况表'!$1:$3</definedName>
    <definedName name="专项收入年初预算数" localSheetId="14">#REF!</definedName>
    <definedName name="专项收入全年预计数" localSheetId="14">#REF!</definedName>
    <definedName name="_xlnm.Print_Area" localSheetId="15">'3-3梁河县本级国有资本经营收入预算情况表'!$A$1:$D$35</definedName>
    <definedName name="_xlnm.Print_Titles" localSheetId="15">'3-3梁河县本级国有资本经营收入预算情况表'!$1:$3</definedName>
    <definedName name="专项收入年初预算数" localSheetId="15">#REF!</definedName>
    <definedName name="专项收入全年预计数" localSheetId="15">#REF!</definedName>
    <definedName name="_xlnm.Print_Area" localSheetId="16">'3-4梁河县本级国有资本经营支出预算情况表（公开到项级）'!$A$1:$D$21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'4-1梁河县社会保险基金收入预算情况表'!$A$1:$D$39</definedName>
    <definedName name="_xlnm.Print_Titles" localSheetId="19">'4-1梁河县社会保险基金收入预算情况表'!$1:$3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'4-2梁河县社会保险基金支出预算情况表'!$A$1:$D$23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'4-3梁河县本级社会保险基金收入预算情况表'!$A$1:$D$39</definedName>
    <definedName name="_xlnm.Print_Titles" localSheetId="21">'4-3梁河县本级社会保险基金收入预算情况表'!$1:$3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'4-4梁河县本级社会保险基金支出预算情况表'!$A$1:$D$23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'1-5梁河县本级一般公共预算基本支出情况表（公开到款级）'!$A$1:$B$32</definedName>
    <definedName name="_xlnm.Print_Titles" localSheetId="4">'1-5梁河县本级一般公共预算基本支出情况表（公开到款级）'!$1:$3</definedName>
    <definedName name="_xlnm._FilterDatabase" localSheetId="31" hidden="1">'6-1重大政策和重点项目绩效目标表'!$A$5:$J$5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<sst xmlns="http://schemas.openxmlformats.org/spreadsheetml/2006/main" count="5001" uniqueCount="3429">
  <si>
    <t>附件1</t>
  </si>
  <si>
    <t>1-1  2026年梁河县一般公共预算收入情况表</t>
  </si>
  <si>
    <t>单位：万元</t>
  </si>
  <si>
    <t>科目编码</t>
  </si>
  <si>
    <t>项目</t>
  </si>
  <si>
    <t>2025年执行数</t>
  </si>
  <si>
    <t>2026年预算数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</si>
  <si>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</si>
  <si>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</si>
  <si>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</si>
  <si>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</si>
  <si>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</si>
  <si>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</si>
  <si>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</si>
  <si>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</si>
  <si>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</si>
  <si>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</si>
  <si>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</si>
  <si>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</si>
  <si>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</si>
  <si>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</si>
  <si>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</si>
  <si>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</si>
  <si>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</si>
  <si>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</si>
  <si>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</si>
  <si>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</si>
  <si>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</si>
  <si>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</si>
  <si>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</si>
  <si>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</si>
  <si>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</si>
  <si>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</si>
  <si>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</si>
  <si>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</si>
  <si>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</si>
  <si>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</si>
  <si>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</si>
  <si>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</si>
  <si>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</si>
  <si>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</si>
  <si>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</si>
  <si>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</si>
  <si>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</si>
  <si>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</si>
  <si>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</si>
  <si>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</si>
  <si>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</si>
  <si>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</si>
  <si>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</si>
  <si>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</si>
  <si>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</si>
  <si>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</si>
  <si>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</si>
  <si>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</si>
  <si>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</si>
  <si>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</si>
  <si>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</si>
  <si>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</si>
  <si>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</si>
  <si>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</si>
  <si>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</si>
  <si>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</si>
  <si>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</si>
  <si>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</si>
  <si>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</si>
  <si>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</si>
  <si>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</si>
  <si>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1-2  2026年梁河县一般公共预算支出情况表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</si>
  <si>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</si>
  <si>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</si>
  <si>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</si>
  <si>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</si>
  <si>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</si>
  <si>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</si>
  <si>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</si>
  <si>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</si>
  <si>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</si>
  <si>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</si>
  <si>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</si>
  <si>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</si>
  <si>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</si>
  <si>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</si>
  <si>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</si>
  <si>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</si>
  <si>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</si>
  <si>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</si>
  <si>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</si>
  <si>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</si>
  <si>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</si>
  <si>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</si>
  <si>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</si>
  <si>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</si>
  <si>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</si>
  <si>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</si>
  <si>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</si>
  <si>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</si>
  <si>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</si>
  <si>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</si>
  <si>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</si>
  <si>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</si>
  <si>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</si>
  <si>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</si>
  <si>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</si>
  <si>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</si>
  <si>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</si>
  <si>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</si>
  <si>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</si>
  <si>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</si>
  <si>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</si>
  <si>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</si>
  <si>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</si>
  <si>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</si>
  <si>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</si>
  <si>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</si>
  <si>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</si>
  <si>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</si>
  <si>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</si>
  <si>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</si>
  <si>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</si>
  <si>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</si>
  <si>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</si>
  <si>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</si>
  <si>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</si>
  <si>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</si>
  <si>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</si>
  <si>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</si>
  <si>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</si>
  <si>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2026年梁河县本级一般公共预算收入情况表</t>
  </si>
  <si>
    <t>2025年预算数</t>
  </si>
  <si>
    <t>比上年预算数增长%</t>
  </si>
  <si>
    <r>
      <rPr>
        <sz val="14"/>
        <rFont val="宋体"/>
        <charset val="134"/>
      </rPr>
      <t>10199</t>
    </r>
  </si>
  <si>
    <t xml:space="preserve">   上解收入</t>
  </si>
  <si>
    <t>1-4  2026年梁河县本级一般公共预算支出情况表</t>
  </si>
  <si>
    <t>打印</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</si>
  <si>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</si>
  <si>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</si>
  <si>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</si>
  <si>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</si>
  <si>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</si>
  <si>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</si>
  <si>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</si>
  <si>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</si>
  <si>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</si>
  <si>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</si>
  <si>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</si>
  <si>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</si>
  <si>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</si>
  <si>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</si>
  <si>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</si>
  <si>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</si>
  <si>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</si>
  <si>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</si>
  <si>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</si>
  <si>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</si>
  <si>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</si>
  <si>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</si>
  <si>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</si>
  <si>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</si>
  <si>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</si>
  <si>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</si>
  <si>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</si>
  <si>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</si>
  <si>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</si>
  <si>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</si>
  <si>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</si>
  <si>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</si>
  <si>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</si>
  <si>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</si>
  <si>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</si>
  <si>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</si>
  <si>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</si>
  <si>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</si>
  <si>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</si>
  <si>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</si>
  <si>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</si>
  <si>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</si>
  <si>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</si>
  <si>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</si>
  <si>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</si>
  <si>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</si>
  <si>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</si>
  <si>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</si>
  <si>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</si>
  <si>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</si>
  <si>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</si>
  <si>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</si>
  <si>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</si>
  <si>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</si>
  <si>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</si>
  <si>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</si>
  <si>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</si>
  <si>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</si>
  <si>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</si>
  <si>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</si>
  <si>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</si>
  <si>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</si>
  <si>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</si>
  <si>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</si>
  <si>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</si>
  <si>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</si>
  <si>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</si>
  <si>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</si>
  <si>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</si>
  <si>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</si>
  <si>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</si>
  <si>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</si>
  <si>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</si>
  <si>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</si>
  <si>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</si>
  <si>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</si>
  <si>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</si>
  <si>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</si>
  <si>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</si>
  <si>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</si>
  <si>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</si>
  <si>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</si>
  <si>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</si>
  <si>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</si>
  <si>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</si>
  <si>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</si>
  <si>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</si>
  <si>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</si>
  <si>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</si>
  <si>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</si>
  <si>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</si>
  <si>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</si>
  <si>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</si>
  <si>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</si>
  <si>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</si>
  <si>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</si>
  <si>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</si>
  <si>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</si>
  <si>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</si>
  <si>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</si>
  <si>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</si>
  <si>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</si>
  <si>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</si>
  <si>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</si>
  <si>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</si>
  <si>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</si>
  <si>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</si>
  <si>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</si>
  <si>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</si>
  <si>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</si>
  <si>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</si>
  <si>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</si>
  <si>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</si>
  <si>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</si>
  <si>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</si>
  <si>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</si>
  <si>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</si>
  <si>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</si>
  <si>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</si>
  <si>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</si>
  <si>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</si>
  <si>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</si>
  <si>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</si>
  <si>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</si>
  <si>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</si>
  <si>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</si>
  <si>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</si>
  <si>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</si>
  <si>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</si>
  <si>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</si>
  <si>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</si>
  <si>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</si>
  <si>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</si>
  <si>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</si>
  <si>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</si>
  <si>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</si>
  <si>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</si>
  <si>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</si>
  <si>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</si>
  <si>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</si>
  <si>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</si>
  <si>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</si>
  <si>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</si>
  <si>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</si>
  <si>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</si>
  <si>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</si>
  <si>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</si>
  <si>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</si>
  <si>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</si>
  <si>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</si>
  <si>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</si>
  <si>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</si>
  <si>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</si>
  <si>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</si>
  <si>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</si>
  <si>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</si>
  <si>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</si>
  <si>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</si>
  <si>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</si>
  <si>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</si>
  <si>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</si>
  <si>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</si>
  <si>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</si>
  <si>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</si>
  <si>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</si>
  <si>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</si>
  <si>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</si>
  <si>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</si>
  <si>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</si>
  <si>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</si>
  <si>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</si>
  <si>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</si>
  <si>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</si>
  <si>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</si>
  <si>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</si>
  <si>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</si>
  <si>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</si>
  <si>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</si>
  <si>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</si>
  <si>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</si>
  <si>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</si>
  <si>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</si>
  <si>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</si>
  <si>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</si>
  <si>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</si>
  <si>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</si>
  <si>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</si>
  <si>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</si>
  <si>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</si>
  <si>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</si>
  <si>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</si>
  <si>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</si>
  <si>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</si>
  <si>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</si>
  <si>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</si>
  <si>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</si>
  <si>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</si>
  <si>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</si>
  <si>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</si>
  <si>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</si>
  <si>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</si>
  <si>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</si>
  <si>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</si>
  <si>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</si>
  <si>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</si>
  <si>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</si>
  <si>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</si>
  <si>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</si>
  <si>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</si>
  <si>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</si>
  <si>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</si>
  <si>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</si>
  <si>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</si>
  <si>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</si>
  <si>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</si>
  <si>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</si>
  <si>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</si>
  <si>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</si>
  <si>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</si>
  <si>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</si>
  <si>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</si>
  <si>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</si>
  <si>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</si>
  <si>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</si>
  <si>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</si>
  <si>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</si>
  <si>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</si>
  <si>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</si>
  <si>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</si>
  <si>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</si>
  <si>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</si>
  <si>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</si>
  <si>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</si>
  <si>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</si>
  <si>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</si>
  <si>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</si>
  <si>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</si>
  <si>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</si>
  <si>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</si>
  <si>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</si>
  <si>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</si>
  <si>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</si>
  <si>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</si>
  <si>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</si>
  <si>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</si>
  <si>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</si>
  <si>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</si>
  <si>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</si>
  <si>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</si>
  <si>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</si>
  <si>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</si>
  <si>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</si>
  <si>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</si>
  <si>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</si>
  <si>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</si>
  <si>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</si>
  <si>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</si>
  <si>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</si>
  <si>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</si>
  <si>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</si>
  <si>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</si>
  <si>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</si>
  <si>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</si>
  <si>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</si>
  <si>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</si>
  <si>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</si>
  <si>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</si>
  <si>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</si>
  <si>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</si>
  <si>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</si>
  <si>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</si>
  <si>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</si>
  <si>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</si>
  <si>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</si>
  <si>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</si>
  <si>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</si>
  <si>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</si>
  <si>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</si>
  <si>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</si>
  <si>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</si>
  <si>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</si>
  <si>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</si>
  <si>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</si>
  <si>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</si>
  <si>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</si>
  <si>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</si>
  <si>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</si>
  <si>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</si>
  <si>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</si>
  <si>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</si>
  <si>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</si>
  <si>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</si>
  <si>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</si>
  <si>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</si>
  <si>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</si>
  <si>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</si>
  <si>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</si>
  <si>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</si>
  <si>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</si>
  <si>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</si>
  <si>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</si>
  <si>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</si>
  <si>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</si>
  <si>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</si>
  <si>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</si>
  <si>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</si>
  <si>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</si>
  <si>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</si>
  <si>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</si>
  <si>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</si>
  <si>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</si>
  <si>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</si>
  <si>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</si>
  <si>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</si>
  <si>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</si>
  <si>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</si>
  <si>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</si>
  <si>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</si>
  <si>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</si>
  <si>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</si>
  <si>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</si>
  <si>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</si>
  <si>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</si>
  <si>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</si>
  <si>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</si>
  <si>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</si>
  <si>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</si>
  <si>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</si>
  <si>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</si>
  <si>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</si>
  <si>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</si>
  <si>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</si>
  <si>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</si>
  <si>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</si>
  <si>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</si>
  <si>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</si>
  <si>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</si>
  <si>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</si>
  <si>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</si>
  <si>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</si>
  <si>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</si>
  <si>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</si>
  <si>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</si>
  <si>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</si>
  <si>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</si>
  <si>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</si>
  <si>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</si>
  <si>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</si>
  <si>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</si>
  <si>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</si>
  <si>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</si>
  <si>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</si>
  <si>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</si>
  <si>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</si>
  <si>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</si>
  <si>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</si>
  <si>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</si>
  <si>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</si>
  <si>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</si>
  <si>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</si>
  <si>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</si>
  <si>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</si>
  <si>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</si>
  <si>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</si>
  <si>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</si>
  <si>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</si>
  <si>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</si>
  <si>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</si>
  <si>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</si>
  <si>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</si>
  <si>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</si>
  <si>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</si>
  <si>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</si>
  <si>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</si>
  <si>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</si>
  <si>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</si>
  <si>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</si>
  <si>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社会工作事务</t>
  </si>
  <si>
    <t>行政运行</t>
  </si>
  <si>
    <t>一般行政管理事务</t>
  </si>
  <si>
    <t>机关服务</t>
  </si>
  <si>
    <t>专项业务</t>
  </si>
  <si>
    <t>事业运行</t>
  </si>
  <si>
    <t>其他社会工作事务支出</t>
  </si>
  <si>
    <t>信访事务</t>
  </si>
  <si>
    <t>信访业务</t>
  </si>
  <si>
    <t>事业运行▲</t>
  </si>
  <si>
    <t>其他信访事务支出</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</si>
  <si>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</si>
  <si>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</si>
  <si>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</si>
  <si>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</si>
  <si>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</si>
  <si>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</si>
  <si>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</si>
  <si>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</si>
  <si>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</si>
  <si>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</si>
  <si>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</si>
  <si>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</si>
  <si>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</si>
  <si>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</si>
  <si>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</si>
  <si>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</si>
  <si>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</si>
  <si>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</si>
  <si>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</si>
  <si>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</si>
  <si>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</si>
  <si>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</si>
  <si>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</si>
  <si>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</si>
  <si>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</si>
  <si>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</si>
  <si>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</si>
  <si>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</si>
  <si>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</si>
  <si>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</si>
  <si>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</si>
  <si>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</si>
  <si>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</si>
  <si>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</si>
  <si>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</si>
  <si>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</si>
  <si>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</si>
  <si>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</si>
  <si>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</si>
  <si>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</si>
  <si>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</si>
  <si>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</si>
  <si>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</si>
  <si>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</si>
  <si>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</si>
  <si>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</si>
  <si>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</si>
  <si>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</si>
  <si>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</si>
  <si>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</si>
  <si>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</si>
  <si>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</si>
  <si>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</si>
  <si>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</si>
  <si>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</si>
  <si>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</si>
  <si>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</si>
  <si>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</si>
  <si>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</si>
  <si>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</si>
  <si>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</si>
  <si>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</si>
  <si>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</si>
  <si>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</si>
  <si>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</si>
  <si>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</si>
  <si>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</si>
  <si>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</si>
  <si>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</si>
  <si>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</si>
  <si>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</si>
  <si>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</si>
  <si>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</si>
  <si>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</si>
  <si>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</si>
  <si>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</si>
  <si>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</si>
  <si>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</si>
  <si>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</si>
  <si>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</si>
  <si>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</si>
  <si>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</si>
  <si>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</si>
  <si>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</si>
  <si>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</si>
  <si>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</si>
  <si>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</si>
  <si>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</si>
  <si>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</si>
  <si>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</si>
  <si>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</si>
  <si>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</si>
  <si>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</si>
  <si>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</si>
  <si>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</si>
  <si>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</si>
  <si>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</si>
  <si>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</si>
  <si>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</si>
  <si>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</si>
  <si>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</si>
  <si>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</si>
  <si>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</si>
  <si>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</si>
  <si>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</si>
  <si>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</si>
  <si>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</si>
  <si>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</si>
  <si>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</si>
  <si>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</si>
  <si>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</si>
  <si>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</si>
  <si>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</si>
  <si>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</si>
  <si>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</si>
  <si>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</si>
  <si>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</si>
  <si>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</si>
  <si>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</si>
  <si>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</si>
  <si>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</si>
  <si>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</si>
  <si>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</si>
  <si>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</si>
  <si>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</si>
  <si>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</si>
  <si>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</si>
  <si>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</si>
  <si>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</si>
  <si>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</si>
  <si>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</si>
  <si>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</si>
  <si>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</si>
  <si>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</si>
  <si>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</si>
  <si>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</si>
  <si>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</si>
  <si>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</si>
  <si>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</si>
  <si>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</si>
  <si>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</si>
  <si>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</si>
  <si>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</si>
  <si>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</si>
  <si>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</si>
  <si>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</si>
  <si>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</si>
  <si>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</si>
  <si>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</si>
  <si>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</si>
  <si>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</si>
  <si>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</si>
  <si>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</si>
  <si>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</si>
  <si>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</si>
  <si>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</si>
  <si>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</si>
  <si>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</si>
  <si>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</si>
  <si>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</si>
  <si>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</si>
  <si>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</si>
  <si>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</si>
  <si>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</si>
  <si>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</si>
  <si>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</si>
  <si>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</si>
  <si>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</si>
  <si>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</si>
  <si>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</si>
  <si>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</si>
  <si>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</si>
  <si>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</si>
  <si>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</si>
  <si>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</si>
  <si>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</si>
  <si>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</si>
  <si>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</si>
  <si>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</si>
  <si>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</si>
  <si>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</si>
  <si>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</si>
  <si>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</si>
  <si>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</si>
  <si>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</si>
  <si>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</si>
  <si>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</si>
  <si>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</si>
  <si>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</si>
  <si>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</si>
  <si>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</si>
  <si>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</si>
  <si>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</si>
  <si>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</si>
  <si>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</si>
  <si>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</si>
  <si>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</si>
  <si>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</si>
  <si>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</si>
  <si>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</si>
  <si>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</si>
  <si>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</si>
  <si>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</si>
  <si>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</si>
  <si>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</si>
  <si>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</si>
  <si>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</si>
  <si>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</si>
  <si>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</si>
  <si>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</si>
  <si>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</si>
  <si>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</si>
  <si>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</si>
  <si>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</si>
  <si>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</si>
  <si>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</si>
  <si>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</si>
  <si>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</si>
  <si>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</si>
  <si>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</si>
  <si>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</si>
  <si>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</si>
  <si>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</si>
  <si>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</si>
  <si>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</si>
  <si>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</si>
  <si>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</si>
  <si>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</si>
  <si>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</si>
  <si>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</si>
  <si>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</si>
  <si>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</si>
  <si>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</si>
  <si>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</si>
  <si>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</si>
  <si>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</si>
  <si>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</si>
  <si>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</si>
  <si>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</si>
  <si>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</si>
  <si>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</si>
  <si>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</si>
  <si>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</si>
  <si>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</si>
  <si>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</si>
  <si>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</si>
  <si>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</si>
  <si>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</si>
  <si>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</si>
  <si>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</si>
  <si>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</si>
  <si>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</si>
  <si>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</si>
  <si>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</si>
  <si>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</si>
  <si>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</si>
  <si>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</si>
  <si>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</si>
  <si>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</si>
  <si>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</si>
  <si>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</si>
  <si>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</si>
  <si>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</si>
  <si>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</si>
  <si>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</si>
  <si>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</si>
  <si>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</si>
  <si>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</si>
  <si>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</si>
  <si>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</si>
  <si>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</si>
  <si>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</si>
  <si>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</si>
  <si>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</si>
  <si>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</si>
  <si>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</si>
  <si>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</si>
  <si>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</si>
  <si>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</si>
  <si>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</si>
  <si>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</si>
  <si>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</si>
  <si>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</si>
  <si>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</si>
  <si>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</si>
  <si>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</si>
  <si>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</si>
  <si>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</si>
  <si>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</si>
  <si>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</si>
  <si>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</si>
  <si>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</si>
  <si>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</si>
  <si>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</si>
  <si>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</si>
  <si>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</si>
  <si>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</si>
  <si>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</si>
  <si>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</si>
  <si>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</si>
  <si>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</si>
  <si>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</si>
  <si>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</si>
  <si>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</si>
  <si>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</si>
  <si>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</si>
  <si>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</si>
  <si>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</si>
  <si>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</si>
  <si>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</si>
  <si>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</si>
  <si>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</si>
  <si>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</si>
  <si>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</si>
  <si>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</si>
  <si>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</si>
  <si>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</si>
  <si>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</si>
  <si>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</si>
  <si>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</si>
  <si>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</si>
  <si>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</si>
  <si>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</si>
  <si>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</si>
  <si>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</si>
  <si>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</si>
  <si>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</si>
  <si>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</si>
  <si>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</si>
  <si>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</si>
  <si>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</si>
  <si>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</si>
  <si>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</si>
  <si>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</si>
  <si>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</si>
  <si>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</si>
  <si>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</si>
  <si>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</si>
  <si>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</si>
  <si>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</si>
  <si>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</si>
  <si>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</si>
  <si>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</si>
  <si>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</si>
  <si>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</si>
  <si>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</si>
  <si>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</si>
  <si>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</si>
  <si>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</si>
  <si>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</si>
  <si>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</si>
  <si>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</si>
  <si>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</si>
  <si>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</si>
  <si>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</si>
  <si>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</si>
  <si>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</si>
  <si>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</si>
  <si>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</si>
  <si>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</si>
  <si>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</si>
  <si>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</si>
  <si>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</si>
  <si>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</si>
  <si>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</si>
  <si>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</si>
  <si>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</si>
  <si>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</si>
  <si>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</si>
  <si>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</si>
  <si>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</si>
  <si>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</si>
  <si>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</si>
  <si>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</si>
  <si>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</si>
  <si>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</si>
  <si>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</si>
  <si>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</si>
  <si>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</si>
  <si>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</si>
  <si>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</si>
  <si>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</si>
  <si>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</si>
  <si>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</si>
  <si>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</si>
  <si>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</si>
  <si>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</si>
  <si>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</si>
  <si>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</si>
  <si>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</si>
  <si>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</si>
  <si>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</si>
  <si>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</si>
  <si>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</si>
  <si>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</si>
  <si>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</si>
  <si>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</si>
  <si>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</si>
  <si>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</si>
  <si>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</si>
  <si>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</si>
  <si>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</si>
  <si>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</si>
  <si>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</si>
  <si>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</si>
  <si>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</si>
  <si>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</si>
  <si>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</si>
  <si>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</si>
  <si>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</si>
  <si>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</si>
  <si>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</si>
  <si>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</si>
  <si>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</si>
  <si>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</si>
  <si>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</si>
  <si>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</si>
  <si>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</si>
  <si>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</si>
  <si>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</si>
  <si>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</si>
  <si>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</si>
  <si>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</si>
  <si>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</si>
  <si>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</si>
  <si>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</si>
  <si>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</si>
  <si>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</si>
  <si>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</si>
  <si>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</si>
  <si>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</si>
  <si>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</si>
  <si>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</si>
  <si>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</si>
  <si>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</si>
  <si>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</si>
  <si>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</si>
  <si>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</si>
  <si>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</si>
  <si>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</si>
  <si>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</si>
  <si>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</si>
  <si>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</si>
  <si>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</si>
  <si>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</si>
  <si>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</si>
  <si>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</si>
  <si>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</si>
  <si>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</si>
  <si>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</si>
  <si>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</si>
  <si>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</si>
  <si>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</si>
  <si>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</si>
  <si>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</si>
  <si>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</si>
  <si>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</si>
  <si>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</si>
  <si>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</si>
  <si>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</si>
  <si>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</si>
  <si>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</si>
  <si>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</si>
  <si>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</si>
  <si>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</si>
  <si>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</si>
  <si>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</si>
  <si>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</si>
  <si>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</si>
  <si>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</si>
  <si>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</si>
  <si>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</si>
  <si>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</si>
  <si>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</si>
  <si>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</si>
  <si>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</si>
  <si>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</si>
  <si>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</si>
  <si>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</si>
  <si>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</si>
  <si>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</si>
  <si>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</si>
  <si>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</si>
  <si>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</si>
  <si>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</si>
  <si>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</si>
  <si>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</si>
  <si>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</si>
  <si>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</si>
  <si>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</si>
  <si>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</si>
  <si>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</si>
  <si>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</si>
  <si>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</si>
  <si>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</si>
  <si>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</si>
  <si>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</si>
  <si>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</si>
  <si>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</si>
  <si>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</si>
  <si>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</si>
  <si>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</si>
  <si>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</si>
  <si>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</si>
  <si>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</si>
  <si>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</si>
  <si>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</si>
  <si>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</si>
  <si>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</si>
  <si>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</si>
  <si>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</si>
  <si>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</si>
  <si>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</si>
  <si>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</si>
  <si>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</si>
  <si>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</si>
  <si>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</si>
  <si>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</si>
  <si>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</si>
  <si>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</si>
  <si>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</si>
  <si>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</si>
  <si>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</si>
  <si>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</si>
  <si>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</si>
  <si>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</si>
  <si>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</si>
  <si>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</si>
  <si>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</si>
  <si>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</si>
  <si>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</si>
  <si>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</si>
  <si>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</si>
  <si>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</si>
  <si>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</si>
  <si>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</si>
  <si>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</si>
  <si>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</si>
  <si>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</si>
  <si>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</si>
  <si>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</si>
  <si>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</si>
  <si>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</si>
  <si>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</si>
  <si>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</si>
  <si>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</si>
  <si>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</si>
  <si>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</si>
  <si>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</si>
  <si>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</si>
  <si>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</si>
  <si>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</si>
  <si>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</si>
  <si>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</si>
  <si>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</si>
  <si>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</si>
  <si>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</si>
  <si>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</si>
  <si>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</si>
  <si>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</si>
  <si>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</si>
  <si>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</si>
  <si>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</si>
  <si>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</si>
  <si>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</si>
  <si>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</si>
  <si>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</si>
  <si>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</si>
  <si>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</si>
  <si>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</si>
  <si>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</si>
  <si>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</si>
  <si>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</si>
  <si>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</si>
  <si>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</si>
  <si>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求职和创业补贴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</si>
  <si>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</si>
  <si>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</si>
  <si>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</si>
  <si>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</si>
  <si>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</si>
  <si>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</si>
  <si>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</si>
  <si>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</si>
  <si>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</si>
  <si>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</si>
  <si>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</si>
  <si>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</si>
  <si>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</si>
  <si>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</si>
  <si>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</si>
  <si>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</si>
  <si>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褒扬纪念</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</si>
  <si>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</si>
  <si>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</si>
  <si>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</si>
  <si>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</si>
  <si>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</si>
  <si>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</si>
  <si>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</si>
  <si>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</si>
  <si>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</si>
  <si>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</si>
  <si>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</si>
  <si>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</si>
  <si>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</si>
  <si>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</si>
  <si>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</si>
  <si>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</si>
  <si>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</si>
  <si>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</si>
  <si>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</si>
  <si>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</si>
  <si>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</si>
  <si>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</si>
  <si>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</si>
  <si>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</si>
  <si>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</si>
  <si>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</si>
  <si>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</si>
  <si>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</si>
  <si>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</si>
  <si>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</si>
  <si>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</si>
  <si>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</si>
  <si>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</si>
  <si>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</si>
  <si>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</si>
  <si>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</si>
  <si>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</si>
  <si>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</si>
  <si>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</si>
  <si>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</si>
  <si>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</si>
  <si>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</si>
  <si>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</si>
  <si>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</si>
  <si>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</si>
  <si>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</si>
  <si>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</si>
  <si>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</si>
  <si>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</si>
  <si>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</si>
  <si>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</si>
  <si>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</si>
  <si>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</si>
  <si>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</si>
  <si>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</si>
  <si>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</si>
  <si>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</si>
  <si>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</si>
  <si>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</si>
  <si>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</si>
  <si>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</si>
  <si>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</si>
  <si>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</si>
  <si>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</si>
  <si>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</si>
  <si>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</si>
  <si>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</si>
  <si>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</si>
  <si>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</si>
  <si>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</si>
  <si>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</si>
  <si>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</si>
  <si>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</si>
  <si>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</si>
  <si>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</si>
  <si>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</si>
  <si>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</si>
  <si>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</si>
  <si>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</si>
  <si>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</si>
  <si>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</si>
  <si>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</si>
  <si>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</si>
  <si>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</si>
  <si>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</si>
  <si>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</si>
  <si>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</si>
  <si>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</si>
  <si>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</si>
  <si>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</si>
  <si>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</si>
  <si>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</si>
  <si>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</si>
  <si>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</si>
  <si>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</si>
  <si>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</si>
  <si>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</si>
  <si>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</si>
  <si>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</si>
  <si>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</si>
  <si>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</si>
  <si>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</si>
  <si>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</si>
  <si>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</si>
  <si>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</si>
  <si>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</si>
  <si>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</si>
  <si>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</si>
  <si>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</si>
  <si>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</si>
  <si>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</si>
  <si>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</si>
  <si>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</si>
  <si>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</si>
  <si>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</si>
  <si>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</si>
  <si>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</si>
  <si>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</si>
  <si>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</si>
  <si>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</si>
  <si>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</si>
  <si>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</si>
  <si>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</si>
  <si>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</si>
  <si>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</si>
  <si>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</si>
  <si>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</si>
  <si>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</si>
  <si>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</si>
  <si>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</si>
  <si>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</si>
  <si>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</si>
  <si>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</si>
  <si>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</si>
  <si>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</si>
  <si>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</si>
  <si>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</si>
  <si>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</si>
  <si>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</si>
  <si>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</si>
  <si>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</si>
  <si>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</si>
  <si>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</si>
  <si>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</si>
  <si>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</si>
  <si>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</si>
  <si>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</si>
  <si>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</si>
  <si>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</si>
  <si>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</si>
  <si>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</si>
  <si>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</si>
  <si>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</si>
  <si>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</si>
  <si>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</si>
  <si>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</si>
  <si>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</si>
  <si>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</si>
  <si>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</si>
  <si>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</si>
  <si>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</si>
  <si>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</si>
  <si>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</si>
  <si>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</si>
  <si>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</si>
  <si>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</si>
  <si>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</si>
  <si>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</si>
  <si>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</si>
  <si>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</si>
  <si>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</si>
  <si>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</si>
  <si>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</si>
  <si>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</si>
  <si>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</si>
  <si>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</si>
  <si>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</si>
  <si>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</si>
  <si>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</si>
  <si>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</si>
  <si>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</si>
  <si>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</si>
  <si>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</si>
  <si>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</si>
  <si>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</si>
  <si>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</si>
  <si>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</si>
  <si>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</si>
  <si>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</si>
  <si>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</si>
  <si>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</si>
  <si>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</si>
  <si>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</si>
  <si>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</si>
  <si>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</si>
  <si>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</si>
  <si>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</si>
  <si>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</si>
  <si>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</si>
  <si>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</si>
  <si>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</si>
  <si>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</si>
  <si>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</si>
  <si>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</si>
  <si>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</si>
  <si>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</si>
  <si>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</si>
  <si>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</si>
  <si>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</si>
  <si>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</si>
  <si>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</si>
  <si>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</si>
  <si>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</si>
  <si>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</si>
  <si>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</si>
  <si>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</si>
  <si>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</si>
  <si>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</si>
  <si>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</si>
  <si>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</si>
  <si>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</si>
  <si>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</si>
  <si>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</si>
  <si>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</si>
  <si>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</si>
  <si>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</si>
  <si>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</si>
  <si>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</si>
  <si>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</si>
  <si>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</si>
  <si>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</si>
  <si>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</si>
  <si>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</si>
  <si>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</si>
  <si>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</si>
  <si>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</si>
  <si>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</si>
  <si>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</si>
  <si>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</si>
  <si>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</si>
  <si>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</si>
  <si>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</si>
  <si>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</si>
  <si>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</si>
  <si>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</si>
  <si>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</si>
  <si>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</si>
  <si>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</si>
  <si>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</si>
  <si>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</si>
  <si>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</si>
  <si>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</si>
  <si>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</si>
  <si>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育幼服务</t>
  </si>
  <si>
    <t>育儿补贴</t>
  </si>
  <si>
    <t>21099</t>
  </si>
  <si>
    <t xml:space="preserve">   其他卫生健康支出</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</si>
  <si>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</si>
  <si>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</si>
  <si>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</si>
  <si>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</si>
  <si>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</si>
  <si>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</si>
  <si>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</si>
  <si>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</si>
  <si>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</si>
  <si>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</si>
  <si>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</si>
  <si>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</si>
  <si>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</si>
  <si>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</si>
  <si>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</si>
  <si>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</si>
  <si>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</si>
  <si>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</si>
  <si>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</si>
  <si>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</si>
  <si>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</si>
  <si>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</si>
  <si>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</si>
  <si>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</si>
  <si>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</si>
  <si>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</si>
  <si>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</si>
  <si>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</si>
  <si>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</si>
  <si>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</si>
  <si>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</si>
  <si>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</si>
  <si>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</si>
  <si>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</si>
  <si>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</si>
  <si>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</si>
  <si>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</si>
  <si>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</si>
  <si>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</si>
  <si>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</si>
  <si>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</si>
  <si>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</si>
  <si>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</si>
  <si>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</si>
  <si>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</si>
  <si>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</si>
  <si>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</si>
  <si>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</si>
  <si>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</si>
  <si>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</si>
  <si>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</si>
  <si>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</si>
  <si>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</si>
  <si>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</si>
  <si>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</si>
  <si>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</si>
  <si>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</si>
  <si>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</si>
  <si>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</si>
  <si>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</si>
  <si>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</si>
  <si>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</si>
  <si>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</si>
  <si>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</si>
  <si>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</si>
  <si>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</si>
  <si>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</si>
  <si>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</si>
  <si>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</si>
  <si>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</si>
  <si>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</si>
  <si>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</si>
  <si>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</si>
  <si>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</si>
  <si>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</si>
  <si>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</si>
  <si>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</si>
  <si>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</si>
  <si>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</si>
  <si>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</si>
  <si>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</si>
  <si>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</si>
  <si>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</si>
  <si>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</si>
  <si>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</si>
  <si>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</si>
  <si>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</si>
  <si>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</si>
  <si>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</si>
  <si>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</si>
  <si>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</si>
  <si>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</si>
  <si>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</si>
  <si>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</si>
  <si>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</si>
  <si>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</si>
  <si>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</si>
  <si>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</si>
  <si>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</si>
  <si>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</si>
  <si>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</si>
  <si>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</si>
  <si>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</si>
  <si>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</si>
  <si>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</si>
  <si>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</si>
  <si>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</si>
  <si>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</si>
  <si>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</si>
  <si>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</si>
  <si>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</si>
  <si>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</si>
  <si>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</si>
  <si>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</si>
  <si>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</si>
  <si>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</si>
  <si>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</si>
  <si>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</si>
  <si>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</si>
  <si>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</si>
  <si>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</si>
  <si>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</si>
  <si>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</si>
  <si>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</si>
  <si>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</si>
  <si>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</si>
  <si>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</si>
  <si>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</si>
  <si>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</si>
  <si>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</si>
  <si>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</si>
  <si>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</si>
  <si>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</si>
  <si>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</si>
  <si>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</si>
  <si>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</si>
  <si>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</si>
  <si>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</si>
  <si>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</si>
  <si>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</si>
  <si>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</si>
  <si>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</si>
  <si>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</si>
  <si>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</si>
  <si>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</si>
  <si>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</si>
  <si>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</si>
  <si>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</si>
  <si>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</si>
  <si>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</si>
  <si>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</si>
  <si>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</si>
  <si>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</si>
  <si>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</si>
  <si>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</si>
  <si>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</si>
  <si>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</si>
  <si>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</si>
  <si>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</si>
  <si>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</si>
  <si>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</si>
  <si>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</si>
  <si>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</si>
  <si>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</si>
  <si>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</si>
  <si>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</si>
  <si>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</si>
  <si>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</si>
  <si>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</si>
  <si>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</si>
  <si>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</si>
  <si>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</si>
  <si>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</si>
  <si>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</si>
  <si>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</si>
  <si>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</si>
  <si>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</si>
  <si>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</si>
  <si>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</si>
  <si>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</si>
  <si>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</si>
  <si>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</si>
  <si>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</si>
  <si>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</si>
  <si>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</si>
  <si>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</si>
  <si>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</si>
  <si>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</si>
  <si>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</si>
  <si>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</si>
  <si>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</si>
  <si>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</si>
  <si>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</si>
  <si>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</si>
  <si>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</si>
  <si>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</si>
  <si>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</si>
  <si>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</si>
  <si>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</si>
  <si>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</si>
  <si>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</si>
  <si>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</si>
  <si>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</si>
  <si>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</si>
  <si>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</si>
  <si>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</si>
  <si>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</si>
  <si>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</si>
  <si>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</si>
  <si>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</si>
  <si>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</si>
  <si>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</si>
  <si>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</si>
  <si>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</si>
  <si>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</si>
  <si>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</si>
  <si>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</si>
  <si>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</si>
  <si>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</si>
  <si>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</si>
  <si>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</si>
  <si>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</si>
  <si>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</si>
  <si>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</si>
  <si>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</si>
  <si>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</si>
  <si>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</si>
  <si>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</si>
  <si>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</si>
  <si>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</si>
  <si>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 xml:space="preserve">    耕地建设与利用</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</si>
  <si>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</si>
  <si>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</si>
  <si>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</si>
  <si>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</si>
  <si>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</si>
  <si>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</si>
  <si>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</si>
  <si>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</si>
  <si>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</si>
  <si>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</si>
  <si>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</si>
  <si>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</si>
  <si>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</si>
  <si>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</si>
  <si>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</si>
  <si>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</si>
  <si>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</si>
  <si>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</si>
  <si>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</si>
  <si>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</si>
  <si>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</si>
  <si>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</si>
  <si>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</si>
  <si>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</si>
  <si>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</si>
  <si>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</si>
  <si>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</si>
  <si>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</si>
  <si>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</si>
  <si>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</si>
  <si>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</si>
  <si>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</si>
  <si>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</si>
  <si>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</si>
  <si>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</si>
  <si>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</si>
  <si>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</si>
  <si>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</si>
  <si>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</si>
  <si>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</si>
  <si>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</si>
  <si>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</si>
  <si>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</si>
  <si>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</si>
  <si>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</si>
  <si>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</si>
  <si>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 xml:space="preserve">     退耕还林还草</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</si>
  <si>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</si>
  <si>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</si>
  <si>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</si>
  <si>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</si>
  <si>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</si>
  <si>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</si>
  <si>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</si>
  <si>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</si>
  <si>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</si>
  <si>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</si>
  <si>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</si>
  <si>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</si>
  <si>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</si>
  <si>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</si>
  <si>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</si>
  <si>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</si>
  <si>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</si>
  <si>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</si>
  <si>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</si>
  <si>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</si>
  <si>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</si>
  <si>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</si>
  <si>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</si>
  <si>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</si>
  <si>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</si>
  <si>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</si>
  <si>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</si>
  <si>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</si>
  <si>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</si>
  <si>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</si>
  <si>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</si>
  <si>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</si>
  <si>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</si>
  <si>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</si>
  <si>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</si>
  <si>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</si>
  <si>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</si>
  <si>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</si>
  <si>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</si>
  <si>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</si>
  <si>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</si>
  <si>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</si>
  <si>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</si>
  <si>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</si>
  <si>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</si>
  <si>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</si>
  <si>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</si>
  <si>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</si>
  <si>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</si>
  <si>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</si>
  <si>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</si>
  <si>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</si>
  <si>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</si>
  <si>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</si>
  <si>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</si>
  <si>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</si>
  <si>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</si>
  <si>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</si>
  <si>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</si>
  <si>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</si>
  <si>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</si>
  <si>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</si>
  <si>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</si>
  <si>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</si>
  <si>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</si>
  <si>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</si>
  <si>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</si>
  <si>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</si>
  <si>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</si>
  <si>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</si>
  <si>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</si>
  <si>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</si>
  <si>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</si>
  <si>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</si>
  <si>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</si>
  <si>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</si>
  <si>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</si>
  <si>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</si>
  <si>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</si>
  <si>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</si>
  <si>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</si>
  <si>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</si>
  <si>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</si>
  <si>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</si>
  <si>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</si>
  <si>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</si>
  <si>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</si>
  <si>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</si>
  <si>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</si>
  <si>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</si>
  <si>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</si>
  <si>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</si>
  <si>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</si>
  <si>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</si>
  <si>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</si>
  <si>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</si>
  <si>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</si>
  <si>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</si>
  <si>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</si>
  <si>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</si>
  <si>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</si>
  <si>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</si>
  <si>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</si>
  <si>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</si>
  <si>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</si>
  <si>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</si>
  <si>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</si>
  <si>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</si>
  <si>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</si>
  <si>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</si>
  <si>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</si>
  <si>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</si>
  <si>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</si>
  <si>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</si>
  <si>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</si>
  <si>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</si>
  <si>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</si>
  <si>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</si>
  <si>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</si>
  <si>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</si>
  <si>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</si>
  <si>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</si>
  <si>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</si>
  <si>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</si>
  <si>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</si>
  <si>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</si>
  <si>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</si>
  <si>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</si>
  <si>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</si>
  <si>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</si>
  <si>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</si>
  <si>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</si>
  <si>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</si>
  <si>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</si>
  <si>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</si>
  <si>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</si>
  <si>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</si>
  <si>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</si>
  <si>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</si>
  <si>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</si>
  <si>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</si>
  <si>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</si>
  <si>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</si>
  <si>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</si>
  <si>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</si>
  <si>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</si>
  <si>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</si>
  <si>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</si>
  <si>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</si>
  <si>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</si>
  <si>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</si>
  <si>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</si>
  <si>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</si>
  <si>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</si>
  <si>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</si>
  <si>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</si>
  <si>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</si>
  <si>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</si>
  <si>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</si>
  <si>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</si>
  <si>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</si>
  <si>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</si>
  <si>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</si>
  <si>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</si>
  <si>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</si>
  <si>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</si>
  <si>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</si>
  <si>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</si>
  <si>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</si>
  <si>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</si>
  <si>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</si>
  <si>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</si>
  <si>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</si>
  <si>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</si>
  <si>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</si>
  <si>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</si>
  <si>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</si>
  <si>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</si>
  <si>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</si>
  <si>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</si>
  <si>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</si>
  <si>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</si>
  <si>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</si>
  <si>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</si>
  <si>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</si>
  <si>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</si>
  <si>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</si>
  <si>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</si>
  <si>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</si>
  <si>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</si>
  <si>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</si>
  <si>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</si>
  <si>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</si>
  <si>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</si>
  <si>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</si>
  <si>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</si>
  <si>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</si>
  <si>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</si>
  <si>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</si>
  <si>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</si>
  <si>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</si>
  <si>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</si>
  <si>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</si>
  <si>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</si>
  <si>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</si>
  <si>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</si>
  <si>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</si>
  <si>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</si>
  <si>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</si>
  <si>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</si>
  <si>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</si>
  <si>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</si>
  <si>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</si>
  <si>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</si>
  <si>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</si>
  <si>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</si>
  <si>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</si>
  <si>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</si>
  <si>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</si>
  <si>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</si>
  <si>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</si>
  <si>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</si>
  <si>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</si>
  <si>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</si>
  <si>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</si>
  <si>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</si>
  <si>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</si>
  <si>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</si>
  <si>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</si>
  <si>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</si>
  <si>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</si>
  <si>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</si>
  <si>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</si>
  <si>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</si>
  <si>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</si>
  <si>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</si>
  <si>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</si>
  <si>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</si>
  <si>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</si>
  <si>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</si>
  <si>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</si>
  <si>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</si>
  <si>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</si>
  <si>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</si>
  <si>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</si>
  <si>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</si>
  <si>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</si>
  <si>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</si>
  <si>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</si>
  <si>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</si>
  <si>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</si>
  <si>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</si>
  <si>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</si>
  <si>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</si>
  <si>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</si>
  <si>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</si>
  <si>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</si>
  <si>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</si>
  <si>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</si>
  <si>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</si>
  <si>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</si>
  <si>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</si>
  <si>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</si>
  <si>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</si>
  <si>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</si>
  <si>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</si>
  <si>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</si>
  <si>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</si>
  <si>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</si>
  <si>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</si>
  <si>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</si>
  <si>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</si>
  <si>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</si>
  <si>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</si>
  <si>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</si>
  <si>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</si>
  <si>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</si>
  <si>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</si>
  <si>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</si>
  <si>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</si>
  <si>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</si>
  <si>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</si>
  <si>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</si>
  <si>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</si>
  <si>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</si>
  <si>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</si>
  <si>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</si>
  <si>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</si>
  <si>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</si>
  <si>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</si>
  <si>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</si>
  <si>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</si>
  <si>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</si>
  <si>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</si>
  <si>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</si>
  <si>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</si>
  <si>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</si>
  <si>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</si>
  <si>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</si>
  <si>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</si>
  <si>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</si>
  <si>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</si>
  <si>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</si>
  <si>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</si>
  <si>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</si>
  <si>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</si>
  <si>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</si>
  <si>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</si>
  <si>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</si>
  <si>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</si>
  <si>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</si>
  <si>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</si>
  <si>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</si>
  <si>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</si>
  <si>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</si>
  <si>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</si>
  <si>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</si>
  <si>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</si>
  <si>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</si>
  <si>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</si>
  <si>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</si>
  <si>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</si>
  <si>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</si>
  <si>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</si>
  <si>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</si>
  <si>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</si>
  <si>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</si>
  <si>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</si>
  <si>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</si>
  <si>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</si>
  <si>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</si>
  <si>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</si>
  <si>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</si>
  <si>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</si>
  <si>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</si>
  <si>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</si>
  <si>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</si>
  <si>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</si>
  <si>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</si>
  <si>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</si>
  <si>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</si>
  <si>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</si>
  <si>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</si>
  <si>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</si>
  <si>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</si>
  <si>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</si>
  <si>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</si>
  <si>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</si>
  <si>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</si>
  <si>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</si>
  <si>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</si>
  <si>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</si>
  <si>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</si>
  <si>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</si>
  <si>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</si>
  <si>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</si>
  <si>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</si>
  <si>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</si>
  <si>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</si>
  <si>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</si>
  <si>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</si>
  <si>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</si>
  <si>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</si>
  <si>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</si>
  <si>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</si>
  <si>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</si>
  <si>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</si>
  <si>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</si>
  <si>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</si>
  <si>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</si>
  <si>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</si>
  <si>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</si>
  <si>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</si>
  <si>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</si>
  <si>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</si>
  <si>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</si>
  <si>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</si>
  <si>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</si>
  <si>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</si>
  <si>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</si>
  <si>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</si>
  <si>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</si>
  <si>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</si>
  <si>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</si>
  <si>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</si>
  <si>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</si>
  <si>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</si>
  <si>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</si>
  <si>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</si>
  <si>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</si>
  <si>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</si>
  <si>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</si>
  <si>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</si>
  <si>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</si>
  <si>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</si>
  <si>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</si>
  <si>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</si>
  <si>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</si>
  <si>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</si>
  <si>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</si>
  <si>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</si>
  <si>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</si>
  <si>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</si>
  <si>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</si>
  <si>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</si>
  <si>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</si>
  <si>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</si>
  <si>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</si>
  <si>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</si>
  <si>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</si>
  <si>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</si>
  <si>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</si>
  <si>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</si>
  <si>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</si>
  <si>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</si>
  <si>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</si>
  <si>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</si>
  <si>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</si>
  <si>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</si>
  <si>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</si>
  <si>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</si>
  <si>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</si>
  <si>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</si>
  <si>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</si>
  <si>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</si>
  <si>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</si>
  <si>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</si>
  <si>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</si>
  <si>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</si>
  <si>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</si>
  <si>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</si>
  <si>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</si>
  <si>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</si>
  <si>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</si>
  <si>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</si>
  <si>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</si>
  <si>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</si>
  <si>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</si>
  <si>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</si>
  <si>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</si>
  <si>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</si>
  <si>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</si>
  <si>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</si>
  <si>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</si>
  <si>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</si>
  <si>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</si>
  <si>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</si>
  <si>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</si>
  <si>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</si>
  <si>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</si>
  <si>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</si>
  <si>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</si>
  <si>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</si>
  <si>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</si>
  <si>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</si>
  <si>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</si>
  <si>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</si>
  <si>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</si>
  <si>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</si>
  <si>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</si>
  <si>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</si>
  <si>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</si>
  <si>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</si>
  <si>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</si>
  <si>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</si>
  <si>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</si>
  <si>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</si>
  <si>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</si>
  <si>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</si>
  <si>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</si>
  <si>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</si>
  <si>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</si>
  <si>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</si>
  <si>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</si>
  <si>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</si>
  <si>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</si>
  <si>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</si>
  <si>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</si>
  <si>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</si>
  <si>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</si>
  <si>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</si>
  <si>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</si>
  <si>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</si>
  <si>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</si>
  <si>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</si>
  <si>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</si>
  <si>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</si>
  <si>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</si>
  <si>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</si>
  <si>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</si>
  <si>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</si>
  <si>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</si>
  <si>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</si>
  <si>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</si>
  <si>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</si>
  <si>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</si>
  <si>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</si>
  <si>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</si>
  <si>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</si>
  <si>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</si>
  <si>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</si>
  <si>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</si>
  <si>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</si>
  <si>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</si>
  <si>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</si>
  <si>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</si>
  <si>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</si>
  <si>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</si>
  <si>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</si>
  <si>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</si>
  <si>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</si>
  <si>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</si>
  <si>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</si>
  <si>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</si>
  <si>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</si>
  <si>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</si>
  <si>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</si>
  <si>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</si>
  <si>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</si>
  <si>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</si>
  <si>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</si>
  <si>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</si>
  <si>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</si>
  <si>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</si>
  <si>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</si>
  <si>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</si>
  <si>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</si>
  <si>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</si>
  <si>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</si>
  <si>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</si>
  <si>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</si>
  <si>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</si>
  <si>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</si>
  <si>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</si>
  <si>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</si>
  <si>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</si>
  <si>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</si>
  <si>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</si>
  <si>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</si>
  <si>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</si>
  <si>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</si>
  <si>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</si>
  <si>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</si>
  <si>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</si>
  <si>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</si>
  <si>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</si>
  <si>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</si>
  <si>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</si>
  <si>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</si>
  <si>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</si>
  <si>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</si>
  <si>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</si>
  <si>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</si>
  <si>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</si>
  <si>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</si>
  <si>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</si>
  <si>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</si>
  <si>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</si>
  <si>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</si>
  <si>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</si>
  <si>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</si>
  <si>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</si>
  <si>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</si>
  <si>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</si>
  <si>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</si>
  <si>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</si>
  <si>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</si>
  <si>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</si>
  <si>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</si>
  <si>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</si>
  <si>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</si>
  <si>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</si>
  <si>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</si>
  <si>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</si>
  <si>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</si>
  <si>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</si>
  <si>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</si>
  <si>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</si>
  <si>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</si>
  <si>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</si>
  <si>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</si>
  <si>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</si>
  <si>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</si>
  <si>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</si>
  <si>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</si>
  <si>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</si>
  <si>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</si>
  <si>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</si>
  <si>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</si>
  <si>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</si>
  <si>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</si>
  <si>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</si>
  <si>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</si>
  <si>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</si>
  <si>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</si>
  <si>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</si>
  <si>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</si>
  <si>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</si>
  <si>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</si>
  <si>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</si>
  <si>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</si>
  <si>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</si>
  <si>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</si>
  <si>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</si>
  <si>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</si>
  <si>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</si>
  <si>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</si>
  <si>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</si>
  <si>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</si>
  <si>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</si>
  <si>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</si>
  <si>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</si>
  <si>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</si>
  <si>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</si>
  <si>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</si>
  <si>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</si>
  <si>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</si>
  <si>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</si>
  <si>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</si>
  <si>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</si>
  <si>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</si>
  <si>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</si>
  <si>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</si>
  <si>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</si>
  <si>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</si>
  <si>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</si>
  <si>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</si>
  <si>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</si>
  <si>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</si>
  <si>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</si>
  <si>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</si>
  <si>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</si>
  <si>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</si>
  <si>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</si>
  <si>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</si>
  <si>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</si>
  <si>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</si>
  <si>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</si>
  <si>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</si>
  <si>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</si>
  <si>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</si>
  <si>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</si>
  <si>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</si>
  <si>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</si>
  <si>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</si>
  <si>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</si>
  <si>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</si>
  <si>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</si>
  <si>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</si>
  <si>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</si>
  <si>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</si>
  <si>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</si>
  <si>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</si>
  <si>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</si>
  <si>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</si>
  <si>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</si>
  <si>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</si>
  <si>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</si>
  <si>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</si>
  <si>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</si>
  <si>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</si>
  <si>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</si>
  <si>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</si>
  <si>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</si>
  <si>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</si>
  <si>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</si>
  <si>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</si>
  <si>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</si>
  <si>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</si>
  <si>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</si>
  <si>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</si>
  <si>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</si>
  <si>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</si>
  <si>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</si>
  <si>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</si>
  <si>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</si>
  <si>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</si>
  <si>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</si>
  <si>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</si>
  <si>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</si>
  <si>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</si>
  <si>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</si>
  <si>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</si>
  <si>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</si>
  <si>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</si>
  <si>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</si>
  <si>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</si>
  <si>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</si>
  <si>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</si>
  <si>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</si>
  <si>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</si>
  <si>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</si>
  <si>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</si>
  <si>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</si>
  <si>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</si>
  <si>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</si>
  <si>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</si>
  <si>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</si>
  <si>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</si>
  <si>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</si>
  <si>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</si>
  <si>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</si>
  <si>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</si>
  <si>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</si>
  <si>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</si>
  <si>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</si>
  <si>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</si>
  <si>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</si>
  <si>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</si>
  <si>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</si>
  <si>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</si>
  <si>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</si>
  <si>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</si>
  <si>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</si>
  <si>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</si>
  <si>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</si>
  <si>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</si>
  <si>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</si>
  <si>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</si>
  <si>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</si>
  <si>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</si>
  <si>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</si>
  <si>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</si>
  <si>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</si>
  <si>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</si>
  <si>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</si>
  <si>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</si>
  <si>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</si>
  <si>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</si>
  <si>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</si>
  <si>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</si>
  <si>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</si>
  <si>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</si>
  <si>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</si>
  <si>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</si>
  <si>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</si>
  <si>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</si>
  <si>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</si>
  <si>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</si>
  <si>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</si>
  <si>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</si>
  <si>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</si>
  <si>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</si>
  <si>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</si>
  <si>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</si>
  <si>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</si>
  <si>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</si>
  <si>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</si>
  <si>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</si>
  <si>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23303</t>
  </si>
  <si>
    <t xml:space="preserve">   地方政府一般债务发行费用支出</t>
  </si>
  <si>
    <t>22902</t>
  </si>
  <si>
    <t xml:space="preserve">   年初预留</t>
  </si>
  <si>
    <t>22999</t>
  </si>
  <si>
    <t>???</t>
  </si>
  <si>
    <t>梁河县一般公共预算支出</t>
  </si>
  <si>
    <t>1-5  2026年梁河县本级一般公共预算政府预算经济分类表（基本支出）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</si>
  <si>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</si>
  <si>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</si>
  <si>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</si>
  <si>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</si>
  <si>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</si>
  <si>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</si>
  <si>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</si>
  <si>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</si>
  <si>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</si>
  <si>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</si>
  <si>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</si>
  <si>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</si>
  <si>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</si>
  <si>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</si>
  <si>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</si>
  <si>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</si>
  <si>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</si>
  <si>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</si>
  <si>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</si>
  <si>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</si>
  <si>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</si>
  <si>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</si>
  <si>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</si>
  <si>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</si>
  <si>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</si>
  <si>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</si>
  <si>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助学金</t>
  </si>
  <si>
    <t xml:space="preserve">  离退休费</t>
  </si>
  <si>
    <t xml:space="preserve">  其他对个人和家庭的补助</t>
  </si>
  <si>
    <t>支  出  合  计</t>
  </si>
  <si>
    <t>1-6  2026年梁河县本级一般公共预算支出表（州（市）对下转移支付项目）</t>
  </si>
  <si>
    <t>项       目</t>
  </si>
  <si>
    <t>其中：延续项目</t>
  </si>
  <si>
    <t>其中：新增项目</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</si>
  <si>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</si>
  <si>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</si>
  <si>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</si>
  <si>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</si>
  <si>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</si>
  <si>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</si>
  <si>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</si>
  <si>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</si>
  <si>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</si>
  <si>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</si>
  <si>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</si>
  <si>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</si>
  <si>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</si>
  <si>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</si>
  <si>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</si>
  <si>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</si>
  <si>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</si>
  <si>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</si>
  <si>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</si>
  <si>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</si>
  <si>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</si>
  <si>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合计</t>
  </si>
  <si>
    <t>1-7  2026年梁河县分地区税收返还和转移支付预算表</t>
  </si>
  <si>
    <t>县（市）</t>
  </si>
  <si>
    <t>税收返还</t>
  </si>
  <si>
    <t>转移支付</t>
  </si>
  <si>
    <t>一、提前下达数</t>
  </si>
  <si>
    <t>勐养镇</t>
  </si>
  <si>
    <t xml:space="preserve"> </t>
  </si>
  <si>
    <t>芒东镇</t>
  </si>
  <si>
    <t>遮岛镇</t>
  </si>
  <si>
    <t>九保乡</t>
  </si>
  <si>
    <t>曩宋乡</t>
  </si>
  <si>
    <t>河西乡</t>
  </si>
  <si>
    <t>大厂乡</t>
  </si>
  <si>
    <t>小厂乡</t>
  </si>
  <si>
    <t>平山乡</t>
  </si>
  <si>
    <t>二、预算数</t>
  </si>
  <si>
    <t>1-8  2026年梁河县本级“三公”经费预算财政拨款情况统计表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</si>
  <si>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</si>
  <si>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</si>
  <si>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</si>
  <si>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</si>
  <si>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</si>
  <si>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</si>
  <si>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</si>
  <si>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</si>
  <si>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2026年梁河县“三公”经费增减变化原因说明：2026年梁河县“三公”经费预算安排数552.514万元，其中：因公出国（境）费0.094万元，公务接待费98.13万元，公务用车购置和运行维护费454.29万元（其中：公务用车运行费355.49万元，公务用车购置98.8万元）。与2025年“三公”经费预算数525.004万元相比，增加27.51万元，增长5.24%。其中，因公出国（境）费不变，与去年持平；公务接待费减少1.77万元,下降1.77%，减少原因主要是各单位《严格落实过紧日子要求切实硬化预算管理二十条措施》规定要求，结合本单位实际，完善相关制度，厉行节约，严控支出，有效地控制行政成本，根据目标控制数，减少不必要的开支；公务用车购置及运行费增加29.28万元，增长6.89%（其中，公务用车运行费减少30.72万元，下降7.95%；公务用车购置增加60万元，增长154.64%），公务用车运行费减少原因：梁河县严格执行公车管理制度，杜绝公车私用，合理安排公务用车的出行；公务用车购置费增加单位原因是我县公务用车老化严重，且车辆大量空编，梁河县机关事务局提请梁河县人民政府常务会议研究同意每年安排60万元用于全县公务车辆采购。</t>
  </si>
  <si>
    <t>2-1 2026年梁河县政府性基金预算收入情况表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</si>
  <si>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</si>
  <si>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</si>
  <si>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</si>
  <si>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</si>
  <si>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</si>
  <si>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</si>
  <si>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</si>
  <si>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</si>
  <si>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</si>
  <si>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</si>
  <si>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</si>
  <si>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</si>
  <si>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</si>
  <si>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</si>
  <si>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</si>
  <si>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</si>
  <si>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</si>
  <si>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</si>
  <si>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</si>
  <si>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</si>
  <si>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</si>
  <si>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</si>
  <si>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</si>
  <si>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</si>
  <si>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</si>
  <si>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</si>
  <si>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</si>
  <si>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</si>
  <si>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</si>
  <si>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</si>
  <si>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</si>
  <si>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</si>
  <si>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</si>
  <si>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</si>
  <si>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</si>
  <si>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</si>
  <si>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</si>
  <si>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</si>
  <si>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</si>
  <si>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</si>
  <si>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</si>
  <si>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</si>
  <si>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</si>
  <si>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</si>
  <si>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</si>
  <si>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</si>
  <si>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</si>
  <si>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</si>
  <si>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政府性基金预算收入</t>
  </si>
  <si>
    <t>地方政府专项债务收入</t>
  </si>
  <si>
    <t xml:space="preserve">  政府性基金转移收入</t>
  </si>
  <si>
    <t xml:space="preserve">     政府性基金补助收入</t>
  </si>
  <si>
    <t xml:space="preserve">     抗疫特别国债转移支付收入</t>
  </si>
  <si>
    <t>2-2 2026年梁河县政府性基金预算支出情况表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</si>
  <si>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</si>
  <si>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</si>
  <si>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</si>
  <si>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</si>
  <si>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</si>
  <si>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</si>
  <si>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</si>
  <si>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</si>
  <si>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</si>
  <si>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</si>
  <si>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</si>
  <si>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</si>
  <si>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</si>
  <si>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</si>
  <si>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</si>
  <si>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</si>
  <si>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</si>
  <si>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</si>
  <si>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</si>
  <si>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</si>
  <si>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</si>
  <si>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</si>
  <si>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</si>
  <si>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</si>
  <si>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</si>
  <si>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</si>
  <si>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</si>
  <si>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</si>
  <si>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</si>
  <si>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</si>
  <si>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</si>
  <si>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</si>
  <si>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</si>
  <si>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</si>
  <si>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</si>
  <si>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</si>
  <si>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</si>
  <si>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</si>
  <si>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</si>
  <si>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</si>
  <si>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</si>
  <si>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</si>
  <si>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</si>
  <si>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</si>
  <si>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</si>
  <si>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</si>
  <si>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</si>
  <si>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</si>
  <si>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</si>
  <si>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</si>
  <si>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</si>
  <si>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</si>
  <si>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</si>
  <si>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</si>
  <si>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</si>
  <si>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</si>
  <si>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</si>
  <si>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</si>
  <si>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</si>
  <si>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</si>
  <si>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</si>
  <si>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</si>
  <si>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</si>
  <si>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</si>
  <si>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</si>
  <si>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</si>
  <si>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</si>
  <si>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</si>
  <si>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</si>
  <si>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</si>
  <si>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</si>
  <si>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</si>
  <si>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</si>
  <si>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</si>
  <si>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</si>
  <si>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</si>
  <si>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</si>
  <si>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</si>
  <si>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</si>
  <si>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</si>
  <si>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</si>
  <si>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</si>
  <si>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</si>
  <si>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</si>
  <si>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</si>
  <si>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</si>
  <si>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</si>
  <si>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</si>
  <si>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</si>
  <si>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</si>
  <si>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</si>
  <si>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</si>
  <si>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</si>
  <si>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</si>
  <si>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</si>
  <si>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</si>
  <si>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</si>
  <si>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</si>
  <si>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</si>
  <si>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</si>
  <si>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</si>
  <si>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</si>
  <si>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</si>
  <si>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</si>
  <si>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</si>
  <si>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</si>
  <si>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</si>
  <si>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</si>
  <si>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</si>
  <si>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</si>
  <si>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</si>
  <si>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</si>
  <si>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</si>
  <si>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</si>
  <si>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</si>
  <si>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</si>
  <si>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</si>
  <si>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</si>
  <si>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</si>
  <si>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</si>
  <si>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</si>
  <si>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</si>
  <si>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</si>
  <si>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</si>
  <si>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</si>
  <si>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</si>
  <si>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</si>
  <si>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</si>
  <si>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</si>
  <si>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</si>
  <si>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</si>
  <si>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</si>
  <si>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</si>
  <si>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</si>
  <si>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</si>
  <si>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</si>
  <si>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</si>
  <si>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</si>
  <si>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</si>
  <si>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</si>
  <si>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</si>
  <si>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</si>
  <si>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</si>
  <si>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</si>
  <si>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</si>
  <si>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</si>
  <si>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</si>
  <si>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</si>
  <si>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</si>
  <si>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</si>
  <si>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</si>
  <si>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</si>
  <si>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</si>
  <si>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</si>
  <si>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</si>
  <si>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超长期特别国债安排的支出▲</t>
  </si>
  <si>
    <t>城乡社区公共设施▲</t>
  </si>
  <si>
    <t>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</si>
  <si>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</si>
  <si>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</si>
  <si>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</si>
  <si>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</si>
  <si>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</si>
  <si>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</si>
  <si>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</si>
  <si>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</si>
  <si>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</si>
  <si>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</si>
  <si>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</si>
  <si>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</si>
  <si>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</si>
  <si>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</si>
  <si>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</si>
  <si>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</si>
  <si>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</si>
  <si>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</si>
  <si>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</si>
  <si>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</si>
  <si>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</si>
  <si>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</si>
  <si>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</si>
  <si>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</si>
  <si>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</si>
  <si>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</si>
  <si>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</si>
  <si>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</si>
  <si>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</si>
  <si>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</si>
  <si>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</si>
  <si>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</si>
  <si>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</si>
  <si>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大中型水库移民后期扶持基金支出</t>
  </si>
  <si>
    <t>移民补助</t>
  </si>
  <si>
    <t>基础设施建设和经济发展</t>
  </si>
  <si>
    <t>其他大中型水库移民后期扶持基金支出</t>
  </si>
  <si>
    <t>超长期特别国债安排的支出</t>
  </si>
  <si>
    <t>农业农村支出</t>
  </si>
  <si>
    <t>水利支出</t>
  </si>
  <si>
    <t>其他农林水支出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</si>
  <si>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</si>
  <si>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</si>
  <si>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</si>
  <si>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</si>
  <si>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</si>
  <si>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</si>
  <si>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</si>
  <si>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</si>
  <si>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</si>
  <si>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</si>
  <si>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</si>
  <si>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</si>
  <si>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</si>
  <si>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</si>
  <si>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</si>
  <si>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</si>
  <si>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</si>
  <si>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</si>
  <si>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</si>
  <si>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</si>
  <si>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</si>
  <si>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</si>
  <si>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</si>
  <si>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</si>
  <si>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</si>
  <si>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</si>
  <si>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</si>
  <si>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</si>
  <si>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</si>
  <si>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</si>
  <si>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</si>
  <si>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</si>
  <si>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</si>
  <si>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</si>
  <si>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</si>
  <si>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</si>
  <si>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</si>
  <si>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</si>
  <si>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</si>
  <si>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</si>
  <si>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</si>
  <si>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</si>
  <si>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</si>
  <si>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</si>
  <si>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</si>
  <si>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</si>
  <si>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</si>
  <si>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</si>
  <si>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</si>
  <si>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</si>
  <si>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</si>
  <si>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</si>
  <si>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</si>
  <si>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</si>
  <si>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</si>
  <si>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</si>
  <si>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</si>
  <si>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</si>
  <si>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</si>
  <si>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</si>
  <si>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</si>
  <si>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</si>
  <si>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</si>
  <si>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</si>
  <si>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</si>
  <si>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</si>
  <si>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</si>
  <si>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</si>
  <si>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</si>
  <si>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</si>
  <si>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</si>
  <si>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</si>
  <si>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</si>
  <si>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</si>
  <si>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</si>
  <si>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</si>
  <si>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</si>
  <si>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</si>
  <si>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</si>
  <si>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</si>
  <si>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</si>
  <si>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</si>
  <si>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</si>
  <si>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</si>
  <si>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</si>
  <si>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</si>
  <si>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</si>
  <si>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</si>
  <si>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</si>
  <si>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</si>
  <si>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</si>
  <si>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</si>
  <si>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</si>
  <si>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</si>
  <si>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</si>
  <si>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</si>
  <si>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</si>
  <si>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</si>
  <si>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</si>
  <si>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</si>
  <si>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</si>
  <si>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</si>
  <si>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</si>
  <si>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</si>
  <si>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</si>
  <si>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</si>
  <si>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</si>
  <si>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</si>
  <si>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</si>
  <si>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</si>
  <si>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</si>
  <si>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</si>
  <si>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</si>
  <si>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</si>
  <si>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</si>
  <si>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</si>
  <si>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</si>
  <si>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</si>
  <si>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</si>
  <si>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</si>
  <si>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</si>
  <si>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</si>
  <si>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</si>
  <si>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</si>
  <si>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</si>
  <si>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</si>
  <si>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</si>
  <si>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</si>
  <si>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</si>
  <si>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</si>
  <si>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</si>
  <si>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</si>
  <si>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</si>
  <si>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</si>
  <si>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</si>
  <si>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</si>
  <si>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</si>
  <si>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</si>
  <si>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</si>
  <si>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</si>
  <si>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</si>
  <si>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</si>
  <si>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</si>
  <si>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</si>
  <si>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</si>
  <si>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</si>
  <si>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</si>
  <si>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</si>
  <si>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</si>
  <si>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</si>
  <si>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</si>
  <si>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</si>
  <si>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</si>
  <si>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</si>
  <si>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</si>
  <si>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</si>
  <si>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</si>
  <si>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</si>
  <si>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</si>
  <si>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</si>
  <si>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</si>
  <si>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</si>
  <si>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</si>
  <si>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</si>
  <si>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</si>
  <si>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</si>
  <si>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</si>
  <si>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</si>
  <si>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</si>
  <si>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</si>
  <si>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</si>
  <si>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</si>
  <si>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</si>
  <si>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</si>
  <si>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</si>
  <si>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</si>
  <si>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</si>
  <si>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</si>
  <si>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</si>
  <si>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</si>
  <si>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</si>
  <si>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</si>
  <si>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</si>
  <si>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</si>
  <si>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</si>
  <si>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</si>
  <si>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</si>
  <si>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</si>
  <si>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</si>
  <si>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</si>
  <si>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</si>
  <si>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</si>
  <si>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</si>
  <si>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</si>
  <si>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</si>
  <si>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</si>
  <si>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</si>
  <si>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</si>
  <si>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</si>
  <si>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</si>
  <si>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</si>
  <si>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</si>
  <si>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</si>
  <si>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</si>
  <si>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</si>
  <si>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</si>
  <si>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</si>
  <si>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</si>
  <si>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</si>
  <si>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</si>
  <si>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</si>
  <si>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</si>
  <si>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</si>
  <si>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</si>
  <si>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</si>
  <si>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</si>
  <si>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</si>
  <si>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</si>
  <si>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</si>
  <si>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</si>
  <si>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</si>
  <si>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</si>
  <si>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</si>
  <si>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</si>
  <si>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</si>
  <si>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</si>
  <si>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</si>
  <si>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</si>
  <si>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</si>
  <si>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</si>
  <si>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</si>
  <si>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</si>
  <si>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</si>
  <si>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</si>
  <si>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</si>
  <si>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</si>
  <si>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</si>
  <si>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</si>
  <si>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</si>
  <si>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</si>
  <si>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</si>
  <si>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</si>
  <si>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</si>
  <si>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</si>
  <si>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</si>
  <si>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</si>
  <si>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</si>
  <si>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</si>
  <si>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</si>
  <si>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</si>
  <si>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</si>
  <si>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</si>
  <si>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</si>
  <si>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</si>
  <si>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</si>
  <si>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</si>
  <si>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</si>
  <si>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</si>
  <si>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</si>
  <si>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</si>
  <si>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</si>
  <si>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</si>
  <si>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</si>
  <si>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</si>
  <si>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</si>
  <si>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</si>
  <si>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</si>
  <si>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</si>
  <si>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</si>
  <si>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</si>
  <si>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</si>
  <si>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</si>
  <si>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</si>
  <si>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</si>
  <si>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</si>
  <si>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</si>
  <si>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</si>
  <si>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</si>
  <si>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</si>
  <si>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2026年梁河县政府性基金预算收入情况表</t>
  </si>
  <si>
    <t xml:space="preserve">   政府性基金补助收入</t>
  </si>
  <si>
    <t>否</t>
  </si>
  <si>
    <t xml:space="preserve">     政府性基金上解收入</t>
  </si>
  <si>
    <t>2-4 2026年梁河县本级政府性基金预算支出情况表</t>
  </si>
  <si>
    <t>类</t>
  </si>
  <si>
    <t>2300401</t>
  </si>
  <si>
    <t xml:space="preserve">     政府性基金补助支出</t>
  </si>
  <si>
    <t>203308</t>
  </si>
  <si>
    <t>23011</t>
  </si>
  <si>
    <t xml:space="preserve">   地方政府专项债务转贷支出</t>
  </si>
  <si>
    <t>上年结转对应安排支出</t>
  </si>
  <si>
    <t>2-5  2026年梁河县本级政府性基金支出表（州（市）对下转移支付）</t>
  </si>
  <si>
    <t>本年支出小计</t>
  </si>
  <si>
    <t>3-1  2026年梁河县国有资本经营收入预算情况表</t>
  </si>
  <si>
    <r>
      <rPr>
        <b/>
        <sz val="14"/>
        <rFont val="MS Serif"/>
        <charset val="134"/>
      </rPr>
      <t xml:space="preserve">    </t>
    </r>
    <r>
      <rPr>
        <b/>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</si>
  <si>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</si>
  <si>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</si>
  <si>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</si>
  <si>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</si>
  <si>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</si>
  <si>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</si>
  <si>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</si>
  <si>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</si>
  <si>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</si>
  <si>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</si>
  <si>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</si>
  <si>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</si>
  <si>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</si>
  <si>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</si>
  <si>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</si>
  <si>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</si>
  <si>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</si>
  <si>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</si>
  <si>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</si>
  <si>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</si>
  <si>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</si>
  <si>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</si>
  <si>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</si>
  <si>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</si>
  <si>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</si>
  <si>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</si>
  <si>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</si>
  <si>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</si>
  <si>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</si>
  <si>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</si>
  <si>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</si>
  <si>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</si>
  <si>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</si>
  <si>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</si>
  <si>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国有资本经营收入</t>
  </si>
  <si>
    <t>上年结转</t>
  </si>
  <si>
    <t>账务调整收入</t>
  </si>
  <si>
    <t>3-2  2026年梁河县国有资本经营支出预算情况表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</si>
  <si>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</si>
  <si>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</si>
  <si>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</si>
  <si>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</si>
  <si>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</si>
  <si>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</si>
  <si>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</si>
  <si>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</si>
  <si>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</si>
  <si>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</si>
  <si>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</si>
  <si>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</si>
  <si>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</si>
  <si>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</si>
  <si>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</si>
  <si>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</si>
  <si>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</si>
  <si>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</si>
  <si>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</si>
  <si>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国有资本经营支出</t>
  </si>
  <si>
    <t>国有资本经营预算转移支付</t>
  </si>
  <si>
    <t>调出资金</t>
  </si>
  <si>
    <t>结转下年</t>
  </si>
  <si>
    <t>3-3  2026年梁河县本级国有资本经营收入预算情况表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</si>
  <si>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</si>
  <si>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</si>
  <si>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</si>
  <si>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</si>
  <si>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</si>
  <si>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</si>
  <si>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</si>
  <si>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</si>
  <si>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</si>
  <si>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</si>
  <si>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2026年梁河县本级国有资本经营支出预算情况表</t>
  </si>
  <si>
    <t>项   目</t>
  </si>
  <si>
    <t xml:space="preserve">    "三供一业"移交补助支出</t>
  </si>
  <si>
    <t xml:space="preserve">   其他金融国有资本经营预算支出</t>
  </si>
  <si>
    <t>县本级国有资本经营支出</t>
  </si>
  <si>
    <t>3-5  2026年梁河县本级国有资本经营预算转移支付表（分地区）</t>
  </si>
  <si>
    <t>地  区</t>
  </si>
  <si>
    <t>预算数</t>
  </si>
  <si>
    <t>合  计</t>
  </si>
  <si>
    <t>3-6  2026年梁河县本级国有资本经营预算转移支付表（分项目）</t>
  </si>
  <si>
    <t>项目名称</t>
  </si>
  <si>
    <t>4-1  2026年梁河县社会保险基金收入预算情况表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</si>
  <si>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</si>
  <si>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</si>
  <si>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</si>
  <si>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</si>
  <si>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</si>
  <si>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</si>
  <si>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</si>
  <si>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</si>
  <si>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</si>
  <si>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</si>
  <si>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</si>
  <si>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</si>
  <si>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</si>
  <si>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</si>
  <si>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</si>
  <si>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</si>
  <si>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上年结余收入</t>
  </si>
  <si>
    <t>下级上解收入</t>
  </si>
  <si>
    <t>收入合计</t>
  </si>
  <si>
    <t>4-2  2026年梁河县社会保险基金支出预算情况表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</si>
  <si>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</si>
  <si>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</si>
  <si>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</si>
  <si>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</si>
  <si>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</si>
  <si>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</si>
  <si>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</si>
  <si>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</si>
  <si>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</si>
  <si>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</si>
  <si>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</si>
  <si>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</si>
  <si>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年终结余</t>
  </si>
  <si>
    <t>上解上级支出</t>
  </si>
  <si>
    <t>支出合计</t>
  </si>
  <si>
    <t>4-3  2026年梁河县本级社会保险基金收入预算情况表</t>
  </si>
  <si>
    <t>4-4  2026年梁河县本级社会保险基金支出预算情况表</t>
  </si>
  <si>
    <r>
      <rPr>
        <sz val="14"/>
        <rFont val="MS Serif"/>
        <charset val="134"/>
      </rPr>
      <t xml:space="preserve">    </t>
    </r>
    <r>
      <rPr>
        <sz val="14"/>
        <color indexed="8"/>
        <rFont val="宋体"/>
        <charset val="134"/>
      </rPr>
      <t>单位：万元</t>
    </r>
  </si>
  <si>
    <t>5-1  梁河县2025年地方政府债务限额及余额预算情况表</t>
  </si>
  <si>
    <t>地   区</t>
  </si>
  <si>
    <t>2025年债务限额</t>
  </si>
  <si>
    <t>2025年债务余额预计执行数</t>
  </si>
  <si>
    <t>一般债务</t>
  </si>
  <si>
    <t>专项债务</t>
  </si>
  <si>
    <t>公  式</t>
  </si>
  <si>
    <t>A=B+C</t>
  </si>
  <si>
    <t>B</t>
  </si>
  <si>
    <t>C</t>
  </si>
  <si>
    <t>D=E+F</t>
  </si>
  <si>
    <t>E</t>
  </si>
  <si>
    <t>F</t>
  </si>
  <si>
    <t>梁河县</t>
  </si>
  <si>
    <t>梁河县本级</t>
  </si>
  <si>
    <t>梁河县下级</t>
  </si>
  <si>
    <t>勐养镇人民政府</t>
  </si>
  <si>
    <t>芒东镇人民政府</t>
  </si>
  <si>
    <t>遮岛镇人民政府</t>
  </si>
  <si>
    <t>九保乡人民政府</t>
  </si>
  <si>
    <t>曩宋乡人民政府</t>
  </si>
  <si>
    <t>河西乡人民政府</t>
  </si>
  <si>
    <t>平山乡人民政府</t>
  </si>
  <si>
    <t>大厂乡人民政府</t>
  </si>
  <si>
    <t>小厂乡人民政府</t>
  </si>
  <si>
    <t>注：1.本表反映上一年度本地区、本级及分地区地方政府债务限额及余额预计执行数。</t>
  </si>
  <si>
    <t xml:space="preserve">    2.本表由县级以上地方各级财政部门在本级人民代表大会批准预算后二十日内公开。</t>
  </si>
  <si>
    <t>5-2 梁河县2025年地方政府一般债务余额情况表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</si>
  <si>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</si>
  <si>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</si>
  <si>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</si>
  <si>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</si>
  <si>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</si>
  <si>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</si>
  <si>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</si>
  <si>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</si>
  <si>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</si>
  <si>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</si>
  <si>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</si>
  <si>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</si>
  <si>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5-3 梁河县本级2025年地方政府一般债务余额情况表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</si>
  <si>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</si>
  <si>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</si>
  <si>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</si>
  <si>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5-4  梁河县2025年地方政府专项债务余额情况表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</si>
  <si>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</si>
  <si>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</si>
  <si>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</si>
  <si>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</si>
  <si>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</si>
  <si>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</si>
  <si>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</si>
  <si>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</si>
  <si>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5-5  梁河县本级2025年地方政府专项债务余额情况表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</si>
  <si>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</si>
  <si>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5-6 梁河县地方政府债券发行及还本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</si>
  <si>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</si>
  <si>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</si>
  <si>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</si>
  <si>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</si>
  <si>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</si>
  <si>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</si>
  <si>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</si>
  <si>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</si>
  <si>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</si>
  <si>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</si>
  <si>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</si>
  <si>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</si>
  <si>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</si>
  <si>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</si>
  <si>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</si>
  <si>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</si>
  <si>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</si>
  <si>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</si>
  <si>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</si>
  <si>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</si>
  <si>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</si>
  <si>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</si>
  <si>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</si>
  <si>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</si>
  <si>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</si>
  <si>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</si>
  <si>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</si>
  <si>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</si>
  <si>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</si>
  <si>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</si>
  <si>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</si>
  <si>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梁河县2026年地方政府债务限额提前下达情况表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</si>
  <si>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</si>
  <si>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</si>
  <si>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</si>
  <si>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</si>
  <si>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</si>
  <si>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</si>
  <si>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梁河县2026年年初新增地方政府债券资金安排表</t>
  </si>
  <si>
    <t>序号</t>
  </si>
  <si>
    <t>项目类型</t>
  </si>
  <si>
    <t>项目主管部门</t>
  </si>
  <si>
    <t>债券性质</t>
  </si>
  <si>
    <t>债券规模</t>
  </si>
  <si>
    <t>德宏州梁河县脱贫攻坚产教融合发展实训基地建设项目</t>
  </si>
  <si>
    <t>职业教育</t>
  </si>
  <si>
    <t>梁河县教育体育局</t>
  </si>
  <si>
    <t>专项债券</t>
  </si>
  <si>
    <t>2026年梁河县遮岛镇片区新增土地储备专项债券项目</t>
  </si>
  <si>
    <t>新增土地储备</t>
  </si>
  <si>
    <t>梁河县自然资源局</t>
  </si>
  <si>
    <t>云南省梁河县湾中河水库工程</t>
  </si>
  <si>
    <t>水利</t>
  </si>
  <si>
    <t>梁河县水利局</t>
  </si>
  <si>
    <t>注：本表反映本级当年提前下达的新增地方政府债券资金使用安排，由县级以上地方各级财政部门在本级人民代表大会批准预算后二十日内公开。</t>
  </si>
  <si>
    <t>6-1   2026年梁河县重大政策和重点项目绩效目标表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</si>
  <si>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</si>
  <si>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</si>
  <si>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</si>
  <si>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</si>
  <si>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</si>
  <si>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</si>
  <si>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</si>
  <si>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</si>
  <si>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</si>
  <si>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</si>
  <si>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梁河县机关事务管理局</t>
  </si>
  <si>
    <t>信创产品专项经费</t>
  </si>
  <si>
    <t>做好党政机关深化信创替代国产芯片“国货国用”支持工作。</t>
  </si>
  <si>
    <t>产出指标</t>
  </si>
  <si>
    <t>数量指标</t>
  </si>
  <si>
    <t>信创产品</t>
  </si>
  <si>
    <t>&gt;=</t>
  </si>
  <si>
    <t>1000</t>
  </si>
  <si>
    <t>台/套</t>
  </si>
  <si>
    <t>定量指标</t>
  </si>
  <si>
    <t>时效指标</t>
  </si>
  <si>
    <t>完成时效</t>
  </si>
  <si>
    <t>=</t>
  </si>
  <si>
    <t>2026年12月31日</t>
  </si>
  <si>
    <t>年-月-日</t>
  </si>
  <si>
    <t>按要求购买信创产品</t>
  </si>
  <si>
    <t>成本指标</t>
  </si>
  <si>
    <t>经济成本指标</t>
  </si>
  <si>
    <t>&lt;=</t>
  </si>
  <si>
    <t>5830000</t>
  </si>
  <si>
    <t>元</t>
  </si>
  <si>
    <t>效益指标</t>
  </si>
  <si>
    <t>社会效益</t>
  </si>
  <si>
    <t>推动信创工作如期完成</t>
  </si>
  <si>
    <t>推动梁河县信创工作如期完成</t>
  </si>
  <si>
    <t>定性指标</t>
  </si>
  <si>
    <t>满意度指标</t>
  </si>
  <si>
    <t>服务对象满意度</t>
  </si>
  <si>
    <t>单位或者个人使用满意度</t>
  </si>
  <si>
    <t>90</t>
  </si>
  <si>
    <t>%</t>
  </si>
  <si>
    <t>梁河县残疾人联合会</t>
  </si>
  <si>
    <t>残疾人就业保障金补助资金</t>
  </si>
  <si>
    <t>通过扶持，不断提高残疾人的生存质量，改善生存环境，残疾人的基本生活，教育，就业，康复等方面取得明显成效。</t>
  </si>
  <si>
    <t>接受补助的人数</t>
  </si>
  <si>
    <t>600</t>
  </si>
  <si>
    <t>人</t>
  </si>
  <si>
    <t>接受补助的人数&gt;=600人</t>
  </si>
  <si>
    <t>第三代残疾证制卡材料购置费</t>
  </si>
  <si>
    <t>1.00</t>
  </si>
  <si>
    <t>残疾人就业服务中心修缮</t>
  </si>
  <si>
    <t>30000</t>
  </si>
  <si>
    <t>质量指标</t>
  </si>
  <si>
    <t>通过扶持，不断提高残疾人的生存质量</t>
  </si>
  <si>
    <t>&gt;</t>
  </si>
  <si>
    <t>不断提高</t>
  </si>
  <si>
    <t>完成时间</t>
  </si>
  <si>
    <t>年</t>
  </si>
  <si>
    <t>完成时间2025年12月</t>
  </si>
  <si>
    <t>社会成本指标</t>
  </si>
  <si>
    <t>2004000</t>
  </si>
  <si>
    <t>经济效益</t>
  </si>
  <si>
    <t>通过大力实施就业扶持、困难帮扶以及康复救助等措施，提高残疾人的生活水平。</t>
  </si>
  <si>
    <t>提高残疾人的生活水平</t>
  </si>
  <si>
    <t>通过大力实施就业扶持、困难帮扶以及康复救助等措施，提高残疾人的生活水平</t>
  </si>
  <si>
    <t>全社会关心支持残疾人事业发展及全社会扶残助残意识。</t>
  </si>
  <si>
    <t>明显增强</t>
  </si>
  <si>
    <t>生态效益</t>
  </si>
  <si>
    <t>社会反响好</t>
  </si>
  <si>
    <t>可持续影响</t>
  </si>
  <si>
    <t>项目的实施，保障了残疾人的基本生活，使残疾人的生活质量得到明显改善，该项目有较强的可持续性。</t>
  </si>
  <si>
    <t>明显改善</t>
  </si>
  <si>
    <t>受助残疾人及残疾人家庭的满意度</t>
  </si>
  <si>
    <t>受助残疾人及残疾人家庭的满意度≥90℅</t>
  </si>
  <si>
    <t>梁河县住房和城乡建设局</t>
  </si>
  <si>
    <t>市政公共设施维护经费</t>
  </si>
  <si>
    <t>根据部门职责，我局负责辖区内市容市貌环境卫生管理、建筑市场、城市绿化管理、市政公用设施的管理，对城区环境卫生的维护，垃圾清运正常运行，对城区受损的道路、人行道进行修复改造；对城区路灯景观灯照明设施的维护管理，确保亮化实施正常亮灯；对城区所有园林绿化修剪、涂药、更新；公厕维护，城市综合执法管理，污水泵站等日常运行支出。</t>
  </si>
  <si>
    <t>城区绿化总面积</t>
  </si>
  <si>
    <t>127.32万</t>
  </si>
  <si>
    <t>平方米</t>
  </si>
  <si>
    <t>根据工作需要设定</t>
  </si>
  <si>
    <t>全县洗手设施安装</t>
  </si>
  <si>
    <t>514</t>
  </si>
  <si>
    <t>座</t>
  </si>
  <si>
    <t>污水收集率</t>
  </si>
  <si>
    <t>85.6</t>
  </si>
  <si>
    <t>城区绿化率</t>
  </si>
  <si>
    <t>31.82</t>
  </si>
  <si>
    <t>机械化清扫率达到</t>
  </si>
  <si>
    <t>60</t>
  </si>
  <si>
    <t>生活垃圾收集及处理率</t>
  </si>
  <si>
    <t>100</t>
  </si>
  <si>
    <t>项目实施年度</t>
  </si>
  <si>
    <t>提升城市市容市貌、环卫卫生管理能力</t>
  </si>
  <si>
    <t>有效提升</t>
  </si>
  <si>
    <t>提供良好出行环境，服务城区社会发展</t>
  </si>
  <si>
    <t>环境改观、减少环境污染</t>
  </si>
  <si>
    <t>长期有效</t>
  </si>
  <si>
    <t>群众满意度</t>
  </si>
  <si>
    <t>95</t>
  </si>
  <si>
    <t>梁河县人力资源和社会保障局</t>
  </si>
  <si>
    <t>农村劳动力转移就业特别行动计划工作经费</t>
  </si>
  <si>
    <t>安排各乡镇进行一次务工情况大排查，形成五个清单：农村劳动力清单、春节返乡及返岗人员清单、有就业意愿人员清单、返乡回流清单、留守老人和儿童清单，通过持续开展大走访、大稳岗、大推送、大宣传、大输送、大协作等活动，推动全县农村劳动力转移就业稳定在5.6万人以上，脱贫劳动力转移就业1.3万人以上；省外转移就业稳定在1.4万人以上，脱贫劳动力省外转移就业稳定在0.3万人，提高务工人员收入，巩固脱贫攻坚成果，通过培训不断增加建档立卡户劳动力就业创业本领，保持就业局势总体平稳，助力脱贫攻坚。</t>
  </si>
  <si>
    <t>农村劳动力转移就业稳定在5.6万人以上</t>
  </si>
  <si>
    <t>56000</t>
  </si>
  <si>
    <t>外出务工人员经济收入有所增加</t>
  </si>
  <si>
    <t>14000</t>
  </si>
  <si>
    <t>省外转移就业稳定在1.4万人以上</t>
  </si>
  <si>
    <t>脱贫人口群众满意度</t>
  </si>
  <si>
    <t>脱贫劳动力省外转移就业稳定在0.3万人</t>
  </si>
  <si>
    <t>梁河县农业农村局</t>
  </si>
  <si>
    <t>梁河县烤烟生产发展专项资金</t>
  </si>
  <si>
    <t>烤烟产业是我县的重要支柱产业，我县烤烟生产工作紧紧围绕州政府下达的年度生产计划，在州委、州政府的正确领导下，2026年预计种植烤烟面积4.64万亩，烟叶收购量12.57万担，产值2.05亿元以上，烟叶税4500万元以上。</t>
  </si>
  <si>
    <t>烤烟面积</t>
  </si>
  <si>
    <t>4.64</t>
  </si>
  <si>
    <t>万亩</t>
  </si>
  <si>
    <t>梁河县人民政府办公室关于2023年烤烟生产安排的实施方案</t>
  </si>
  <si>
    <t>收购量</t>
  </si>
  <si>
    <t>12.57</t>
  </si>
  <si>
    <t>万担</t>
  </si>
  <si>
    <t>项目实际完成情况</t>
  </si>
  <si>
    <t>上等烟比例</t>
  </si>
  <si>
    <t>65</t>
  </si>
  <si>
    <t>项目完成时限</t>
  </si>
  <si>
    <t>2026年1月-12月</t>
  </si>
  <si>
    <t>烟农售烟收入</t>
  </si>
  <si>
    <t>2.05</t>
  </si>
  <si>
    <t>亿元</t>
  </si>
  <si>
    <t>烟叶税</t>
  </si>
  <si>
    <t>4500</t>
  </si>
  <si>
    <t>万元</t>
  </si>
  <si>
    <t>亩产值</t>
  </si>
  <si>
    <t>4400</t>
  </si>
  <si>
    <t>带动农户</t>
  </si>
  <si>
    <t>3600</t>
  </si>
  <si>
    <t>户</t>
  </si>
  <si>
    <t>带动脱贫户</t>
  </si>
  <si>
    <t>支持特色产业的发展</t>
  </si>
  <si>
    <t>长期</t>
  </si>
  <si>
    <t>烟农满意度</t>
  </si>
  <si>
    <t>6-2  重点工作情况解释说明汇总表</t>
  </si>
  <si>
    <t>重点工作</t>
  </si>
  <si>
    <t>2026年工作重点及工作情况</t>
  </si>
  <si>
    <t xml:space="preserve">  梁河县实行乡财县管，按照县与乡（镇）财政管理体制，乡（镇）按照县级部门预算管理，故无转移支付情况。</t>
  </si>
  <si>
    <t>举借债务</t>
  </si>
  <si>
    <t xml:space="preserve">  梁河县2025年末地方政府债务限额326,521万元（其中：一般债务128,145万元、专项债务198,376万元），同比增长12.3%，当年新增地方政府债务限额35,670万元（其中：一般债务限额2,000万元、专项债务限额33,670万元）。梁河县2025年末地方政府债务余额314,407万元（其中：一般债务120,237万元、专项债务194,170万元），同比增长12.2%，当年增加地方政府债务76,770万元（其中：一般债务32,800万元、专项债务43,970万元），债务减少42,461万元（其中：一般债务30,960万元、专项债务11,501万元）。</t>
  </si>
  <si>
    <t>预算绩效</t>
  </si>
  <si>
    <t xml:space="preserve">  按照“每年选取部分部门编制部门整体支出绩效目标试点，最终覆盖所有部门”的目标。2026年，积极推进项目绩效目标考核的财政管理机制，引入第三方中介机构，对部门预算编制项目实行绩效评价，努力实现预算编制项目绩效全覆盖，并将绩效评价结果作为安排财政资金的重要依据。通过开展绩效评价，找出项目管理中存在的问题及原因，促使预算部门和单位积极采取措施，加强项目的规划与科学论证，健全项目资金的核算与管理制度，逐步形成自我约束、内部规范的良性机制，提高财政资金管理水平和使用效益。</t>
  </si>
  <si>
    <t>锚定抓收入目标，着力强化财源建设</t>
  </si>
  <si>
    <r>
      <rPr>
        <sz val="14"/>
        <color theme="1"/>
        <rFont val="宋体"/>
        <charset val="134"/>
      </rPr>
      <t xml:space="preserve">  </t>
    </r>
    <r>
      <rPr>
        <b/>
        <sz val="14"/>
        <color theme="1"/>
        <rFont val="宋体"/>
        <charset val="134"/>
      </rPr>
      <t>一是</t>
    </r>
    <r>
      <rPr>
        <sz val="14"/>
        <color theme="1"/>
        <rFont val="宋体"/>
        <charset val="134"/>
      </rPr>
      <t>精准培育优质税源。深入贯彻中央经济工作会议“扩大内需、提振消费、扩大有效投资”部署要求，围绕我县主导产业和新兴产业，加大财源培育力度。</t>
    </r>
    <r>
      <rPr>
        <b/>
        <sz val="14"/>
        <color theme="1"/>
        <rFont val="宋体"/>
        <charset val="134"/>
      </rPr>
      <t>二是</t>
    </r>
    <r>
      <rPr>
        <sz val="14"/>
        <color theme="1"/>
        <rFont val="宋体"/>
        <charset val="134"/>
      </rPr>
      <t>强化收入征管。坚持依法治税、应收尽收，加强财税联动，对重点行业、重点企业、重点税种实行精细化管理，堵塞征管漏洞。加强非税收入管理，规范国有资源（资产）有偿使用收入征管，盘活闲置国有资产，加大非税收入组织。</t>
    </r>
    <r>
      <rPr>
        <b/>
        <sz val="14"/>
        <color theme="1"/>
        <rFont val="宋体"/>
        <charset val="134"/>
      </rPr>
      <t>三是</t>
    </r>
    <r>
      <rPr>
        <sz val="14"/>
        <color theme="1"/>
        <rFont val="宋体"/>
        <charset val="134"/>
      </rPr>
      <t>积极争取上级支持。紧盯中央和省级政策导向，围绕重大战略、重点项目，全县各级各部门凝心聚力，精准谋划申报项目，积极争取上级转移支付资金和政府化债政策机遇，加大资金争取力度。</t>
    </r>
  </si>
  <si>
    <t>聚焦高质量发展，着力优化支出结构</t>
  </si>
  <si>
    <r>
      <rPr>
        <sz val="14"/>
        <color theme="1"/>
        <rFont val="宋体"/>
        <charset val="134"/>
      </rPr>
      <t xml:space="preserve">  </t>
    </r>
    <r>
      <rPr>
        <b/>
        <sz val="14"/>
        <color theme="1"/>
        <rFont val="宋体"/>
        <charset val="134"/>
      </rPr>
      <t>一是</t>
    </r>
    <r>
      <rPr>
        <sz val="14"/>
        <color rgb="FF000000"/>
        <rFont val="宋体"/>
        <charset val="134"/>
      </rPr>
      <t>保障重大战略实施。深入贯彻落实中央经济工作会议“强化国家重大战略财力保障”要求，统筹财力支持科技创新、产业升级、乡村振兴、区域协调发展等重大战略实施，加大资金争取投入，促进县域经济均衡发展。</t>
    </r>
    <r>
      <rPr>
        <b/>
        <sz val="14"/>
        <color rgb="FF000000"/>
        <rFont val="宋体"/>
        <charset val="134"/>
      </rPr>
      <t>二是</t>
    </r>
    <r>
      <rPr>
        <sz val="14"/>
        <color rgb="FF000000"/>
        <rFont val="宋体"/>
        <charset val="134"/>
      </rPr>
      <t>兜牢“三保”底线。从严控制支出，坚持以人民为中心的发展思想，加大民生领域投入，优先保障教育、医疗、社会保障等资金。继续做好“三保”执行进度考核以及财政年终收支决算工作，保障财政收支平稳。</t>
    </r>
    <r>
      <rPr>
        <b/>
        <sz val="14"/>
        <color rgb="FF000000"/>
        <rFont val="宋体"/>
        <charset val="134"/>
      </rPr>
      <t>三是</t>
    </r>
    <r>
      <rPr>
        <sz val="14"/>
        <color rgb="FF000000"/>
        <rFont val="宋体"/>
        <charset val="134"/>
      </rPr>
      <t>坚持过紧日子。严格落实中央经济工作会议“严肃财经纪律，坚持党政机关过紧日子”要求，大力压减一般性、非急需、非刚性支出。严控“三公”经费和会议费、培训费、差旅费等支出，严禁铺张浪费。</t>
    </r>
  </si>
  <si>
    <t>承接好财政改革，着力提升治理效能</t>
  </si>
  <si>
    <r>
      <rPr>
        <b/>
        <sz val="14"/>
        <color indexed="8"/>
        <rFont val="宋体"/>
        <charset val="134"/>
      </rPr>
      <t>一是</t>
    </r>
    <r>
      <rPr>
        <sz val="14"/>
        <color indexed="8"/>
        <rFont val="宋体"/>
        <charset val="134"/>
      </rPr>
      <t>深化预算管理改革。深入落实中央经济工作会议“提高财政政策精准性和有效性”要求，推进零基预算改革，遵循“以零为基、以事定钱、以效用款”原则，打破支出固化，按实际核定预算，严守预算刚性约束底线。</t>
    </r>
    <r>
      <rPr>
        <b/>
        <sz val="14"/>
        <color indexed="8"/>
        <rFont val="宋体"/>
        <charset val="134"/>
      </rPr>
      <t>二是</t>
    </r>
    <r>
      <rPr>
        <sz val="14"/>
        <color indexed="8"/>
        <rFont val="宋体"/>
        <charset val="134"/>
      </rPr>
      <t>推进绩效管理改革。构建全方位、全过程、全覆盖的预算绩效管理体系，健全绩效指标和标准体系，提高绩效管理精准性。加大绩效监控力度，对绩效目标实现程度和预算执行进度实行“双监控”，及时发现并解决问题。</t>
    </r>
    <r>
      <rPr>
        <b/>
        <sz val="14"/>
        <color indexed="8"/>
        <rFont val="宋体"/>
        <charset val="134"/>
      </rPr>
      <t>三是</t>
    </r>
    <r>
      <rPr>
        <sz val="14"/>
        <color indexed="8"/>
        <rFont val="宋体"/>
        <charset val="134"/>
      </rPr>
      <t>持续推动县属国有企业改革。督促指导县属国有企业做大增量、盘活存量，加强国资监管，提升管理能力，壮大实体经济，增强自我造血功能，打造有实力、有收益、有担当的梁河国企。</t>
    </r>
  </si>
  <si>
    <t>坚守好安全底线，着力强化风险防控</t>
  </si>
  <si>
    <r>
      <rPr>
        <sz val="14"/>
        <color theme="1"/>
        <rFont val="宋体"/>
        <charset val="134"/>
      </rPr>
      <t xml:space="preserve">  </t>
    </r>
    <r>
      <rPr>
        <b/>
        <sz val="14"/>
        <color theme="1"/>
        <rFont val="宋体"/>
        <charset val="134"/>
      </rPr>
      <t>一是</t>
    </r>
    <r>
      <rPr>
        <sz val="14"/>
        <color theme="1"/>
        <rFont val="宋体"/>
        <charset val="134"/>
      </rPr>
      <t>严控政府债务风险。深入落实中央经济工作会议“重点领域风险化解取得积极进展”要求，严格落实政府债务限额管理和预算约束，坚决遏制隐性债务增量，稳妥化解存量债务。落实债务化解责任，制定债务化解方案，多渠道筹措资金化解隐性债务，确保全县政府债务风险总体可控。</t>
    </r>
    <r>
      <rPr>
        <b/>
        <sz val="14"/>
        <color theme="1"/>
        <rFont val="宋体"/>
        <charset val="134"/>
      </rPr>
      <t>二是</t>
    </r>
    <r>
      <rPr>
        <sz val="14"/>
        <color theme="1"/>
        <rFont val="宋体"/>
        <charset val="134"/>
      </rPr>
      <t>加强财政监督管理。构建日常监管与专项监督相结合、线上监控与线下检查相贯通的财政监督体系，聚焦财税政策执行、预算编制执行、政府采购、资产管理、惠民惠农资金等重点领域，开展专项监督检查，严肃查处违规违纪行为。</t>
    </r>
    <r>
      <rPr>
        <b/>
        <sz val="14"/>
        <color theme="1"/>
        <rFont val="宋体"/>
        <charset val="134"/>
      </rPr>
      <t>三是</t>
    </r>
    <r>
      <rPr>
        <sz val="14"/>
        <color theme="1"/>
        <rFont val="宋体"/>
        <charset val="134"/>
      </rPr>
      <t>健全风险防控机制。全面梳理财政业务各环节风险点，完善风险防控预案，加强风险排查和处置，及时堵塞管理漏洞。强化内控体系建设，严格落实不相容岗位分离、授权审批等内控要求，加强对高风险环节的管控，防范廉政风险和业务风险。</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</si>
</sst>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_ "/>
    <numFmt numFmtId="195" formatCode="#,##0.000000"/>
    <numFmt numFmtId="196" formatCode="0\.0,&quot;0&quot;"/>
    <numFmt numFmtId="197" formatCode="0.0"/>
    <numFmt numFmtId="198" formatCode="#,##0_ ;[Red]\-#,##0\ "/>
    <numFmt numFmtId="199" formatCode="0.0%"/>
    <numFmt numFmtId="200" formatCode="#,##0.00_ ;\-#,##0.00;;"/>
    <numFmt numFmtId="201" formatCode="#,##0.00_);[Red]\(#,##0.00\)"/>
    <numFmt numFmtId="202" formatCode="_ * #,##0_ ;_ * \-#,##0_ ;_ * &quot;-&quot;??_ ;_ @_ "/>
    <numFmt numFmtId="203" formatCode="0_ "/>
    <numFmt numFmtId="204" formatCode="0.00_ "/>
  </numFmts>
  <fonts count="138">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4"/>
      <color theme="1"/>
      <name val="宋体"/>
      <charset val="134"/>
    </font>
    <font>
      <b/>
      <sz val="16"/>
      <color indexed="8"/>
      <name val="方正仿宋_GBK"/>
      <charset val="134"/>
    </font>
    <font>
      <b/>
      <sz val="14"/>
      <color indexed="8"/>
      <name val="宋体"/>
      <charset val="134"/>
    </font>
    <font>
      <sz val="10"/>
      <name val="宋体"/>
      <charset val="134"/>
    </font>
    <font>
      <b/>
      <sz val="10"/>
      <name val="宋体"/>
      <charset val="134"/>
    </font>
    <font>
      <sz val="11"/>
      <color rgb="FF000000"/>
      <name val="Calibri"/>
      <charset val="134"/>
    </font>
    <font>
      <sz val="20"/>
      <color indexed="8"/>
      <name val="方正小标宋简体"/>
      <charset val="134"/>
    </font>
    <font>
      <sz val="14"/>
      <color indexed="8"/>
      <name val="宋体"/>
      <charset val="134"/>
    </font>
    <font>
      <sz val="9"/>
      <color rgb="FF000000"/>
      <name val="SimSun"/>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2"/>
      <name val="SimSun"/>
      <charset val="134"/>
    </font>
    <font>
      <sz val="14"/>
      <name val="SimSun"/>
      <charset val="134"/>
    </font>
    <font>
      <b/>
      <sz val="15"/>
      <name val="SimSun"/>
      <charset val="134"/>
    </font>
    <font>
      <sz val="9"/>
      <name val="SimSun"/>
      <charset val="134"/>
    </font>
    <font>
      <sz val="14"/>
      <name val="宋体"/>
      <charset val="134"/>
    </font>
    <font>
      <sz val="12"/>
      <color indexed="8"/>
      <name val="宋体"/>
      <charset val="134"/>
    </font>
    <font>
      <b/>
      <sz val="14"/>
      <name val="宋体"/>
      <charset val="134"/>
    </font>
    <font>
      <sz val="12"/>
      <name val="宋体"/>
      <charset val="134"/>
    </font>
    <font>
      <b/>
      <sz val="12"/>
      <color indexed="8"/>
      <name val="宋体"/>
      <charset val="134"/>
    </font>
    <font>
      <sz val="14"/>
      <name val="MS Serif"/>
      <charset val="134"/>
    </font>
    <font>
      <b/>
      <sz val="12"/>
      <color theme="1"/>
      <name val="宋体"/>
      <charset val="134"/>
    </font>
    <font>
      <sz val="12"/>
      <color theme="1"/>
      <name val="宋体"/>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b/>
      <sz val="20"/>
      <color indexed="8"/>
      <name val="方正小标宋简体"/>
      <charset val="134"/>
    </font>
    <font>
      <sz val="20"/>
      <color indexed="8"/>
      <name val="华文中宋"/>
      <charset val="134"/>
    </font>
    <font>
      <b/>
      <sz val="14"/>
      <name val="MS Serif"/>
      <charset val="134"/>
    </font>
    <font>
      <b/>
      <sz val="11"/>
      <name val="宋体"/>
      <charset val="134"/>
    </font>
    <font>
      <sz val="14"/>
      <color theme="1"/>
      <name val="宋体"/>
      <charset val="134"/>
      <scheme val="minor"/>
    </font>
    <font>
      <sz val="20"/>
      <color indexed="8"/>
      <name val="宋体"/>
      <charset val="134"/>
    </font>
    <font>
      <b/>
      <sz val="11"/>
      <color indexed="8"/>
      <name val="宋体"/>
      <charset val="134"/>
    </font>
    <font>
      <sz val="18"/>
      <color indexed="8"/>
      <name val="方正小标宋简体"/>
      <charset val="134"/>
    </font>
    <font>
      <b/>
      <sz val="18"/>
      <color indexed="8"/>
      <name val="方正小标宋简体"/>
      <charset val="134"/>
    </font>
    <font>
      <sz val="20"/>
      <color theme="1"/>
      <name val="方正小标宋简体"/>
      <charset val="134"/>
    </font>
    <font>
      <b/>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b/>
      <sz val="14"/>
      <color theme="1"/>
      <name val="宋体"/>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52"/>
      <name val="宋体"/>
      <charset val="134"/>
    </font>
    <font>
      <sz val="10"/>
      <name val="Geneva"/>
      <charset val="134"/>
    </font>
    <font>
      <sz val="10"/>
      <name val="楷体"/>
      <charset val="134"/>
    </font>
    <font>
      <sz val="11"/>
      <color indexed="9"/>
      <name val="宋体"/>
      <charset val="134"/>
    </font>
    <font>
      <sz val="12"/>
      <color indexed="9"/>
      <name val="宋体"/>
      <charset val="134"/>
    </font>
    <font>
      <sz val="8"/>
      <name val="Times New Roman"/>
      <charset val="134"/>
    </font>
    <font>
      <sz val="11"/>
      <color indexed="17"/>
      <name val="宋体"/>
      <charset val="134"/>
    </font>
    <font>
      <sz val="11"/>
      <color indexed="60"/>
      <name val="宋体"/>
      <charset val="134"/>
    </font>
    <font>
      <sz val="10"/>
      <name val="Arial"/>
      <charset val="134"/>
    </font>
    <font>
      <sz val="8"/>
      <name val="Arial"/>
      <charset val="134"/>
    </font>
    <font>
      <sz val="12"/>
      <color indexed="17"/>
      <name val="宋体"/>
      <charset val="134"/>
    </font>
    <font>
      <sz val="12"/>
      <color indexed="16"/>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b/>
      <sz val="11"/>
      <color indexed="63"/>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
      <b/>
      <sz val="14"/>
      <color rgb="FF000000"/>
      <name val="宋体"/>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7">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27"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1" fillId="4" borderId="11" applyNumberFormat="0" applyFont="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12" applyNumberFormat="0" applyFill="0" applyAlignment="0" applyProtection="0">
      <alignment vertical="center"/>
    </xf>
    <xf numFmtId="0" fontId="71" fillId="0" borderId="12" applyNumberFormat="0" applyFill="0" applyAlignment="0" applyProtection="0">
      <alignment vertical="center"/>
    </xf>
    <xf numFmtId="0" fontId="72" fillId="0" borderId="13" applyNumberFormat="0" applyFill="0" applyAlignment="0" applyProtection="0">
      <alignment vertical="center"/>
    </xf>
    <xf numFmtId="0" fontId="72" fillId="0" borderId="0" applyNumberFormat="0" applyFill="0" applyBorder="0" applyAlignment="0" applyProtection="0">
      <alignment vertical="center"/>
    </xf>
    <xf numFmtId="0" fontId="73" fillId="5" borderId="14" applyNumberFormat="0" applyAlignment="0" applyProtection="0">
      <alignment vertical="center"/>
    </xf>
    <xf numFmtId="0" fontId="74" fillId="6" borderId="15" applyNumberFormat="0" applyAlignment="0" applyProtection="0">
      <alignment vertical="center"/>
    </xf>
    <xf numFmtId="0" fontId="75" fillId="6" borderId="14" applyNumberFormat="0" applyAlignment="0" applyProtection="0">
      <alignment vertical="center"/>
    </xf>
    <xf numFmtId="0" fontId="76" fillId="7" borderId="16" applyNumberFormat="0" applyAlignment="0" applyProtection="0">
      <alignment vertical="center"/>
    </xf>
    <xf numFmtId="0" fontId="77" fillId="0" borderId="17" applyNumberFormat="0" applyFill="0" applyAlignment="0" applyProtection="0">
      <alignment vertical="center"/>
    </xf>
    <xf numFmtId="0" fontId="78" fillId="0" borderId="18" applyNumberFormat="0" applyFill="0" applyAlignment="0" applyProtection="0">
      <alignment vertical="center"/>
    </xf>
    <xf numFmtId="0" fontId="79" fillId="8" borderId="0" applyNumberFormat="0" applyBorder="0" applyAlignment="0" applyProtection="0">
      <alignment vertical="center"/>
    </xf>
    <xf numFmtId="0" fontId="80" fillId="9" borderId="0" applyNumberFormat="0" applyBorder="0" applyAlignment="0" applyProtection="0">
      <alignment vertical="center"/>
    </xf>
    <xf numFmtId="0" fontId="81" fillId="10" borderId="0" applyNumberFormat="0" applyBorder="0" applyAlignment="0" applyProtection="0">
      <alignment vertical="center"/>
    </xf>
    <xf numFmtId="0" fontId="82" fillId="11" borderId="0" applyNumberFormat="0" applyBorder="0" applyAlignment="0" applyProtection="0">
      <alignment vertical="center"/>
    </xf>
    <xf numFmtId="0" fontId="83" fillId="12" borderId="0" applyNumberFormat="0" applyBorder="0" applyAlignment="0" applyProtection="0">
      <alignment vertical="center"/>
    </xf>
    <xf numFmtId="0" fontId="83" fillId="13" borderId="0" applyNumberFormat="0" applyBorder="0" applyAlignment="0" applyProtection="0">
      <alignment vertical="center"/>
    </xf>
    <xf numFmtId="0" fontId="82" fillId="14" borderId="0" applyNumberFormat="0" applyBorder="0" applyAlignment="0" applyProtection="0">
      <alignment vertical="center"/>
    </xf>
    <xf numFmtId="0" fontId="82" fillId="15" borderId="0" applyNumberFormat="0" applyBorder="0" applyAlignment="0" applyProtection="0">
      <alignment vertical="center"/>
    </xf>
    <xf numFmtId="0" fontId="83" fillId="16" borderId="0" applyNumberFormat="0" applyBorder="0" applyAlignment="0" applyProtection="0">
      <alignment vertical="center"/>
    </xf>
    <xf numFmtId="0" fontId="83" fillId="17"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3" fillId="20" borderId="0" applyNumberFormat="0" applyBorder="0" applyAlignment="0" applyProtection="0">
      <alignment vertical="center"/>
    </xf>
    <xf numFmtId="0" fontId="83"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3" fillId="24" borderId="0" applyNumberFormat="0" applyBorder="0" applyAlignment="0" applyProtection="0">
      <alignment vertical="center"/>
    </xf>
    <xf numFmtId="0" fontId="83" fillId="25" borderId="0" applyNumberFormat="0" applyBorder="0" applyAlignment="0" applyProtection="0">
      <alignment vertical="center"/>
    </xf>
    <xf numFmtId="0" fontId="82" fillId="26" borderId="0" applyNumberFormat="0" applyBorder="0" applyAlignment="0" applyProtection="0">
      <alignment vertical="center"/>
    </xf>
    <xf numFmtId="0" fontId="82" fillId="27" borderId="0" applyNumberFormat="0" applyBorder="0" applyAlignment="0" applyProtection="0">
      <alignment vertical="center"/>
    </xf>
    <xf numFmtId="0" fontId="83" fillId="28" borderId="0" applyNumberFormat="0" applyBorder="0" applyAlignment="0" applyProtection="0">
      <alignment vertical="center"/>
    </xf>
    <xf numFmtId="0" fontId="83" fillId="29" borderId="0" applyNumberFormat="0" applyBorder="0" applyAlignment="0" applyProtection="0">
      <alignment vertical="center"/>
    </xf>
    <xf numFmtId="0" fontId="82" fillId="30" borderId="0" applyNumberFormat="0" applyBorder="0" applyAlignment="0" applyProtection="0">
      <alignment vertical="center"/>
    </xf>
    <xf numFmtId="0" fontId="82" fillId="31" borderId="0" applyNumberFormat="0" applyBorder="0" applyAlignment="0" applyProtection="0">
      <alignment vertical="center"/>
    </xf>
    <xf numFmtId="0" fontId="83" fillId="32" borderId="0" applyNumberFormat="0" applyBorder="0" applyAlignment="0" applyProtection="0">
      <alignment vertical="center"/>
    </xf>
    <xf numFmtId="0" fontId="83" fillId="33" borderId="0" applyNumberFormat="0" applyBorder="0" applyAlignment="0" applyProtection="0">
      <alignment vertical="center"/>
    </xf>
    <xf numFmtId="0" fontId="82" fillId="34" borderId="0" applyNumberFormat="0" applyBorder="0" applyAlignment="0" applyProtection="0">
      <alignment vertical="center"/>
    </xf>
    <xf numFmtId="0" fontId="0" fillId="0" borderId="0">
      <alignment vertical="center"/>
    </xf>
    <xf numFmtId="0" fontId="0" fillId="0" borderId="0">
      <alignment vertical="center"/>
    </xf>
    <xf numFmtId="0" fontId="84" fillId="0" borderId="19" applyNumberFormat="0" applyFill="0" applyAlignment="0" applyProtection="0">
      <alignment vertical="center"/>
    </xf>
    <xf numFmtId="0" fontId="85" fillId="0" borderId="0">
      <alignment vertical="center"/>
    </xf>
    <xf numFmtId="0" fontId="86" fillId="0" borderId="20" applyNumberFormat="0" applyFill="0" applyProtection="0">
      <alignment horizontal="center" vertical="center"/>
    </xf>
    <xf numFmtId="0" fontId="27" fillId="0" borderId="0">
      <alignment vertical="center"/>
    </xf>
    <xf numFmtId="0" fontId="87" fillId="35" borderId="0" applyNumberFormat="0" applyBorder="0" applyAlignment="0" applyProtection="0">
      <alignment vertical="center"/>
    </xf>
    <xf numFmtId="0" fontId="88" fillId="36" borderId="0" applyNumberFormat="0" applyBorder="0" applyAlignment="0" applyProtection="0">
      <alignment vertical="center"/>
    </xf>
    <xf numFmtId="0" fontId="49" fillId="0" borderId="21" applyNumberFormat="0" applyFill="0" applyAlignment="0" applyProtection="0">
      <alignment vertical="center"/>
    </xf>
    <xf numFmtId="9" fontId="27" fillId="0" borderId="0" applyFont="0" applyFill="0" applyBorder="0" applyAlignment="0" applyProtection="0">
      <alignment vertical="center"/>
    </xf>
    <xf numFmtId="0" fontId="88" fillId="37" borderId="0" applyNumberFormat="0" applyBorder="0" applyAlignment="0" applyProtection="0">
      <alignment vertical="center"/>
    </xf>
    <xf numFmtId="0" fontId="89" fillId="0" borderId="0">
      <alignment horizontal="center" vertical="center" wrapText="1"/>
      <protection locked="0"/>
    </xf>
    <xf numFmtId="0" fontId="90" fillId="38" borderId="0" applyNumberFormat="0" applyBorder="0" applyAlignment="0" applyProtection="0">
      <alignment vertical="center"/>
    </xf>
    <xf numFmtId="0" fontId="85" fillId="0" borderId="0">
      <alignment vertical="center"/>
    </xf>
    <xf numFmtId="0" fontId="27" fillId="0" borderId="0">
      <alignment vertical="center"/>
    </xf>
    <xf numFmtId="0" fontId="91" fillId="39" borderId="0" applyNumberFormat="0" applyBorder="0" applyAlignment="0" applyProtection="0">
      <alignment vertical="center"/>
    </xf>
    <xf numFmtId="0" fontId="25" fillId="40" borderId="0" applyNumberFormat="0" applyBorder="0" applyAlignment="0" applyProtection="0">
      <alignment vertical="center"/>
    </xf>
    <xf numFmtId="0" fontId="27" fillId="0" borderId="0">
      <alignment vertical="center"/>
    </xf>
    <xf numFmtId="0" fontId="25" fillId="41" borderId="0" applyNumberFormat="0" applyBorder="0" applyAlignment="0" applyProtection="0">
      <alignment vertical="center"/>
    </xf>
    <xf numFmtId="0" fontId="0" fillId="0" borderId="0">
      <alignment vertical="center"/>
    </xf>
    <xf numFmtId="0" fontId="27" fillId="0" borderId="0">
      <alignment vertical="center"/>
    </xf>
    <xf numFmtId="0" fontId="88" fillId="42" borderId="0" applyNumberFormat="0" applyBorder="0" applyAlignment="0" applyProtection="0">
      <alignment vertical="center"/>
    </xf>
    <xf numFmtId="176" fontId="92" fillId="0" borderId="20" applyFill="0" applyProtection="0">
      <alignment horizontal="right" vertical="center"/>
    </xf>
    <xf numFmtId="0" fontId="87" fillId="42" borderId="0" applyNumberFormat="0" applyBorder="0" applyAlignment="0" applyProtection="0">
      <alignment vertical="center"/>
    </xf>
    <xf numFmtId="0" fontId="88" fillId="43" borderId="0" applyNumberFormat="0" applyBorder="0" applyAlignment="0" applyProtection="0">
      <alignment vertical="center"/>
    </xf>
    <xf numFmtId="0" fontId="90" fillId="44" borderId="0" applyNumberFormat="0" applyBorder="0" applyAlignment="0" applyProtection="0">
      <alignment vertical="center"/>
    </xf>
    <xf numFmtId="0" fontId="93" fillId="40" borderId="1" applyNumberFormat="0" applyBorder="0" applyAlignment="0" applyProtection="0">
      <alignment vertical="center"/>
    </xf>
    <xf numFmtId="0" fontId="87" fillId="45" borderId="0" applyNumberFormat="0" applyBorder="0" applyAlignment="0" applyProtection="0">
      <alignment vertical="center"/>
    </xf>
    <xf numFmtId="0" fontId="94" fillId="38" borderId="0" applyNumberFormat="0" applyBorder="0" applyAlignment="0" applyProtection="0">
      <alignment vertical="center"/>
    </xf>
    <xf numFmtId="0" fontId="95" fillId="46" borderId="0" applyNumberFormat="0" applyBorder="0" applyAlignment="0" applyProtection="0">
      <alignment vertical="center"/>
    </xf>
    <xf numFmtId="0" fontId="88" fillId="37" borderId="0" applyNumberFormat="0" applyBorder="0" applyAlignment="0" applyProtection="0">
      <alignment vertical="center"/>
    </xf>
    <xf numFmtId="0" fontId="96" fillId="0" borderId="0">
      <alignment vertical="center"/>
    </xf>
    <xf numFmtId="0" fontId="87" fillId="47" borderId="0" applyNumberFormat="0" applyBorder="0" applyAlignment="0" applyProtection="0">
      <alignment vertical="center"/>
    </xf>
    <xf numFmtId="0" fontId="27" fillId="0" borderId="0">
      <alignment vertical="center"/>
    </xf>
    <xf numFmtId="0" fontId="88" fillId="48" borderId="0" applyNumberFormat="0" applyBorder="0" applyAlignment="0" applyProtection="0">
      <alignment vertical="center"/>
    </xf>
    <xf numFmtId="0" fontId="88" fillId="42" borderId="0" applyNumberFormat="0" applyBorder="0" applyAlignment="0" applyProtection="0">
      <alignment vertical="center"/>
    </xf>
    <xf numFmtId="0" fontId="88" fillId="43" borderId="0" applyNumberFormat="0" applyBorder="0" applyAlignment="0" applyProtection="0">
      <alignment vertical="center"/>
    </xf>
    <xf numFmtId="9" fontId="27" fillId="0" borderId="0" applyFont="0" applyFill="0" applyBorder="0" applyAlignment="0" applyProtection="0">
      <alignment vertical="center"/>
    </xf>
    <xf numFmtId="0" fontId="97" fillId="0" borderId="0" applyNumberForma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87" fillId="46" borderId="0" applyNumberFormat="0" applyBorder="0" applyAlignment="0" applyProtection="0">
      <alignment vertical="center"/>
    </xf>
    <xf numFmtId="0" fontId="88" fillId="48" borderId="0" applyNumberFormat="0" applyBorder="0" applyAlignment="0" applyProtection="0">
      <alignment vertical="center"/>
    </xf>
    <xf numFmtId="0" fontId="98" fillId="0" borderId="22" applyNumberFormat="0" applyFill="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99" fillId="46" borderId="0" applyNumberFormat="0" applyBorder="0" applyAlignment="0" applyProtection="0">
      <alignment vertical="center"/>
    </xf>
    <xf numFmtId="0" fontId="96" fillId="0" borderId="0">
      <alignment vertical="center"/>
    </xf>
    <xf numFmtId="0" fontId="87" fillId="46" borderId="0" applyNumberFormat="0" applyBorder="0" applyAlignment="0" applyProtection="0">
      <alignment vertical="center"/>
    </xf>
    <xf numFmtId="9" fontId="27" fillId="0" borderId="0" applyFont="0" applyFill="0" applyBorder="0" applyAlignment="0" applyProtection="0">
      <alignment vertical="center"/>
    </xf>
    <xf numFmtId="0" fontId="88" fillId="37" borderId="0" applyNumberFormat="0" applyBorder="0" applyAlignment="0" applyProtection="0">
      <alignment vertical="center"/>
    </xf>
    <xf numFmtId="0" fontId="88" fillId="42" borderId="0" applyNumberFormat="0" applyBorder="0" applyAlignment="0" applyProtection="0">
      <alignment vertical="center"/>
    </xf>
    <xf numFmtId="9" fontId="27" fillId="0" borderId="0" applyFont="0" applyFill="0" applyBorder="0" applyAlignment="0" applyProtection="0">
      <alignment vertical="center"/>
    </xf>
    <xf numFmtId="0" fontId="88" fillId="42" borderId="0" applyNumberFormat="0" applyBorder="0" applyAlignment="0" applyProtection="0">
      <alignment vertical="center"/>
    </xf>
    <xf numFmtId="0" fontId="0" fillId="48"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100" fillId="0" borderId="0" applyNumberFormat="0" applyFill="0" applyBorder="0" applyAlignment="0" applyProtection="0">
      <alignment vertical="center"/>
    </xf>
    <xf numFmtId="0" fontId="101" fillId="0" borderId="23">
      <alignment horizontal="center" vertical="center"/>
    </xf>
    <xf numFmtId="0" fontId="99" fillId="49" borderId="0" applyNumberFormat="0" applyBorder="0" applyAlignment="0" applyProtection="0">
      <alignment vertical="center"/>
    </xf>
    <xf numFmtId="0" fontId="87" fillId="45" borderId="0" applyNumberFormat="0" applyBorder="0" applyAlignment="0" applyProtection="0">
      <alignment vertical="center"/>
    </xf>
    <xf numFmtId="0" fontId="102" fillId="41" borderId="24" applyNumberFormat="0" applyAlignment="0" applyProtection="0">
      <alignment vertical="center"/>
    </xf>
    <xf numFmtId="0" fontId="0" fillId="38" borderId="0" applyNumberFormat="0" applyBorder="0" applyAlignment="0" applyProtection="0">
      <alignment vertical="center"/>
    </xf>
    <xf numFmtId="0" fontId="91" fillId="39" borderId="0" applyNumberFormat="0" applyBorder="0" applyAlignment="0" applyProtection="0">
      <alignment vertical="center"/>
    </xf>
    <xf numFmtId="0" fontId="84" fillId="0" borderId="19" applyNumberFormat="0" applyFill="0" applyAlignment="0" applyProtection="0">
      <alignment vertical="center"/>
    </xf>
    <xf numFmtId="0" fontId="0" fillId="0" borderId="0">
      <alignment vertical="center"/>
    </xf>
    <xf numFmtId="0" fontId="0" fillId="0" borderId="0">
      <alignment vertical="center"/>
    </xf>
    <xf numFmtId="0" fontId="27" fillId="0" borderId="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0" fontId="92" fillId="0" borderId="8" applyNumberFormat="0" applyFill="0" applyProtection="0">
      <alignment horizontal="right" vertical="center"/>
    </xf>
    <xf numFmtId="0" fontId="84" fillId="0" borderId="19" applyNumberFormat="0" applyFill="0" applyAlignment="0" applyProtection="0">
      <alignment vertical="center"/>
    </xf>
    <xf numFmtId="0" fontId="0" fillId="0" borderId="0">
      <alignment vertical="center"/>
    </xf>
    <xf numFmtId="0" fontId="0" fillId="0" borderId="0">
      <alignment vertical="center"/>
    </xf>
    <xf numFmtId="0" fontId="103" fillId="0" borderId="0" applyNumberFormat="0" applyFill="0" applyBorder="0" applyAlignment="0" applyProtection="0">
      <alignment vertical="center"/>
    </xf>
    <xf numFmtId="0" fontId="25" fillId="40" borderId="0" applyNumberFormat="0" applyBorder="0" applyAlignment="0" applyProtection="0">
      <alignment vertical="center"/>
    </xf>
    <xf numFmtId="0" fontId="49" fillId="0" borderId="21" applyNumberFormat="0" applyFill="0" applyAlignment="0" applyProtection="0">
      <alignment vertical="center"/>
    </xf>
    <xf numFmtId="0" fontId="84" fillId="0" borderId="19" applyNumberFormat="0" applyFill="0" applyAlignment="0" applyProtection="0">
      <alignment vertical="center"/>
    </xf>
    <xf numFmtId="0" fontId="0" fillId="0" borderId="0">
      <alignment vertical="center"/>
    </xf>
    <xf numFmtId="0" fontId="0" fillId="0" borderId="0">
      <alignment vertical="center"/>
    </xf>
    <xf numFmtId="0" fontId="99" fillId="49" borderId="0" applyNumberFormat="0" applyBorder="0" applyAlignment="0" applyProtection="0">
      <alignment vertical="center"/>
    </xf>
    <xf numFmtId="0" fontId="25" fillId="41" borderId="0" applyNumberFormat="0" applyBorder="0" applyAlignment="0" applyProtection="0">
      <alignment vertical="center"/>
    </xf>
    <xf numFmtId="0" fontId="104" fillId="43" borderId="25" applyNumberFormat="0" applyAlignment="0" applyProtection="0">
      <alignment vertical="center"/>
    </xf>
    <xf numFmtId="0" fontId="94" fillId="38" borderId="0" applyNumberFormat="0" applyBorder="0" applyAlignment="0" applyProtection="0">
      <alignment vertical="center"/>
    </xf>
    <xf numFmtId="0" fontId="25" fillId="41" borderId="0" applyNumberFormat="0" applyBorder="0" applyAlignment="0" applyProtection="0">
      <alignment vertical="center"/>
    </xf>
    <xf numFmtId="0" fontId="27" fillId="0" borderId="0" applyNumberFormat="0" applyFont="0" applyFill="0" applyBorder="0" applyAlignment="0" applyProtection="0">
      <alignment horizontal="left" vertical="center"/>
    </xf>
    <xf numFmtId="0" fontId="84" fillId="0" borderId="19" applyNumberFormat="0" applyFill="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105" fillId="41" borderId="26" applyNumberFormat="0" applyAlignment="0" applyProtection="0">
      <alignment vertical="center"/>
    </xf>
    <xf numFmtId="0" fontId="27" fillId="0" borderId="0">
      <alignment vertical="center"/>
    </xf>
    <xf numFmtId="0" fontId="87" fillId="41" borderId="0" applyNumberFormat="0" applyBorder="0" applyAlignment="0" applyProtection="0">
      <alignment vertical="center"/>
    </xf>
    <xf numFmtId="0" fontId="98" fillId="0" borderId="22" applyNumberFormat="0" applyFill="0" applyAlignment="0" applyProtection="0">
      <alignment vertical="center"/>
    </xf>
    <xf numFmtId="0" fontId="88" fillId="42" borderId="0" applyNumberFormat="0" applyBorder="0" applyAlignment="0" applyProtection="0">
      <alignment vertical="center"/>
    </xf>
    <xf numFmtId="0" fontId="106" fillId="0" borderId="0">
      <alignment vertical="center"/>
    </xf>
    <xf numFmtId="0" fontId="98" fillId="0" borderId="22" applyNumberFormat="0" applyFill="0" applyAlignment="0" applyProtection="0">
      <alignment vertical="center"/>
    </xf>
    <xf numFmtId="0" fontId="88" fillId="42" borderId="0" applyNumberFormat="0" applyBorder="0" applyAlignment="0" applyProtection="0">
      <alignment vertical="center"/>
    </xf>
    <xf numFmtId="0" fontId="85" fillId="0" borderId="0">
      <alignment vertical="center"/>
    </xf>
    <xf numFmtId="0" fontId="27" fillId="0" borderId="0">
      <alignment vertical="center"/>
    </xf>
    <xf numFmtId="0" fontId="25" fillId="40" borderId="0" applyNumberFormat="0" applyBorder="0" applyAlignment="0" applyProtection="0">
      <alignment vertical="center"/>
    </xf>
    <xf numFmtId="0" fontId="91" fillId="39" borderId="0" applyNumberFormat="0" applyBorder="0" applyAlignment="0" applyProtection="0">
      <alignment vertical="center"/>
    </xf>
    <xf numFmtId="0" fontId="96" fillId="0" borderId="0">
      <alignment vertical="center"/>
    </xf>
    <xf numFmtId="0" fontId="106" fillId="0" borderId="0">
      <alignment vertical="center"/>
    </xf>
    <xf numFmtId="0" fontId="106" fillId="0" borderId="0">
      <alignment vertical="center"/>
    </xf>
    <xf numFmtId="0" fontId="96" fillId="0" borderId="0">
      <alignment vertical="center"/>
    </xf>
    <xf numFmtId="0" fontId="85" fillId="0" borderId="0">
      <alignment vertical="center"/>
    </xf>
    <xf numFmtId="0" fontId="25" fillId="40" borderId="0" applyNumberFormat="0" applyBorder="0" applyAlignment="0" applyProtection="0">
      <alignment vertical="center"/>
    </xf>
    <xf numFmtId="9" fontId="27" fillId="0" borderId="0" applyFont="0" applyFill="0" applyBorder="0" applyAlignment="0" applyProtection="0">
      <alignment vertical="center"/>
    </xf>
    <xf numFmtId="0" fontId="85" fillId="0" borderId="0">
      <alignment vertical="center"/>
    </xf>
    <xf numFmtId="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85" fillId="0" borderId="0">
      <alignment vertical="center"/>
    </xf>
    <xf numFmtId="9" fontId="27" fillId="0" borderId="0" applyFont="0" applyFill="0" applyBorder="0" applyAlignment="0" applyProtection="0">
      <alignment vertical="center"/>
    </xf>
    <xf numFmtId="49" fontId="27" fillId="0" borderId="0" applyFont="0" applyFill="0" applyBorder="0" applyAlignment="0" applyProtection="0">
      <alignment vertical="center"/>
    </xf>
    <xf numFmtId="0" fontId="107" fillId="0" borderId="0" applyNumberFormat="0" applyFill="0" applyBorder="0" applyAlignment="0" applyProtection="0">
      <alignment vertical="top"/>
      <protection locked="0"/>
    </xf>
    <xf numFmtId="0" fontId="0" fillId="0" borderId="0">
      <alignment vertical="center"/>
    </xf>
    <xf numFmtId="0" fontId="96" fillId="0" borderId="0">
      <alignment vertical="center"/>
    </xf>
    <xf numFmtId="0" fontId="85" fillId="0" borderId="0">
      <alignment vertical="center"/>
    </xf>
    <xf numFmtId="0" fontId="27" fillId="0" borderId="0">
      <alignment vertical="center"/>
    </xf>
    <xf numFmtId="0" fontId="25" fillId="40" borderId="0" applyNumberFormat="0" applyBorder="0" applyAlignment="0" applyProtection="0">
      <alignment vertical="center"/>
    </xf>
    <xf numFmtId="0" fontId="91" fillId="39" borderId="0" applyNumberFormat="0" applyBorder="0" applyAlignment="0" applyProtection="0">
      <alignment vertical="center"/>
    </xf>
    <xf numFmtId="0" fontId="108" fillId="46" borderId="0" applyNumberFormat="0" applyBorder="0" applyAlignment="0" applyProtection="0">
      <alignment vertical="center"/>
    </xf>
    <xf numFmtId="0" fontId="85" fillId="0" borderId="0">
      <alignment vertical="center"/>
    </xf>
    <xf numFmtId="0" fontId="27" fillId="0" borderId="0">
      <alignment vertical="center"/>
    </xf>
    <xf numFmtId="9" fontId="27" fillId="0" borderId="0" applyFont="0" applyFill="0" applyBorder="0" applyAlignment="0" applyProtection="0">
      <alignment vertical="center"/>
    </xf>
    <xf numFmtId="0" fontId="85" fillId="0" borderId="0">
      <alignment vertical="center"/>
    </xf>
    <xf numFmtId="49" fontId="27" fillId="0" borderId="0" applyFont="0" applyFill="0" applyBorder="0" applyAlignment="0" applyProtection="0">
      <alignment vertical="center"/>
    </xf>
    <xf numFmtId="0" fontId="107" fillId="0" borderId="0" applyNumberFormat="0" applyFill="0" applyBorder="0" applyAlignment="0" applyProtection="0">
      <alignment vertical="top"/>
      <protection locked="0"/>
    </xf>
    <xf numFmtId="0" fontId="88" fillId="37" borderId="0" applyNumberFormat="0" applyBorder="0" applyAlignment="0" applyProtection="0">
      <alignment vertical="center"/>
    </xf>
    <xf numFmtId="0" fontId="27" fillId="0" borderId="0">
      <alignment vertical="center"/>
    </xf>
    <xf numFmtId="0" fontId="85" fillId="0" borderId="0">
      <alignment vertical="center"/>
    </xf>
    <xf numFmtId="0" fontId="88" fillId="48" borderId="0" applyNumberFormat="0" applyBorder="0" applyAlignment="0" applyProtection="0">
      <alignment vertical="center"/>
    </xf>
    <xf numFmtId="0" fontId="27" fillId="0" borderId="0">
      <alignment vertical="center"/>
    </xf>
    <xf numFmtId="0" fontId="85" fillId="0" borderId="0">
      <alignment vertical="center"/>
    </xf>
    <xf numFmtId="0" fontId="85" fillId="0" borderId="0">
      <alignment vertical="center"/>
    </xf>
    <xf numFmtId="10"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5" fillId="0" borderId="0">
      <alignment vertical="center"/>
    </xf>
    <xf numFmtId="0" fontId="109" fillId="0" borderId="27" applyNumberFormat="0" applyFill="0" applyAlignment="0" applyProtection="0">
      <alignment vertical="center"/>
    </xf>
    <xf numFmtId="0" fontId="85" fillId="0" borderId="0">
      <alignment vertical="center"/>
    </xf>
    <xf numFmtId="0" fontId="85" fillId="0" borderId="0">
      <alignment vertical="center"/>
    </xf>
    <xf numFmtId="0" fontId="107" fillId="0" borderId="0" applyNumberFormat="0" applyFill="0" applyBorder="0" applyAlignment="0" applyProtection="0">
      <alignment vertical="top"/>
      <protection locked="0"/>
    </xf>
    <xf numFmtId="0" fontId="88" fillId="37" borderId="0" applyNumberFormat="0" applyBorder="0" applyAlignment="0" applyProtection="0">
      <alignment vertical="center"/>
    </xf>
    <xf numFmtId="0" fontId="85" fillId="0" borderId="0">
      <alignment vertical="center"/>
    </xf>
    <xf numFmtId="0" fontId="92" fillId="0" borderId="0">
      <alignment vertical="center"/>
    </xf>
    <xf numFmtId="0" fontId="88" fillId="36" borderId="0" applyNumberFormat="0" applyBorder="0" applyAlignment="0" applyProtection="0">
      <alignment vertical="center"/>
    </xf>
    <xf numFmtId="0" fontId="96" fillId="0" borderId="0">
      <alignment vertical="center"/>
    </xf>
    <xf numFmtId="0" fontId="110" fillId="0" borderId="0" applyNumberFormat="0" applyFill="0" applyBorder="0" applyAlignment="0" applyProtection="0">
      <alignment vertical="center"/>
    </xf>
    <xf numFmtId="0" fontId="0" fillId="38" borderId="0" applyNumberFormat="0" applyBorder="0" applyAlignment="0" applyProtection="0">
      <alignment vertical="center"/>
    </xf>
    <xf numFmtId="0" fontId="84" fillId="0" borderId="19" applyNumberFormat="0" applyFill="0" applyAlignment="0" applyProtection="0">
      <alignment vertical="center"/>
    </xf>
    <xf numFmtId="0" fontId="27" fillId="0" borderId="0">
      <alignment vertical="center"/>
    </xf>
    <xf numFmtId="0" fontId="0" fillId="38" borderId="0" applyNumberFormat="0" applyBorder="0" applyAlignment="0" applyProtection="0">
      <alignment vertical="center"/>
    </xf>
    <xf numFmtId="0" fontId="87" fillId="50" borderId="0" applyNumberFormat="0" applyBorder="0" applyAlignment="0" applyProtection="0">
      <alignment vertical="center"/>
    </xf>
    <xf numFmtId="0" fontId="0" fillId="51" borderId="0" applyNumberFormat="0" applyBorder="0" applyAlignment="0" applyProtection="0">
      <alignment vertical="center"/>
    </xf>
    <xf numFmtId="0" fontId="25" fillId="51"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87" fillId="52" borderId="0" applyNumberFormat="0" applyBorder="0" applyAlignment="0" applyProtection="0">
      <alignment vertical="center"/>
    </xf>
    <xf numFmtId="0" fontId="27" fillId="0" borderId="0">
      <alignment vertical="center"/>
    </xf>
    <xf numFmtId="0" fontId="0" fillId="40" borderId="0" applyNumberFormat="0" applyBorder="0" applyAlignment="0" applyProtection="0">
      <alignment vertical="center"/>
    </xf>
    <xf numFmtId="0" fontId="91" fillId="39" borderId="0" applyNumberFormat="0" applyBorder="0" applyAlignment="0" applyProtection="0">
      <alignment vertical="center"/>
    </xf>
    <xf numFmtId="0" fontId="0" fillId="40" borderId="0" applyNumberFormat="0" applyBorder="0" applyAlignment="0" applyProtection="0">
      <alignment vertical="center"/>
    </xf>
    <xf numFmtId="0" fontId="27" fillId="0" borderId="0">
      <alignment vertical="center"/>
    </xf>
    <xf numFmtId="0" fontId="0" fillId="44" borderId="0" applyNumberFormat="0" applyBorder="0" applyAlignment="0" applyProtection="0">
      <alignment vertical="center"/>
    </xf>
    <xf numFmtId="177" fontId="27" fillId="0" borderId="0" applyFont="0" applyFill="0" applyBorder="0" applyAlignment="0" applyProtection="0">
      <alignment vertical="center"/>
    </xf>
    <xf numFmtId="0" fontId="27" fillId="0" borderId="0">
      <alignment vertical="center"/>
    </xf>
    <xf numFmtId="0" fontId="0" fillId="44" borderId="0" applyNumberFormat="0" applyBorder="0" applyAlignment="0" applyProtection="0">
      <alignment vertical="center"/>
    </xf>
    <xf numFmtId="0" fontId="27" fillId="0" borderId="0">
      <alignment vertical="center"/>
    </xf>
    <xf numFmtId="0" fontId="0" fillId="49" borderId="0" applyNumberFormat="0" applyBorder="0" applyAlignment="0" applyProtection="0">
      <alignment vertical="center"/>
    </xf>
    <xf numFmtId="0" fontId="88" fillId="5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25" fillId="40" borderId="0" applyNumberFormat="0" applyBorder="0" applyAlignment="0" applyProtection="0">
      <alignment vertical="center"/>
    </xf>
    <xf numFmtId="0" fontId="0" fillId="52" borderId="0" applyNumberFormat="0" applyBorder="0" applyAlignment="0" applyProtection="0">
      <alignment vertical="center"/>
    </xf>
    <xf numFmtId="0" fontId="97" fillId="0" borderId="0" applyNumberFormat="0" applyFill="0" applyBorder="0" applyAlignment="0" applyProtection="0">
      <alignment vertical="center"/>
    </xf>
    <xf numFmtId="0" fontId="0" fillId="39" borderId="0" applyNumberFormat="0" applyBorder="0" applyAlignment="0" applyProtection="0">
      <alignment vertical="center"/>
    </xf>
    <xf numFmtId="0" fontId="27" fillId="0" borderId="0">
      <alignment vertical="center"/>
    </xf>
    <xf numFmtId="0" fontId="0" fillId="39" borderId="0" applyNumberFormat="0" applyBorder="0" applyAlignment="0" applyProtection="0">
      <alignment vertical="center"/>
    </xf>
    <xf numFmtId="0" fontId="111" fillId="0" borderId="1">
      <alignment horizontal="left" vertical="center"/>
    </xf>
    <xf numFmtId="0" fontId="0" fillId="48" borderId="0" applyNumberFormat="0" applyBorder="0" applyAlignment="0" applyProtection="0">
      <alignment vertical="center"/>
    </xf>
    <xf numFmtId="0" fontId="88" fillId="37" borderId="0" applyNumberFormat="0" applyBorder="0" applyAlignment="0" applyProtection="0">
      <alignment vertical="center"/>
    </xf>
    <xf numFmtId="0" fontId="27" fillId="0" borderId="0">
      <alignment vertical="center"/>
    </xf>
    <xf numFmtId="0" fontId="0" fillId="46" borderId="0" applyNumberFormat="0" applyBorder="0" applyAlignment="0" applyProtection="0">
      <alignment vertical="center"/>
    </xf>
    <xf numFmtId="0" fontId="27" fillId="0" borderId="0">
      <alignment vertical="center"/>
    </xf>
    <xf numFmtId="0" fontId="0" fillId="46" borderId="0" applyNumberFormat="0" applyBorder="0" applyAlignment="0" applyProtection="0">
      <alignment vertical="center"/>
    </xf>
    <xf numFmtId="0" fontId="8" fillId="0" borderId="0">
      <alignment vertical="center"/>
    </xf>
    <xf numFmtId="0" fontId="0" fillId="47" borderId="0" applyNumberFormat="0" applyBorder="0" applyAlignment="0" applyProtection="0">
      <alignment vertical="center"/>
    </xf>
    <xf numFmtId="0" fontId="8" fillId="0" borderId="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0" fillId="53" borderId="0" applyNumberFormat="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0" fontId="0" fillId="48" borderId="0" applyNumberFormat="0" applyBorder="0" applyAlignment="0" applyProtection="0">
      <alignment vertical="center"/>
    </xf>
    <xf numFmtId="0" fontId="0" fillId="49" borderId="0" applyNumberFormat="0" applyBorder="0" applyAlignment="0" applyProtection="0">
      <alignment vertical="center"/>
    </xf>
    <xf numFmtId="0" fontId="105" fillId="41" borderId="26" applyNumberFormat="0" applyAlignment="0" applyProtection="0">
      <alignment vertical="center"/>
    </xf>
    <xf numFmtId="0" fontId="27" fillId="0" borderId="0">
      <alignment vertical="center"/>
    </xf>
    <xf numFmtId="0" fontId="25" fillId="40" borderId="0" applyNumberFormat="0" applyBorder="0" applyAlignment="0" applyProtection="0">
      <alignment vertical="center"/>
    </xf>
    <xf numFmtId="0" fontId="90" fillId="38"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87" fillId="54" borderId="0" applyNumberFormat="0" applyBorder="0" applyAlignment="0" applyProtection="0">
      <alignment vertical="center"/>
    </xf>
    <xf numFmtId="0" fontId="105" fillId="41" borderId="26" applyNumberFormat="0" applyAlignment="0" applyProtection="0">
      <alignment vertical="center"/>
    </xf>
    <xf numFmtId="0" fontId="90" fillId="38" borderId="0" applyNumberFormat="0" applyBorder="0" applyAlignment="0" applyProtection="0">
      <alignment vertical="center"/>
    </xf>
    <xf numFmtId="0" fontId="0" fillId="48" borderId="0" applyNumberFormat="0" applyBorder="0" applyAlignment="0" applyProtection="0">
      <alignment vertical="center"/>
    </xf>
    <xf numFmtId="0" fontId="91" fillId="39" borderId="0" applyNumberFormat="0" applyBorder="0" applyAlignment="0" applyProtection="0">
      <alignment vertical="center"/>
    </xf>
    <xf numFmtId="9" fontId="27" fillId="0" borderId="0" applyFont="0" applyFill="0" applyBorder="0" applyAlignment="0" applyProtection="0">
      <alignment vertical="center"/>
    </xf>
    <xf numFmtId="0" fontId="90" fillId="38" borderId="0" applyNumberFormat="0" applyBorder="0" applyAlignment="0" applyProtection="0">
      <alignment vertical="center"/>
    </xf>
    <xf numFmtId="0" fontId="0" fillId="44" borderId="0" applyNumberFormat="0" applyBorder="0" applyAlignment="0" applyProtection="0">
      <alignment vertical="center"/>
    </xf>
    <xf numFmtId="0" fontId="109" fillId="0" borderId="27" applyNumberFormat="0" applyFill="0" applyAlignment="0" applyProtection="0">
      <alignment vertical="center"/>
    </xf>
    <xf numFmtId="0" fontId="0" fillId="44" borderId="0" applyNumberFormat="0" applyBorder="0" applyAlignment="0" applyProtection="0">
      <alignment vertical="center"/>
    </xf>
    <xf numFmtId="0" fontId="88" fillId="55" borderId="0" applyNumberFormat="0" applyBorder="0" applyAlignment="0" applyProtection="0">
      <alignment vertical="center"/>
    </xf>
    <xf numFmtId="0" fontId="91" fillId="39" borderId="0" applyNumberFormat="0" applyBorder="0" applyAlignment="0" applyProtection="0">
      <alignment vertical="center"/>
    </xf>
    <xf numFmtId="9" fontId="27" fillId="0" borderId="0" applyFont="0" applyFill="0" applyBorder="0" applyAlignment="0" applyProtection="0">
      <alignment vertical="center"/>
    </xf>
    <xf numFmtId="0" fontId="90" fillId="38" borderId="0" applyNumberFormat="0" applyBorder="0" applyAlignment="0" applyProtection="0">
      <alignment vertical="center"/>
    </xf>
    <xf numFmtId="0" fontId="0" fillId="56" borderId="0" applyNumberFormat="0" applyBorder="0" applyAlignment="0" applyProtection="0">
      <alignment vertical="center"/>
    </xf>
    <xf numFmtId="0" fontId="87" fillId="39" borderId="0" applyNumberFormat="0" applyBorder="0" applyAlignment="0" applyProtection="0">
      <alignment vertical="center"/>
    </xf>
    <xf numFmtId="0" fontId="102" fillId="41" borderId="24" applyNumberFormat="0" applyAlignment="0" applyProtection="0">
      <alignment vertical="center"/>
    </xf>
    <xf numFmtId="0" fontId="88" fillId="42" borderId="0" applyNumberFormat="0" applyBorder="0" applyAlignment="0" applyProtection="0">
      <alignment vertical="center"/>
    </xf>
    <xf numFmtId="0" fontId="87" fillId="39" borderId="0" applyNumberFormat="0" applyBorder="0" applyAlignment="0" applyProtection="0">
      <alignment vertical="center"/>
    </xf>
    <xf numFmtId="0" fontId="87" fillId="39" borderId="0" applyNumberFormat="0" applyBorder="0" applyAlignment="0" applyProtection="0">
      <alignment vertical="center"/>
    </xf>
    <xf numFmtId="0" fontId="90" fillId="38" borderId="0" applyNumberFormat="0" applyBorder="0" applyAlignment="0" applyProtection="0">
      <alignment vertical="center"/>
    </xf>
    <xf numFmtId="0" fontId="100" fillId="0" borderId="28" applyNumberFormat="0" applyFill="0" applyAlignment="0" applyProtection="0">
      <alignment vertical="center"/>
    </xf>
    <xf numFmtId="0" fontId="92" fillId="0" borderId="8" applyNumberFormat="0" applyFill="0" applyProtection="0">
      <alignment horizontal="left" vertical="center"/>
    </xf>
    <xf numFmtId="0" fontId="87" fillId="39" borderId="0" applyNumberFormat="0" applyBorder="0" applyAlignment="0" applyProtection="0">
      <alignment vertical="center"/>
    </xf>
    <xf numFmtId="9" fontId="27" fillId="0" borderId="0" applyFont="0" applyFill="0" applyBorder="0" applyAlignment="0" applyProtection="0">
      <alignment vertical="center"/>
    </xf>
    <xf numFmtId="0" fontId="87" fillId="57" borderId="0" applyNumberFormat="0" applyBorder="0" applyAlignment="0" applyProtection="0">
      <alignment vertical="center"/>
    </xf>
    <xf numFmtId="0" fontId="87" fillId="57" borderId="0" applyNumberFormat="0" applyBorder="0" applyAlignment="0" applyProtection="0">
      <alignment vertical="center"/>
    </xf>
    <xf numFmtId="178" fontId="0" fillId="0" borderId="0" applyFont="0" applyFill="0" applyBorder="0" applyAlignment="0" applyProtection="0">
      <alignment vertical="center"/>
    </xf>
    <xf numFmtId="0" fontId="87" fillId="46" borderId="0" applyNumberFormat="0" applyBorder="0" applyAlignment="0" applyProtection="0">
      <alignment vertical="center"/>
    </xf>
    <xf numFmtId="0" fontId="102" fillId="41" borderId="24" applyNumberFormat="0" applyAlignment="0" applyProtection="0">
      <alignment vertical="center"/>
    </xf>
    <xf numFmtId="0" fontId="27" fillId="0" borderId="0">
      <alignment vertical="center"/>
    </xf>
    <xf numFmtId="0" fontId="88" fillId="42" borderId="0" applyNumberFormat="0" applyBorder="0" applyAlignment="0" applyProtection="0">
      <alignment vertical="center"/>
    </xf>
    <xf numFmtId="0" fontId="0" fillId="0" borderId="0">
      <alignment vertical="center"/>
    </xf>
    <xf numFmtId="0" fontId="87" fillId="46" borderId="0" applyNumberFormat="0" applyBorder="0" applyAlignment="0" applyProtection="0">
      <alignment vertical="center"/>
    </xf>
    <xf numFmtId="0" fontId="88" fillId="52" borderId="0" applyNumberFormat="0" applyBorder="0" applyAlignment="0" applyProtection="0">
      <alignment vertical="center"/>
    </xf>
    <xf numFmtId="0" fontId="0" fillId="0" borderId="0">
      <alignment vertical="center"/>
    </xf>
    <xf numFmtId="0" fontId="0" fillId="40" borderId="29" applyNumberFormat="0" applyFont="0" applyAlignment="0" applyProtection="0">
      <alignment vertical="center"/>
    </xf>
    <xf numFmtId="0" fontId="87" fillId="47" borderId="0" applyNumberFormat="0" applyBorder="0" applyAlignment="0" applyProtection="0">
      <alignment vertical="center"/>
    </xf>
    <xf numFmtId="0" fontId="87" fillId="52" borderId="0" applyNumberFormat="0" applyBorder="0" applyAlignment="0" applyProtection="0">
      <alignment vertical="center"/>
    </xf>
    <xf numFmtId="0" fontId="88" fillId="42" borderId="0" applyNumberFormat="0" applyBorder="0" applyAlignment="0" applyProtection="0">
      <alignment vertical="center"/>
    </xf>
    <xf numFmtId="0" fontId="87" fillId="52" borderId="0" applyNumberFormat="0" applyBorder="0" applyAlignment="0" applyProtection="0">
      <alignment vertical="center"/>
    </xf>
    <xf numFmtId="0" fontId="87" fillId="52" borderId="0" applyNumberFormat="0" applyBorder="0" applyAlignment="0" applyProtection="0">
      <alignment vertical="center"/>
    </xf>
    <xf numFmtId="0" fontId="87" fillId="53" borderId="0" applyNumberFormat="0" applyBorder="0" applyAlignment="0" applyProtection="0">
      <alignment vertical="center"/>
    </xf>
    <xf numFmtId="0" fontId="25" fillId="51" borderId="0" applyNumberFormat="0" applyBorder="0" applyAlignment="0" applyProtection="0">
      <alignment vertical="center"/>
    </xf>
    <xf numFmtId="0" fontId="87" fillId="53" borderId="0" applyNumberFormat="0" applyBorder="0" applyAlignment="0" applyProtection="0">
      <alignment vertical="center"/>
    </xf>
    <xf numFmtId="0" fontId="49" fillId="0" borderId="21" applyNumberFormat="0" applyFill="0" applyAlignment="0" applyProtection="0">
      <alignment vertical="center"/>
    </xf>
    <xf numFmtId="0" fontId="25" fillId="51" borderId="0" applyNumberFormat="0" applyBorder="0" applyAlignment="0" applyProtection="0">
      <alignment vertical="center"/>
    </xf>
    <xf numFmtId="0" fontId="87" fillId="45" borderId="0" applyNumberFormat="0" applyBorder="0" applyAlignment="0" applyProtection="0">
      <alignment vertical="center"/>
    </xf>
    <xf numFmtId="0" fontId="88" fillId="42" borderId="0" applyNumberFormat="0" applyBorder="0" applyAlignment="0" applyProtection="0">
      <alignment vertical="center"/>
    </xf>
    <xf numFmtId="0" fontId="87" fillId="45" borderId="0" applyNumberFormat="0" applyBorder="0" applyAlignment="0" applyProtection="0">
      <alignment vertical="center"/>
    </xf>
    <xf numFmtId="0" fontId="92" fillId="0" borderId="0" applyProtection="0">
      <alignment vertical="center"/>
    </xf>
    <xf numFmtId="0" fontId="27" fillId="0" borderId="0">
      <alignment vertical="center"/>
    </xf>
    <xf numFmtId="0" fontId="87" fillId="54" borderId="0" applyNumberFormat="0" applyBorder="0" applyAlignment="0" applyProtection="0">
      <alignment vertical="center"/>
    </xf>
    <xf numFmtId="0" fontId="87" fillId="41" borderId="0" applyNumberFormat="0" applyBorder="0" applyAlignment="0" applyProtection="0">
      <alignment vertical="center"/>
    </xf>
    <xf numFmtId="0" fontId="98" fillId="0" borderId="22" applyNumberFormat="0" applyFill="0" applyAlignment="0" applyProtection="0">
      <alignment vertical="center"/>
    </xf>
    <xf numFmtId="0" fontId="8" fillId="0" borderId="0">
      <alignment vertical="center"/>
    </xf>
    <xf numFmtId="0" fontId="27" fillId="0" borderId="0">
      <alignment vertical="center"/>
    </xf>
    <xf numFmtId="0" fontId="87" fillId="41" borderId="0" applyNumberFormat="0" applyBorder="0" applyAlignment="0" applyProtection="0">
      <alignment vertical="center"/>
    </xf>
    <xf numFmtId="0" fontId="27" fillId="0" borderId="0">
      <alignment vertical="center"/>
    </xf>
    <xf numFmtId="0" fontId="87" fillId="41" borderId="0" applyNumberFormat="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87" fillId="36" borderId="0" applyNumberFormat="0" applyBorder="0" applyAlignment="0" applyProtection="0">
      <alignment vertical="center"/>
    </xf>
    <xf numFmtId="0" fontId="27" fillId="0" borderId="0">
      <alignment vertical="center"/>
    </xf>
    <xf numFmtId="0" fontId="87" fillId="36" borderId="0" applyNumberFormat="0" applyBorder="0" applyAlignment="0" applyProtection="0">
      <alignment vertical="center"/>
    </xf>
    <xf numFmtId="0" fontId="27" fillId="0" borderId="0" applyNumberFormat="0" applyFill="0" applyBorder="0" applyAlignment="0" applyProtection="0">
      <alignment vertical="center"/>
    </xf>
    <xf numFmtId="0" fontId="87" fillId="36" borderId="0" applyNumberFormat="0" applyBorder="0" applyAlignment="0" applyProtection="0">
      <alignment vertical="center"/>
    </xf>
    <xf numFmtId="0" fontId="87" fillId="36" borderId="0" applyNumberFormat="0" applyBorder="0" applyAlignment="0" applyProtection="0">
      <alignment vertical="center"/>
    </xf>
    <xf numFmtId="0" fontId="87" fillId="37" borderId="0" applyNumberFormat="0" applyBorder="0" applyAlignment="0" applyProtection="0">
      <alignment vertical="center"/>
    </xf>
    <xf numFmtId="0" fontId="112" fillId="0" borderId="9">
      <alignment horizontal="left" vertical="center"/>
    </xf>
    <xf numFmtId="0" fontId="87" fillId="36" borderId="0" applyNumberFormat="0" applyBorder="0" applyAlignment="0" applyProtection="0">
      <alignment vertical="center"/>
    </xf>
    <xf numFmtId="0" fontId="112" fillId="0" borderId="9">
      <alignment horizontal="left" vertical="center"/>
    </xf>
    <xf numFmtId="0" fontId="87" fillId="36" borderId="0" applyNumberFormat="0" applyBorder="0" applyAlignment="0" applyProtection="0">
      <alignment vertical="center"/>
    </xf>
    <xf numFmtId="0" fontId="87" fillId="42" borderId="0" applyNumberFormat="0" applyBorder="0" applyAlignment="0" applyProtection="0">
      <alignment vertical="center"/>
    </xf>
    <xf numFmtId="0" fontId="106" fillId="0" borderId="0">
      <alignment vertical="center"/>
      <protection locked="0"/>
    </xf>
    <xf numFmtId="0" fontId="87" fillId="50" borderId="0" applyNumberFormat="0" applyBorder="0" applyAlignment="0" applyProtection="0">
      <alignment vertical="center"/>
    </xf>
    <xf numFmtId="0" fontId="25" fillId="51" borderId="0" applyNumberFormat="0" applyBorder="0" applyAlignment="0" applyProtection="0">
      <alignment vertical="center"/>
    </xf>
    <xf numFmtId="0" fontId="88" fillId="37" borderId="0" applyNumberFormat="0" applyBorder="0" applyAlignment="0" applyProtection="0">
      <alignment vertical="center"/>
    </xf>
    <xf numFmtId="0" fontId="25" fillId="51" borderId="0" applyNumberFormat="0" applyBorder="0" applyAlignment="0" applyProtection="0">
      <alignment vertical="center"/>
    </xf>
    <xf numFmtId="0" fontId="27" fillId="0" borderId="0">
      <alignment vertical="center"/>
    </xf>
    <xf numFmtId="0" fontId="25" fillId="44" borderId="0" applyNumberFormat="0" applyBorder="0" applyAlignment="0" applyProtection="0">
      <alignment vertical="center"/>
    </xf>
    <xf numFmtId="0" fontId="25" fillId="51" borderId="0" applyNumberFormat="0" applyBorder="0" applyAlignment="0" applyProtection="0">
      <alignment vertical="center"/>
    </xf>
    <xf numFmtId="0" fontId="25" fillId="51" borderId="0" applyNumberFormat="0" applyBorder="0" applyAlignment="0" applyProtection="0">
      <alignment vertical="center"/>
    </xf>
    <xf numFmtId="0" fontId="103" fillId="0" borderId="0" applyNumberFormat="0" applyFill="0" applyBorder="0" applyAlignment="0" applyProtection="0">
      <alignment vertical="center"/>
    </xf>
    <xf numFmtId="0" fontId="88" fillId="42" borderId="0" applyNumberFormat="0" applyBorder="0" applyAlignment="0" applyProtection="0">
      <alignment vertical="center"/>
    </xf>
    <xf numFmtId="0" fontId="25" fillId="51" borderId="0" applyNumberFormat="0" applyBorder="0" applyAlignment="0" applyProtection="0">
      <alignment vertical="center"/>
    </xf>
    <xf numFmtId="0" fontId="25" fillId="51" borderId="0" applyNumberFormat="0" applyBorder="0" applyAlignment="0" applyProtection="0">
      <alignment vertical="center"/>
    </xf>
    <xf numFmtId="0" fontId="25" fillId="51" borderId="0" applyNumberFormat="0" applyBorder="0" applyAlignment="0" applyProtection="0">
      <alignment vertical="center"/>
    </xf>
    <xf numFmtId="0" fontId="101" fillId="0" borderId="23">
      <alignment horizontal="center" vertical="center"/>
    </xf>
    <xf numFmtId="0" fontId="88" fillId="48" borderId="0" applyNumberFormat="0" applyBorder="0" applyAlignment="0" applyProtection="0">
      <alignment vertical="center"/>
    </xf>
    <xf numFmtId="0" fontId="88" fillId="48" borderId="0" applyNumberFormat="0" applyBorder="0" applyAlignment="0" applyProtection="0">
      <alignment vertical="center"/>
    </xf>
    <xf numFmtId="0" fontId="98" fillId="0" borderId="22" applyNumberFormat="0" applyFill="0" applyAlignment="0" applyProtection="0">
      <alignment vertical="center"/>
    </xf>
    <xf numFmtId="0" fontId="0" fillId="40" borderId="29" applyNumberFormat="0" applyFont="0" applyAlignment="0" applyProtection="0">
      <alignment vertical="center"/>
    </xf>
    <xf numFmtId="0" fontId="27" fillId="0" borderId="0">
      <alignment vertical="center"/>
    </xf>
    <xf numFmtId="0" fontId="88" fillId="48" borderId="0" applyNumberFormat="0" applyBorder="0" applyAlignment="0" applyProtection="0">
      <alignment vertical="center"/>
    </xf>
    <xf numFmtId="0" fontId="98" fillId="0" borderId="22" applyNumberFormat="0" applyFill="0" applyAlignment="0" applyProtection="0">
      <alignment vertical="center"/>
    </xf>
    <xf numFmtId="0" fontId="88" fillId="37" borderId="0" applyNumberFormat="0" applyBorder="0" applyAlignment="0" applyProtection="0">
      <alignment vertical="center"/>
    </xf>
    <xf numFmtId="15" fontId="113" fillId="0" borderId="0">
      <alignment vertical="center"/>
    </xf>
    <xf numFmtId="0" fontId="88" fillId="37" borderId="0" applyNumberFormat="0" applyBorder="0" applyAlignment="0" applyProtection="0">
      <alignment vertical="center"/>
    </xf>
    <xf numFmtId="177" fontId="27" fillId="0" borderId="0" applyFont="0" applyFill="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27" fillId="0" borderId="0">
      <alignment vertical="center"/>
    </xf>
    <xf numFmtId="0" fontId="88" fillId="37" borderId="0" applyNumberFormat="0" applyBorder="0" applyAlignment="0" applyProtection="0">
      <alignment vertical="center"/>
    </xf>
    <xf numFmtId="0" fontId="86" fillId="0" borderId="20" applyNumberFormat="0" applyFill="0" applyProtection="0">
      <alignment horizontal="center" vertical="center"/>
    </xf>
    <xf numFmtId="0" fontId="27" fillId="0" borderId="0">
      <alignment vertical="center"/>
    </xf>
    <xf numFmtId="0" fontId="88" fillId="37" borderId="0" applyNumberFormat="0" applyBorder="0" applyAlignment="0" applyProtection="0">
      <alignment vertical="center"/>
    </xf>
    <xf numFmtId="0" fontId="114" fillId="58" borderId="30">
      <alignment vertical="center"/>
      <protection locked="0"/>
    </xf>
    <xf numFmtId="0" fontId="27" fillId="0" borderId="0">
      <alignment vertical="center"/>
    </xf>
    <xf numFmtId="0" fontId="88" fillId="37" borderId="0" applyNumberFormat="0" applyBorder="0" applyAlignment="0" applyProtection="0">
      <alignment vertical="center"/>
    </xf>
    <xf numFmtId="0" fontId="27" fillId="0" borderId="0">
      <alignment vertical="center"/>
    </xf>
    <xf numFmtId="0" fontId="99" fillId="49" borderId="0" applyNumberFormat="0" applyBorder="0" applyAlignment="0" applyProtection="0">
      <alignment vertical="center"/>
    </xf>
    <xf numFmtId="0" fontId="88" fillId="37" borderId="0" applyNumberFormat="0" applyBorder="0" applyAlignment="0" applyProtection="0">
      <alignment vertical="center"/>
    </xf>
    <xf numFmtId="0" fontId="99" fillId="49" borderId="0" applyNumberFormat="0" applyBorder="0" applyAlignment="0" applyProtection="0">
      <alignment vertical="center"/>
    </xf>
    <xf numFmtId="0" fontId="88" fillId="37" borderId="0" applyNumberFormat="0" applyBorder="0" applyAlignment="0" applyProtection="0">
      <alignment vertical="center"/>
    </xf>
    <xf numFmtId="0" fontId="88" fillId="55" borderId="0" applyNumberFormat="0" applyBorder="0" applyAlignment="0" applyProtection="0">
      <alignment vertical="center"/>
    </xf>
    <xf numFmtId="0" fontId="111" fillId="0" borderId="1">
      <alignment horizontal="left" vertical="center"/>
    </xf>
    <xf numFmtId="0" fontId="87" fillId="37" borderId="0" applyNumberFormat="0" applyBorder="0" applyAlignment="0" applyProtection="0">
      <alignment vertical="center"/>
    </xf>
    <xf numFmtId="0" fontId="112" fillId="0" borderId="31" applyNumberFormat="0" applyAlignment="0" applyProtection="0">
      <alignment horizontal="left" vertical="center"/>
    </xf>
    <xf numFmtId="0" fontId="115" fillId="52" borderId="26" applyNumberFormat="0" applyAlignment="0" applyProtection="0">
      <alignment vertical="center"/>
    </xf>
    <xf numFmtId="0" fontId="25" fillId="41" borderId="0" applyNumberFormat="0" applyBorder="0" applyAlignment="0" applyProtection="0">
      <alignment vertical="center"/>
    </xf>
    <xf numFmtId="0" fontId="88" fillId="43" borderId="0" applyNumberFormat="0" applyBorder="0" applyAlignment="0" applyProtection="0">
      <alignment vertical="center"/>
    </xf>
    <xf numFmtId="176" fontId="92" fillId="0" borderId="20" applyFill="0" applyProtection="0">
      <alignment horizontal="right" vertical="center"/>
    </xf>
    <xf numFmtId="0" fontId="88" fillId="43" borderId="0" applyNumberFormat="0" applyBorder="0" applyAlignment="0" applyProtection="0">
      <alignment vertical="center"/>
    </xf>
    <xf numFmtId="176" fontId="92" fillId="0" borderId="20" applyFill="0" applyProtection="0">
      <alignment horizontal="right" vertical="center"/>
    </xf>
    <xf numFmtId="0" fontId="25" fillId="51" borderId="0" applyNumberFormat="0" applyBorder="0" applyAlignment="0" applyProtection="0">
      <alignment vertical="center"/>
    </xf>
    <xf numFmtId="0" fontId="88" fillId="43" borderId="0" applyNumberFormat="0" applyBorder="0" applyAlignment="0" applyProtection="0">
      <alignment vertical="center"/>
    </xf>
    <xf numFmtId="176" fontId="92" fillId="0" borderId="20" applyFill="0" applyProtection="0">
      <alignment horizontal="righ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114" fillId="58" borderId="30">
      <alignment vertical="center"/>
      <protection locked="0"/>
    </xf>
    <xf numFmtId="0" fontId="87" fillId="54"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88" fillId="55" borderId="0" applyNumberFormat="0" applyBorder="0" applyAlignment="0" applyProtection="0">
      <alignment vertical="center"/>
    </xf>
    <xf numFmtId="15" fontId="113" fillId="0" borderId="0">
      <alignment vertical="center"/>
    </xf>
    <xf numFmtId="0" fontId="116" fillId="0" borderId="0">
      <alignment vertical="center"/>
    </xf>
    <xf numFmtId="9" fontId="27" fillId="0" borderId="0" applyFont="0" applyFill="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43" borderId="0" applyNumberFormat="0" applyBorder="0" applyAlignment="0" applyProtection="0">
      <alignment vertical="center"/>
    </xf>
    <xf numFmtId="0" fontId="25" fillId="40" borderId="0" applyNumberFormat="0" applyBorder="0" applyAlignment="0" applyProtection="0">
      <alignment vertical="center"/>
    </xf>
    <xf numFmtId="0" fontId="88" fillId="36" borderId="0" applyNumberFormat="0" applyBorder="0" applyAlignment="0" applyProtection="0">
      <alignment vertical="center"/>
    </xf>
    <xf numFmtId="0" fontId="27" fillId="0" borderId="0" applyFont="0" applyFill="0" applyBorder="0" applyAlignment="0" applyProtection="0">
      <alignment vertical="center"/>
    </xf>
    <xf numFmtId="0" fontId="25" fillId="40" borderId="0" applyNumberFormat="0" applyBorder="0" applyAlignment="0" applyProtection="0">
      <alignment vertical="center"/>
    </xf>
    <xf numFmtId="0" fontId="88" fillId="36" borderId="0" applyNumberFormat="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98" fillId="0" borderId="22" applyNumberFormat="0" applyFill="0" applyAlignment="0" applyProtection="0">
      <alignment vertical="center"/>
    </xf>
    <xf numFmtId="0" fontId="25" fillId="40" borderId="0" applyNumberFormat="0" applyBorder="0" applyAlignment="0" applyProtection="0">
      <alignment vertical="center"/>
    </xf>
    <xf numFmtId="0" fontId="99" fillId="49" borderId="0" applyNumberFormat="0" applyBorder="0" applyAlignment="0" applyProtection="0">
      <alignment vertical="center"/>
    </xf>
    <xf numFmtId="0" fontId="49" fillId="0" borderId="21" applyNumberFormat="0" applyFill="0" applyAlignment="0" applyProtection="0">
      <alignment vertical="center"/>
    </xf>
    <xf numFmtId="0" fontId="88" fillId="36" borderId="0" applyNumberFormat="0" applyBorder="0" applyAlignment="0" applyProtection="0">
      <alignment vertical="center"/>
    </xf>
    <xf numFmtId="0" fontId="98" fillId="0" borderId="22" applyNumberFormat="0" applyFill="0" applyAlignment="0" applyProtection="0">
      <alignment vertical="center"/>
    </xf>
    <xf numFmtId="0" fontId="25" fillId="40" borderId="0" applyNumberFormat="0" applyBorder="0" applyAlignment="0" applyProtection="0">
      <alignment vertical="center"/>
    </xf>
    <xf numFmtId="0" fontId="98" fillId="0" borderId="22" applyNumberFormat="0" applyFill="0" applyAlignment="0" applyProtection="0">
      <alignment vertical="center"/>
    </xf>
    <xf numFmtId="0" fontId="25" fillId="38" borderId="0" applyNumberFormat="0" applyBorder="0" applyAlignment="0" applyProtection="0">
      <alignment vertical="center"/>
    </xf>
    <xf numFmtId="0" fontId="88" fillId="37" borderId="0" applyNumberFormat="0" applyBorder="0" applyAlignment="0" applyProtection="0">
      <alignment vertical="center"/>
    </xf>
    <xf numFmtId="179" fontId="27" fillId="0" borderId="0" applyFont="0" applyFill="0" applyBorder="0" applyAlignment="0" applyProtection="0">
      <alignment vertical="center"/>
    </xf>
    <xf numFmtId="0" fontId="94" fillId="44" borderId="0" applyNumberFormat="0" applyBorder="0" applyAlignment="0" applyProtection="0">
      <alignment vertical="center"/>
    </xf>
    <xf numFmtId="0" fontId="25" fillId="38" borderId="0" applyNumberFormat="0" applyBorder="0" applyAlignment="0" applyProtection="0">
      <alignment vertical="center"/>
    </xf>
    <xf numFmtId="0" fontId="25" fillId="38" borderId="0" applyNumberFormat="0" applyBorder="0" applyAlignment="0" applyProtection="0">
      <alignment vertical="center"/>
    </xf>
    <xf numFmtId="0" fontId="25" fillId="38" borderId="0" applyNumberFormat="0" applyBorder="0" applyAlignment="0" applyProtection="0">
      <alignment vertical="center"/>
    </xf>
    <xf numFmtId="49" fontId="116" fillId="0" borderId="2">
      <alignment horizontal="left" vertical="center" wrapText="1"/>
    </xf>
    <xf numFmtId="0" fontId="27" fillId="0" borderId="0">
      <alignment vertical="center"/>
    </xf>
    <xf numFmtId="9" fontId="27" fillId="0" borderId="0" applyFont="0" applyFill="0" applyBorder="0" applyAlignment="0" applyProtection="0">
      <alignment vertical="center"/>
    </xf>
    <xf numFmtId="0" fontId="88" fillId="41" borderId="0" applyNumberFormat="0" applyBorder="0" applyAlignment="0" applyProtection="0">
      <alignment vertical="center"/>
    </xf>
    <xf numFmtId="180" fontId="27" fillId="0" borderId="0" applyFont="0" applyFill="0" applyBorder="0" applyAlignment="0" applyProtection="0">
      <alignment vertical="center"/>
    </xf>
    <xf numFmtId="0" fontId="88" fillId="41" borderId="0" applyNumberFormat="0" applyBorder="0" applyAlignment="0" applyProtection="0">
      <alignment vertical="center"/>
    </xf>
    <xf numFmtId="0" fontId="88" fillId="37" borderId="0" applyNumberFormat="0" applyBorder="0" applyAlignment="0" applyProtection="0">
      <alignment vertical="center"/>
    </xf>
    <xf numFmtId="0" fontId="90" fillId="44" borderId="0" applyNumberFormat="0" applyBorder="0" applyAlignment="0" applyProtection="0">
      <alignment vertical="center"/>
    </xf>
    <xf numFmtId="0" fontId="88" fillId="41" borderId="0" applyNumberFormat="0" applyBorder="0" applyAlignment="0" applyProtection="0">
      <alignment vertical="center"/>
    </xf>
    <xf numFmtId="0" fontId="88" fillId="41" borderId="0" applyNumberFormat="0" applyBorder="0" applyAlignment="0" applyProtection="0">
      <alignment vertical="center"/>
    </xf>
    <xf numFmtId="0" fontId="92" fillId="0" borderId="8" applyNumberFormat="0" applyFill="0" applyProtection="0">
      <alignment horizontal="right" vertical="center"/>
    </xf>
    <xf numFmtId="0" fontId="27" fillId="0" borderId="0">
      <alignment vertical="center"/>
    </xf>
    <xf numFmtId="0" fontId="88" fillId="41" borderId="0" applyNumberFormat="0" applyBorder="0" applyAlignment="0" applyProtection="0">
      <alignment vertical="center"/>
    </xf>
    <xf numFmtId="0" fontId="88" fillId="43" borderId="0" applyNumberFormat="0" applyBorder="0" applyAlignment="0" applyProtection="0">
      <alignment vertical="center"/>
    </xf>
    <xf numFmtId="0" fontId="88" fillId="43" borderId="0" applyNumberFormat="0" applyBorder="0" applyAlignment="0" applyProtection="0">
      <alignment vertical="center"/>
    </xf>
    <xf numFmtId="181" fontId="117" fillId="0" borderId="0">
      <alignment vertical="center"/>
    </xf>
    <xf numFmtId="0" fontId="88" fillId="43" borderId="0" applyNumberFormat="0" applyBorder="0" applyAlignment="0" applyProtection="0">
      <alignment vertical="center"/>
    </xf>
    <xf numFmtId="0" fontId="88" fillId="43" borderId="0" applyNumberFormat="0" applyBorder="0" applyAlignment="0" applyProtection="0">
      <alignment vertical="center"/>
    </xf>
    <xf numFmtId="0" fontId="88" fillId="43" borderId="0" applyNumberFormat="0" applyBorder="0" applyAlignment="0" applyProtection="0">
      <alignment vertical="center"/>
    </xf>
    <xf numFmtId="0" fontId="97" fillId="0" borderId="0" applyNumberFormat="0" applyFill="0" applyBorder="0" applyAlignment="0" applyProtection="0">
      <alignment vertical="center"/>
    </xf>
    <xf numFmtId="0" fontId="88" fillId="43" borderId="0" applyNumberFormat="0" applyBorder="0" applyAlignment="0" applyProtection="0">
      <alignment vertical="center"/>
    </xf>
    <xf numFmtId="0" fontId="97" fillId="0" borderId="0" applyNumberFormat="0" applyFill="0" applyBorder="0" applyAlignment="0" applyProtection="0">
      <alignment vertical="center"/>
    </xf>
    <xf numFmtId="0" fontId="88" fillId="43" borderId="0" applyNumberFormat="0" applyBorder="0" applyAlignment="0" applyProtection="0">
      <alignment vertical="center"/>
    </xf>
    <xf numFmtId="0" fontId="97" fillId="0" borderId="0" applyNumberFormat="0" applyFill="0" applyBorder="0" applyAlignment="0" applyProtection="0">
      <alignment vertical="center"/>
    </xf>
    <xf numFmtId="0" fontId="27" fillId="0" borderId="0">
      <alignment vertical="center"/>
    </xf>
    <xf numFmtId="0" fontId="88" fillId="43" borderId="0" applyNumberFormat="0" applyBorder="0" applyAlignment="0" applyProtection="0">
      <alignment vertical="center"/>
    </xf>
    <xf numFmtId="0" fontId="97" fillId="0" borderId="0" applyNumberFormat="0" applyFill="0" applyBorder="0" applyAlignment="0" applyProtection="0">
      <alignment vertical="center"/>
    </xf>
    <xf numFmtId="182" fontId="27" fillId="0" borderId="0" applyFont="0" applyFill="0" applyBorder="0" applyAlignment="0" applyProtection="0">
      <alignment vertical="center"/>
    </xf>
    <xf numFmtId="0" fontId="97" fillId="0" borderId="0" applyNumberFormat="0" applyFill="0" applyBorder="0" applyAlignment="0" applyProtection="0">
      <alignment vertical="center"/>
    </xf>
    <xf numFmtId="0" fontId="99" fillId="46" borderId="0" applyNumberFormat="0" applyBorder="0" applyAlignment="0" applyProtection="0">
      <alignment vertical="center"/>
    </xf>
    <xf numFmtId="0" fontId="88" fillId="43" borderId="0" applyNumberFormat="0" applyBorder="0" applyAlignment="0" applyProtection="0">
      <alignment vertical="center"/>
    </xf>
    <xf numFmtId="0" fontId="97" fillId="0" borderId="0" applyNumberFormat="0" applyFill="0" applyBorder="0" applyAlignment="0" applyProtection="0">
      <alignment vertical="center"/>
    </xf>
    <xf numFmtId="0" fontId="99" fillId="46" borderId="0" applyNumberFormat="0" applyBorder="0" applyAlignment="0" applyProtection="0">
      <alignment vertical="center"/>
    </xf>
    <xf numFmtId="0" fontId="88" fillId="43" borderId="0" applyNumberFormat="0" applyBorder="0" applyAlignment="0" applyProtection="0">
      <alignment vertical="center"/>
    </xf>
    <xf numFmtId="0" fontId="27" fillId="0" borderId="0">
      <alignment vertical="center"/>
    </xf>
    <xf numFmtId="0" fontId="97" fillId="0" borderId="0" applyNumberFormat="0" applyFill="0" applyBorder="0" applyAlignment="0" applyProtection="0">
      <alignment vertical="center"/>
    </xf>
    <xf numFmtId="0" fontId="99" fillId="46" borderId="0" applyNumberFormat="0" applyBorder="0" applyAlignment="0" applyProtection="0">
      <alignment vertical="center"/>
    </xf>
    <xf numFmtId="0" fontId="88" fillId="43" borderId="0" applyNumberFormat="0" applyBorder="0" applyAlignment="0" applyProtection="0">
      <alignment vertical="center"/>
    </xf>
    <xf numFmtId="9" fontId="27" fillId="0" borderId="0" applyFont="0" applyFill="0" applyBorder="0" applyAlignment="0" applyProtection="0">
      <alignment vertical="center"/>
    </xf>
    <xf numFmtId="0" fontId="88" fillId="37" borderId="0" applyNumberFormat="0" applyBorder="0" applyAlignment="0" applyProtection="0">
      <alignment vertical="center"/>
    </xf>
    <xf numFmtId="0" fontId="99" fillId="46" borderId="0" applyNumberFormat="0" applyBorder="0" applyAlignment="0" applyProtection="0">
      <alignment vertical="center"/>
    </xf>
    <xf numFmtId="0" fontId="25" fillId="51"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5" fillId="51" borderId="0" applyNumberFormat="0" applyBorder="0" applyAlignment="0" applyProtection="0">
      <alignment vertical="center"/>
    </xf>
    <xf numFmtId="9" fontId="27" fillId="0" borderId="0" applyFont="0" applyFill="0" applyBorder="0" applyAlignment="0" applyProtection="0">
      <alignment vertical="center"/>
    </xf>
    <xf numFmtId="0" fontId="25" fillId="51" borderId="0" applyNumberFormat="0" applyBorder="0" applyAlignment="0" applyProtection="0">
      <alignment vertical="center"/>
    </xf>
    <xf numFmtId="9" fontId="27" fillId="0" borderId="0" applyFont="0" applyFill="0" applyBorder="0" applyAlignment="0" applyProtection="0">
      <alignment vertical="center"/>
    </xf>
    <xf numFmtId="0" fontId="25" fillId="51" borderId="0" applyNumberFormat="0" applyBorder="0" applyAlignment="0" applyProtection="0">
      <alignment vertical="center"/>
    </xf>
    <xf numFmtId="0" fontId="28" fillId="59" borderId="0" applyNumberFormat="0" applyBorder="0" applyAlignment="0" applyProtection="0">
      <alignment vertical="center"/>
    </xf>
    <xf numFmtId="9" fontId="27" fillId="0" borderId="0" applyFont="0" applyFill="0" applyBorder="0" applyAlignment="0" applyProtection="0">
      <alignment vertical="center"/>
    </xf>
    <xf numFmtId="0" fontId="25" fillId="41" borderId="0" applyNumberFormat="0" applyBorder="0" applyAlignment="0" applyProtection="0">
      <alignment vertical="center"/>
    </xf>
    <xf numFmtId="0" fontId="115" fillId="52" borderId="26" applyNumberFormat="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5" fillId="41" borderId="0" applyNumberFormat="0" applyBorder="0" applyAlignment="0" applyProtection="0">
      <alignment vertical="center"/>
    </xf>
    <xf numFmtId="0" fontId="115" fillId="52" borderId="26" applyNumberFormat="0" applyAlignment="0" applyProtection="0">
      <alignment vertical="center"/>
    </xf>
    <xf numFmtId="0" fontId="25" fillId="52"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5" fillId="41" borderId="0" applyNumberFormat="0" applyBorder="0" applyAlignment="0" applyProtection="0">
      <alignment vertical="center"/>
    </xf>
    <xf numFmtId="0" fontId="115" fillId="52" borderId="26" applyNumberFormat="0" applyAlignment="0" applyProtection="0">
      <alignment vertical="center"/>
    </xf>
    <xf numFmtId="0" fontId="92" fillId="0" borderId="8" applyNumberFormat="0" applyFill="0" applyProtection="0">
      <alignment horizontal="left" vertical="center"/>
    </xf>
    <xf numFmtId="0" fontId="25" fillId="52" borderId="0" applyNumberFormat="0" applyBorder="0" applyAlignment="0" applyProtection="0">
      <alignment vertical="center"/>
    </xf>
    <xf numFmtId="0" fontId="27" fillId="0" borderId="0">
      <alignment vertical="center"/>
    </xf>
    <xf numFmtId="0" fontId="25" fillId="41" borderId="0" applyNumberFormat="0" applyBorder="0" applyAlignment="0" applyProtection="0">
      <alignment vertical="center"/>
    </xf>
    <xf numFmtId="0" fontId="115" fillId="52" borderId="26" applyNumberFormat="0" applyAlignment="0" applyProtection="0">
      <alignment vertical="center"/>
    </xf>
    <xf numFmtId="0" fontId="88" fillId="41" borderId="0" applyNumberFormat="0" applyBorder="0" applyAlignment="0" applyProtection="0">
      <alignment vertical="center"/>
    </xf>
    <xf numFmtId="0" fontId="103" fillId="0" borderId="0" applyNumberFormat="0" applyFill="0" applyBorder="0" applyAlignment="0" applyProtection="0">
      <alignment vertical="center"/>
    </xf>
    <xf numFmtId="0" fontId="88" fillId="41" borderId="0" applyNumberFormat="0" applyBorder="0" applyAlignment="0" applyProtection="0">
      <alignment vertical="center"/>
    </xf>
    <xf numFmtId="0" fontId="88" fillId="41" borderId="0" applyNumberFormat="0" applyBorder="0" applyAlignment="0" applyProtection="0">
      <alignment vertical="center"/>
    </xf>
    <xf numFmtId="0" fontId="27" fillId="60" borderId="0" applyNumberFormat="0" applyFont="0" applyBorder="0" applyAlignment="0" applyProtection="0">
      <alignment vertical="center"/>
    </xf>
    <xf numFmtId="0" fontId="88" fillId="37" borderId="0" applyNumberFormat="0" applyBorder="0" applyAlignment="0" applyProtection="0">
      <alignment vertical="center"/>
    </xf>
    <xf numFmtId="0" fontId="88" fillId="42" borderId="0" applyNumberFormat="0" applyBorder="0" applyAlignment="0" applyProtection="0">
      <alignment vertical="center"/>
    </xf>
    <xf numFmtId="0" fontId="88" fillId="37" borderId="0" applyNumberFormat="0" applyBorder="0" applyAlignment="0" applyProtection="0">
      <alignment vertical="center"/>
    </xf>
    <xf numFmtId="0" fontId="117" fillId="0" borderId="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101" fillId="0" borderId="23">
      <alignment horizontal="center" vertical="center"/>
    </xf>
    <xf numFmtId="0" fontId="86" fillId="0" borderId="20" applyNumberFormat="0" applyFill="0" applyProtection="0">
      <alignment horizontal="left" vertical="center"/>
    </xf>
    <xf numFmtId="0" fontId="27" fillId="0" borderId="0">
      <alignment vertical="center"/>
    </xf>
    <xf numFmtId="0" fontId="88" fillId="37" borderId="0" applyNumberFormat="0" applyBorder="0" applyAlignment="0" applyProtection="0">
      <alignment vertical="center"/>
    </xf>
    <xf numFmtId="9" fontId="27" fillId="0" borderId="0" applyFont="0" applyFill="0" applyBorder="0" applyAlignment="0" applyProtection="0">
      <alignment vertical="center"/>
    </xf>
    <xf numFmtId="0" fontId="118" fillId="0" borderId="32" applyNumberFormat="0" applyFill="0" applyAlignment="0" applyProtection="0">
      <alignment vertical="center"/>
    </xf>
    <xf numFmtId="0" fontId="98" fillId="0" borderId="22" applyNumberFormat="0" applyFill="0" applyAlignment="0" applyProtection="0">
      <alignment vertical="center"/>
    </xf>
    <xf numFmtId="0" fontId="88" fillId="37" borderId="0" applyNumberFormat="0" applyBorder="0" applyAlignment="0" applyProtection="0">
      <alignment vertical="center"/>
    </xf>
    <xf numFmtId="0" fontId="98" fillId="0" borderId="22" applyNumberFormat="0" applyFill="0" applyAlignment="0" applyProtection="0">
      <alignment vertical="center"/>
    </xf>
    <xf numFmtId="0" fontId="88" fillId="37" borderId="0" applyNumberFormat="0" applyBorder="0" applyAlignment="0" applyProtection="0">
      <alignment vertical="center"/>
    </xf>
    <xf numFmtId="0" fontId="88" fillId="36" borderId="0" applyNumberFormat="0" applyBorder="0" applyAlignment="0" applyProtection="0">
      <alignment vertical="center"/>
    </xf>
    <xf numFmtId="0" fontId="25" fillId="44" borderId="0" applyNumberFormat="0" applyBorder="0" applyAlignment="0" applyProtection="0">
      <alignment vertical="center"/>
    </xf>
    <xf numFmtId="0" fontId="27" fillId="0" borderId="0">
      <alignment vertical="center"/>
    </xf>
    <xf numFmtId="0" fontId="25" fillId="44" borderId="0" applyNumberFormat="0" applyBorder="0" applyAlignment="0" applyProtection="0">
      <alignment vertical="center"/>
    </xf>
    <xf numFmtId="0" fontId="93" fillId="40" borderId="1" applyNumberFormat="0" applyBorder="0" applyAlignment="0" applyProtection="0">
      <alignment vertical="center"/>
    </xf>
    <xf numFmtId="0" fontId="25" fillId="44" borderId="0" applyNumberFormat="0" applyBorder="0" applyAlignment="0" applyProtection="0">
      <alignment vertical="center"/>
    </xf>
    <xf numFmtId="0" fontId="25" fillId="51" borderId="0" applyNumberFormat="0" applyBorder="0" applyAlignment="0" applyProtection="0">
      <alignment vertical="center"/>
    </xf>
    <xf numFmtId="0" fontId="109" fillId="0" borderId="27" applyNumberFormat="0" applyFill="0" applyAlignment="0" applyProtection="0">
      <alignment vertical="center"/>
    </xf>
    <xf numFmtId="0" fontId="88" fillId="48" borderId="0" applyNumberFormat="0" applyBorder="0" applyAlignment="0" applyProtection="0">
      <alignment vertical="center"/>
    </xf>
    <xf numFmtId="0" fontId="27" fillId="0" borderId="0">
      <alignment vertical="center"/>
    </xf>
    <xf numFmtId="0" fontId="90" fillId="38" borderId="0" applyNumberFormat="0" applyBorder="0" applyAlignment="0" applyProtection="0">
      <alignment vertical="center"/>
    </xf>
    <xf numFmtId="0" fontId="88" fillId="48" borderId="0" applyNumberFormat="0" applyBorder="0" applyAlignment="0" applyProtection="0">
      <alignment vertical="center"/>
    </xf>
    <xf numFmtId="0" fontId="27" fillId="0" borderId="0">
      <alignment vertical="center"/>
    </xf>
    <xf numFmtId="0" fontId="90" fillId="38" borderId="0" applyNumberFormat="0" applyBorder="0" applyAlignment="0" applyProtection="0">
      <alignment vertical="center"/>
    </xf>
    <xf numFmtId="0" fontId="119" fillId="52" borderId="33">
      <alignment horizontal="left" vertical="center"/>
      <protection locked="0" hidden="1"/>
    </xf>
    <xf numFmtId="0" fontId="88" fillId="36" borderId="0" applyNumberFormat="0" applyBorder="0" applyAlignment="0" applyProtection="0">
      <alignment vertical="center"/>
    </xf>
    <xf numFmtId="0" fontId="109" fillId="0" borderId="27" applyNumberFormat="0" applyFill="0" applyAlignment="0" applyProtection="0">
      <alignment vertical="center"/>
    </xf>
    <xf numFmtId="0" fontId="119" fillId="52" borderId="33">
      <alignment horizontal="left" vertical="center"/>
      <protection locked="0" hidden="1"/>
    </xf>
    <xf numFmtId="0" fontId="88" fillId="36" borderId="0" applyNumberFormat="0" applyBorder="0" applyAlignment="0" applyProtection="0">
      <alignment vertical="center"/>
    </xf>
    <xf numFmtId="0" fontId="100" fillId="0" borderId="28" applyNumberFormat="0" applyFill="0" applyAlignment="0" applyProtection="0">
      <alignment vertical="center"/>
    </xf>
    <xf numFmtId="183" fontId="27" fillId="0" borderId="0" applyFont="0" applyFill="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49" fillId="0" borderId="34" applyNumberFormat="0" applyFill="0" applyAlignment="0" applyProtection="0">
      <alignment vertical="center"/>
    </xf>
    <xf numFmtId="0" fontId="99" fillId="49" borderId="0" applyNumberFormat="0" applyBorder="0" applyAlignment="0" applyProtection="0">
      <alignment vertical="center"/>
    </xf>
    <xf numFmtId="0" fontId="88" fillId="36" borderId="0" applyNumberFormat="0" applyBorder="0" applyAlignment="0" applyProtection="0">
      <alignment vertical="center"/>
    </xf>
    <xf numFmtId="0" fontId="49" fillId="0" borderId="34" applyNumberFormat="0" applyFill="0" applyAlignment="0" applyProtection="0">
      <alignment vertical="center"/>
    </xf>
    <xf numFmtId="0" fontId="99" fillId="49" borderId="0" applyNumberFormat="0" applyBorder="0" applyAlignment="0" applyProtection="0">
      <alignment vertical="center"/>
    </xf>
    <xf numFmtId="0" fontId="98" fillId="0" borderId="22" applyNumberFormat="0" applyFill="0" applyAlignment="0" applyProtection="0">
      <alignment vertical="center"/>
    </xf>
    <xf numFmtId="0" fontId="88" fillId="36" borderId="0" applyNumberFormat="0" applyBorder="0" applyAlignment="0" applyProtection="0">
      <alignment vertical="center"/>
    </xf>
    <xf numFmtId="0" fontId="49" fillId="0" borderId="21" applyNumberFormat="0" applyFill="0" applyAlignment="0" applyProtection="0">
      <alignment vertical="center"/>
    </xf>
    <xf numFmtId="0" fontId="98" fillId="0" borderId="22" applyNumberFormat="0" applyFill="0" applyAlignment="0" applyProtection="0">
      <alignment vertical="center"/>
    </xf>
    <xf numFmtId="9" fontId="27" fillId="0" borderId="0" applyFont="0" applyFill="0" applyBorder="0" applyAlignment="0" applyProtection="0">
      <alignment vertical="center"/>
    </xf>
    <xf numFmtId="0" fontId="88" fillId="36" borderId="0" applyNumberFormat="0" applyBorder="0" applyAlignment="0" applyProtection="0">
      <alignment vertical="center"/>
    </xf>
    <xf numFmtId="0" fontId="49" fillId="0" borderId="21" applyNumberFormat="0" applyFill="0" applyAlignment="0" applyProtection="0">
      <alignment vertical="center"/>
    </xf>
    <xf numFmtId="0" fontId="25" fillId="40" borderId="0" applyNumberFormat="0" applyBorder="0" applyAlignment="0" applyProtection="0">
      <alignment vertical="center"/>
    </xf>
    <xf numFmtId="0" fontId="25" fillId="52" borderId="0" applyNumberFormat="0" applyBorder="0" applyAlignment="0" applyProtection="0">
      <alignment vertical="center"/>
    </xf>
    <xf numFmtId="0" fontId="100" fillId="0" borderId="28" applyNumberFormat="0" applyFill="0" applyAlignment="0" applyProtection="0">
      <alignment vertical="center"/>
    </xf>
    <xf numFmtId="0" fontId="101" fillId="0" borderId="0" applyNumberFormat="0" applyFill="0" applyBorder="0" applyAlignment="0" applyProtection="0">
      <alignment vertical="center"/>
    </xf>
    <xf numFmtId="0" fontId="27" fillId="0" borderId="0">
      <alignment vertical="center"/>
    </xf>
    <xf numFmtId="0" fontId="27" fillId="0" borderId="0">
      <alignment vertical="center"/>
    </xf>
    <xf numFmtId="0" fontId="25" fillId="52" borderId="0" applyNumberFormat="0" applyBorder="0" applyAlignment="0" applyProtection="0">
      <alignment vertical="center"/>
    </xf>
    <xf numFmtId="0" fontId="88" fillId="52" borderId="0" applyNumberFormat="0" applyBorder="0" applyAlignment="0" applyProtection="0">
      <alignment vertical="center"/>
    </xf>
    <xf numFmtId="0" fontId="88" fillId="52" borderId="0" applyNumberFormat="0" applyBorder="0" applyAlignment="0" applyProtection="0">
      <alignment vertical="center"/>
    </xf>
    <xf numFmtId="0" fontId="98" fillId="0" borderId="22" applyNumberFormat="0" applyFill="0" applyAlignment="0" applyProtection="0">
      <alignment vertical="center"/>
    </xf>
    <xf numFmtId="0" fontId="88" fillId="42" borderId="0" applyNumberFormat="0" applyBorder="0" applyAlignment="0" applyProtection="0">
      <alignment vertical="center"/>
    </xf>
    <xf numFmtId="9" fontId="27" fillId="0" borderId="0" applyFont="0" applyFill="0" applyBorder="0" applyAlignment="0" applyProtection="0">
      <alignment vertical="center"/>
    </xf>
    <xf numFmtId="184" fontId="27" fillId="0" borderId="0" applyFont="0" applyFill="0" applyBorder="0" applyAlignment="0" applyProtection="0">
      <alignment vertical="center"/>
    </xf>
    <xf numFmtId="0" fontId="100" fillId="0" borderId="28" applyNumberFormat="0" applyFill="0" applyAlignment="0" applyProtection="0">
      <alignment vertical="center"/>
    </xf>
    <xf numFmtId="0" fontId="120" fillId="0" borderId="0" applyNumberFormat="0" applyFill="0" applyBorder="0" applyAlignment="0" applyProtection="0">
      <alignment vertical="center"/>
    </xf>
    <xf numFmtId="185" fontId="27" fillId="0" borderId="0" applyFont="0" applyFill="0" applyBorder="0" applyAlignment="0" applyProtection="0">
      <alignment vertical="center"/>
    </xf>
    <xf numFmtId="0" fontId="109" fillId="0" borderId="27" applyNumberFormat="0" applyFill="0" applyAlignment="0" applyProtection="0">
      <alignment vertical="center"/>
    </xf>
    <xf numFmtId="0" fontId="27" fillId="0" borderId="0">
      <alignment vertical="center"/>
    </xf>
    <xf numFmtId="0" fontId="90" fillId="38" borderId="0" applyNumberFormat="0" applyBorder="0" applyAlignment="0" applyProtection="0">
      <alignment vertical="center"/>
    </xf>
    <xf numFmtId="186" fontId="117" fillId="0" borderId="0">
      <alignment vertical="center"/>
    </xf>
    <xf numFmtId="15" fontId="113" fillId="0" borderId="0">
      <alignment vertical="center"/>
    </xf>
    <xf numFmtId="0" fontId="116" fillId="0" borderId="0">
      <alignment vertical="center"/>
    </xf>
    <xf numFmtId="15" fontId="113" fillId="0" borderId="0">
      <alignment vertical="center"/>
    </xf>
    <xf numFmtId="187" fontId="117" fillId="0" borderId="0">
      <alignment vertical="center"/>
    </xf>
    <xf numFmtId="0" fontId="108" fillId="49" borderId="0" applyNumberFormat="0" applyBorder="0" applyAlignment="0" applyProtection="0">
      <alignment vertical="center"/>
    </xf>
    <xf numFmtId="0" fontId="121" fillId="0" borderId="35" applyNumberFormat="0" applyFill="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93" fillId="41" borderId="0" applyNumberFormat="0" applyBorder="0" applyAlignment="0" applyProtection="0">
      <alignment vertical="center"/>
    </xf>
    <xf numFmtId="0" fontId="27" fillId="0" borderId="0">
      <alignment vertical="center"/>
    </xf>
    <xf numFmtId="0" fontId="112" fillId="0" borderId="31" applyNumberFormat="0" applyAlignment="0" applyProtection="0">
      <alignment horizontal="left" vertical="center"/>
    </xf>
    <xf numFmtId="0" fontId="87" fillId="37" borderId="0" applyNumberFormat="0" applyBorder="0" applyAlignment="0" applyProtection="0">
      <alignment vertical="center"/>
    </xf>
    <xf numFmtId="0" fontId="112" fillId="0" borderId="9">
      <alignment horizontal="left" vertical="center"/>
    </xf>
    <xf numFmtId="0" fontId="112" fillId="0" borderId="9">
      <alignment horizontal="left" vertical="center"/>
    </xf>
    <xf numFmtId="0" fontId="93" fillId="40" borderId="1" applyNumberFormat="0" applyBorder="0" applyAlignment="0" applyProtection="0">
      <alignment vertical="center"/>
    </xf>
    <xf numFmtId="43" fontId="0" fillId="0" borderId="0" applyFont="0" applyFill="0" applyBorder="0" applyAlignment="0" applyProtection="0">
      <alignment vertical="center"/>
    </xf>
    <xf numFmtId="0" fontId="93" fillId="40" borderId="1" applyNumberFormat="0" applyBorder="0" applyAlignment="0" applyProtection="0">
      <alignment vertical="center"/>
    </xf>
    <xf numFmtId="43" fontId="0" fillId="0" borderId="0" applyFont="0" applyFill="0" applyBorder="0" applyAlignment="0" applyProtection="0">
      <alignment vertical="center"/>
    </xf>
    <xf numFmtId="0" fontId="93" fillId="40" borderId="1" applyNumberFormat="0" applyBorder="0" applyAlignment="0" applyProtection="0">
      <alignment vertical="center"/>
    </xf>
    <xf numFmtId="0" fontId="93" fillId="40" borderId="1" applyNumberFormat="0" applyBorder="0" applyAlignment="0" applyProtection="0">
      <alignment vertical="center"/>
    </xf>
    <xf numFmtId="0" fontId="27" fillId="0" borderId="0">
      <alignment vertical="center"/>
    </xf>
    <xf numFmtId="0" fontId="93" fillId="40" borderId="1" applyNumberFormat="0" applyBorder="0" applyAlignment="0" applyProtection="0">
      <alignment vertical="center"/>
    </xf>
    <xf numFmtId="0" fontId="93" fillId="40" borderId="1" applyNumberFormat="0" applyBorder="0" applyAlignment="0" applyProtection="0">
      <alignment vertical="center"/>
    </xf>
    <xf numFmtId="188" fontId="122" fillId="61" borderId="0">
      <alignment vertical="center"/>
    </xf>
    <xf numFmtId="0" fontId="27" fillId="0" borderId="0">
      <alignment vertical="center"/>
    </xf>
    <xf numFmtId="0" fontId="87" fillId="62" borderId="0" applyNumberFormat="0" applyBorder="0" applyAlignment="0" applyProtection="0">
      <alignment vertical="center"/>
    </xf>
    <xf numFmtId="188" fontId="123" fillId="63" borderId="0">
      <alignment vertical="center"/>
    </xf>
    <xf numFmtId="38"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40" fontId="27" fillId="0" borderId="0" applyFont="0" applyFill="0" applyBorder="0" applyAlignment="0" applyProtection="0">
      <alignment vertical="center"/>
    </xf>
    <xf numFmtId="0" fontId="27" fillId="0" borderId="0">
      <alignment vertical="center"/>
    </xf>
    <xf numFmtId="0" fontId="86" fillId="0" borderId="20" applyNumberFormat="0" applyFill="0" applyProtection="0">
      <alignment horizontal="center" vertical="center"/>
    </xf>
    <xf numFmtId="0" fontId="27" fillId="0" borderId="0">
      <alignment vertical="center"/>
    </xf>
    <xf numFmtId="177" fontId="27" fillId="0" borderId="0" applyFont="0" applyFill="0" applyBorder="0" applyAlignment="0" applyProtection="0">
      <alignment vertical="center"/>
    </xf>
    <xf numFmtId="43" fontId="0" fillId="0" borderId="0" applyFont="0" applyFill="0" applyBorder="0" applyAlignment="0" applyProtection="0">
      <alignment vertical="center"/>
    </xf>
    <xf numFmtId="189" fontId="27" fillId="0" borderId="0" applyFont="0" applyFill="0" applyBorder="0" applyAlignment="0" applyProtection="0">
      <alignment vertical="center"/>
    </xf>
    <xf numFmtId="0" fontId="98" fillId="0" borderId="22" applyNumberFormat="0" applyFill="0" applyAlignment="0" applyProtection="0">
      <alignment vertical="center"/>
    </xf>
    <xf numFmtId="1" fontId="92" fillId="0" borderId="20" applyFill="0" applyProtection="0">
      <alignment horizontal="center" vertical="center"/>
    </xf>
    <xf numFmtId="40" fontId="124" fillId="56" borderId="33">
      <alignment horizontal="centerContinuous" vertical="center"/>
    </xf>
    <xf numFmtId="1" fontId="92" fillId="0" borderId="20" applyFill="0" applyProtection="0">
      <alignment horizontal="center" vertical="center"/>
    </xf>
    <xf numFmtId="40" fontId="124" fillId="56" borderId="33">
      <alignment horizontal="centerContinuous" vertical="center"/>
    </xf>
    <xf numFmtId="9" fontId="27" fillId="0" borderId="0" applyFont="0" applyFill="0" applyBorder="0" applyAlignment="0" applyProtection="0">
      <alignment vertical="center"/>
    </xf>
    <xf numFmtId="0" fontId="101" fillId="0" borderId="23">
      <alignment horizontal="center" vertical="center"/>
    </xf>
    <xf numFmtId="37" fontId="125" fillId="0" borderId="0">
      <alignment vertical="center"/>
    </xf>
    <xf numFmtId="0" fontId="101" fillId="0" borderId="23">
      <alignment horizontal="center" vertical="center"/>
    </xf>
    <xf numFmtId="37" fontId="125" fillId="0" borderId="0">
      <alignment vertical="center"/>
    </xf>
    <xf numFmtId="0" fontId="101" fillId="0" borderId="23">
      <alignment horizontal="center" vertical="center"/>
    </xf>
    <xf numFmtId="37" fontId="125" fillId="0" borderId="0">
      <alignment vertical="center"/>
    </xf>
    <xf numFmtId="0" fontId="1" fillId="0" borderId="0">
      <alignment vertical="center"/>
    </xf>
    <xf numFmtId="0" fontId="0" fillId="0" borderId="0">
      <alignment vertical="center"/>
    </xf>
    <xf numFmtId="9" fontId="27" fillId="0" borderId="0" applyFont="0" applyFill="0" applyBorder="0" applyAlignment="0" applyProtection="0">
      <alignment vertical="center"/>
    </xf>
    <xf numFmtId="0" fontId="101" fillId="0" borderId="23">
      <alignment horizontal="center" vertical="center"/>
    </xf>
    <xf numFmtId="37" fontId="125" fillId="0" borderId="0">
      <alignment vertical="center"/>
    </xf>
    <xf numFmtId="190" fontId="92" fillId="0" borderId="0">
      <alignment vertical="center"/>
    </xf>
    <xf numFmtId="9" fontId="27" fillId="0" borderId="0" applyFont="0" applyFill="0" applyBorder="0" applyAlignment="0" applyProtection="0">
      <alignment vertical="center"/>
    </xf>
    <xf numFmtId="0" fontId="106" fillId="0" borderId="0">
      <alignment vertical="center"/>
    </xf>
    <xf numFmtId="3" fontId="27" fillId="0" borderId="0" applyFont="0" applyFill="0" applyBorder="0" applyAlignment="0" applyProtection="0">
      <alignment vertical="center"/>
    </xf>
    <xf numFmtId="0" fontId="27" fillId="0" borderId="0">
      <alignment vertical="center"/>
    </xf>
    <xf numFmtId="0" fontId="27" fillId="0" borderId="0">
      <alignment vertical="center"/>
    </xf>
    <xf numFmtId="0" fontId="115" fillId="52" borderId="26" applyNumberFormat="0" applyAlignment="0" applyProtection="0">
      <alignment vertical="center"/>
    </xf>
    <xf numFmtId="14" fontId="89" fillId="0" borderId="0">
      <alignment horizontal="center" vertical="center" wrapText="1"/>
      <protection locked="0"/>
    </xf>
    <xf numFmtId="0" fontId="114" fillId="58" borderId="30">
      <alignment vertical="center"/>
      <protection locked="0"/>
    </xf>
    <xf numFmtId="0" fontId="27" fillId="0" borderId="0">
      <alignment vertical="center"/>
    </xf>
    <xf numFmtId="10" fontId="27" fillId="0" borderId="0" applyFont="0" applyFill="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0" fontId="97" fillId="0" borderId="0" applyNumberFormat="0" applyFill="0" applyBorder="0" applyAlignment="0" applyProtection="0">
      <alignment vertical="center"/>
    </xf>
    <xf numFmtId="9" fontId="27" fillId="0" borderId="0" applyFont="0" applyFill="0" applyBorder="0" applyAlignment="0" applyProtection="0">
      <alignment vertical="center"/>
    </xf>
    <xf numFmtId="0" fontId="126" fillId="0" borderId="0" applyNumberFormat="0" applyFill="0" applyBorder="0" applyAlignment="0" applyProtection="0">
      <alignment vertical="center"/>
    </xf>
    <xf numFmtId="191" fontId="27" fillId="0" borderId="0" applyFont="0" applyFill="0" applyProtection="0">
      <alignment vertical="center"/>
    </xf>
    <xf numFmtId="0" fontId="27" fillId="0" borderId="0">
      <alignment vertical="center"/>
    </xf>
    <xf numFmtId="0" fontId="87" fillId="64" borderId="0" applyNumberFormat="0" applyBorder="0" applyAlignment="0" applyProtection="0">
      <alignment vertical="center"/>
    </xf>
    <xf numFmtId="0" fontId="27" fillId="0" borderId="0" applyNumberFormat="0" applyFont="0" applyFill="0" applyBorder="0" applyAlignment="0" applyProtection="0">
      <alignment horizontal="left" vertical="center"/>
    </xf>
    <xf numFmtId="0" fontId="92" fillId="0" borderId="8" applyNumberFormat="0" applyFill="0" applyProtection="0">
      <alignment horizontal="right" vertical="center"/>
    </xf>
    <xf numFmtId="0" fontId="101" fillId="0" borderId="23">
      <alignment horizontal="center" vertical="center"/>
    </xf>
    <xf numFmtId="15" fontId="27" fillId="0" borderId="0" applyFont="0" applyFill="0" applyBorder="0" applyAlignment="0" applyProtection="0">
      <alignment vertical="center"/>
    </xf>
    <xf numFmtId="0" fontId="92" fillId="0" borderId="8" applyNumberFormat="0" applyFill="0" applyProtection="0">
      <alignment horizontal="right" vertical="center"/>
    </xf>
    <xf numFmtId="15" fontId="27" fillId="0" borderId="0" applyFont="0" applyFill="0" applyBorder="0" applyAlignment="0" applyProtection="0">
      <alignment vertical="center"/>
    </xf>
    <xf numFmtId="4" fontId="27" fillId="0" borderId="0" applyFont="0" applyFill="0" applyBorder="0" applyAlignment="0" applyProtection="0">
      <alignment vertical="center"/>
    </xf>
    <xf numFmtId="0" fontId="100" fillId="0" borderId="0" applyNumberFormat="0" applyFill="0" applyBorder="0" applyAlignment="0" applyProtection="0">
      <alignment vertical="center"/>
    </xf>
    <xf numFmtId="4" fontId="27" fillId="0" borderId="0" applyFont="0" applyFill="0" applyBorder="0" applyAlignment="0" applyProtection="0">
      <alignment vertical="center"/>
    </xf>
    <xf numFmtId="0" fontId="27" fillId="0" borderId="0">
      <alignment vertical="center"/>
    </xf>
    <xf numFmtId="0" fontId="92" fillId="0" borderId="8" applyNumberFormat="0" applyFill="0" applyProtection="0">
      <alignment horizontal="right" vertical="center"/>
    </xf>
    <xf numFmtId="0" fontId="0" fillId="0" borderId="0">
      <alignment vertical="center"/>
    </xf>
    <xf numFmtId="0" fontId="101" fillId="0" borderId="23">
      <alignment horizontal="center" vertical="center"/>
    </xf>
    <xf numFmtId="0" fontId="101" fillId="0" borderId="23">
      <alignment horizontal="center" vertical="center"/>
    </xf>
    <xf numFmtId="0" fontId="0" fillId="0" borderId="0">
      <alignment vertical="center"/>
    </xf>
    <xf numFmtId="0" fontId="101" fillId="0" borderId="23">
      <alignment horizontal="center" vertical="center"/>
    </xf>
    <xf numFmtId="0" fontId="101" fillId="0" borderId="23">
      <alignment horizontal="center" vertical="center"/>
    </xf>
    <xf numFmtId="3" fontId="27" fillId="0" borderId="0" applyFont="0" applyFill="0" applyBorder="0" applyAlignment="0" applyProtection="0">
      <alignment vertical="center"/>
    </xf>
    <xf numFmtId="0" fontId="27" fillId="0" borderId="0">
      <alignment vertical="center"/>
    </xf>
    <xf numFmtId="0" fontId="27" fillId="0" borderId="0">
      <alignment vertical="center"/>
    </xf>
    <xf numFmtId="0" fontId="27" fillId="60" borderId="0" applyNumberFormat="0" applyFont="0" applyBorder="0" applyAlignment="0" applyProtection="0">
      <alignment vertical="center"/>
    </xf>
    <xf numFmtId="0" fontId="27" fillId="0" borderId="0">
      <alignment vertical="center"/>
    </xf>
    <xf numFmtId="0" fontId="115" fillId="52" borderId="26" applyNumberFormat="0" applyAlignment="0" applyProtection="0">
      <alignment vertical="center"/>
    </xf>
    <xf numFmtId="0" fontId="114" fillId="58" borderId="30">
      <alignment vertical="center"/>
      <protection locked="0"/>
    </xf>
    <xf numFmtId="0" fontId="127" fillId="0" borderId="0">
      <alignment vertical="center"/>
    </xf>
    <xf numFmtId="0" fontId="87" fillId="54" borderId="0" applyNumberFormat="0" applyBorder="0" applyAlignment="0" applyProtection="0">
      <alignment vertical="center"/>
    </xf>
    <xf numFmtId="0" fontId="114" fillId="58" borderId="30">
      <alignment vertical="center"/>
      <protection locked="0"/>
    </xf>
    <xf numFmtId="0" fontId="114" fillId="58" borderId="30">
      <alignment vertical="center"/>
      <protection locked="0"/>
    </xf>
    <xf numFmtId="0" fontId="27"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43" fontId="0" fillId="0" borderId="0" applyFont="0" applyFill="0" applyBorder="0" applyAlignment="0" applyProtection="0">
      <alignment vertical="center"/>
    </xf>
    <xf numFmtId="9" fontId="27" fillId="0" borderId="0" applyFont="0" applyFill="0" applyBorder="0" applyAlignment="0" applyProtection="0">
      <alignment vertical="center"/>
    </xf>
    <xf numFmtId="0" fontId="97" fillId="0" borderId="0" applyNumberFormat="0" applyFill="0" applyBorder="0" applyAlignment="0" applyProtection="0">
      <alignment vertical="center"/>
    </xf>
    <xf numFmtId="9" fontId="27" fillId="0" borderId="0" applyFont="0" applyFill="0" applyBorder="0" applyAlignment="0" applyProtection="0">
      <alignment vertical="center"/>
    </xf>
    <xf numFmtId="0" fontId="128" fillId="0" borderId="0" applyNumberFormat="0" applyFill="0" applyBorder="0" applyAlignment="0" applyProtection="0">
      <alignment vertical="center"/>
    </xf>
    <xf numFmtId="178" fontId="0" fillId="0" borderId="0" applyFont="0" applyFill="0" applyBorder="0" applyAlignment="0" applyProtection="0">
      <alignment vertical="center"/>
    </xf>
    <xf numFmtId="9"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0" fontId="99" fillId="46"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27" fillId="0" borderId="0" applyProtection="0"/>
    <xf numFmtId="0" fontId="27" fillId="0" borderId="0">
      <alignment vertical="center"/>
    </xf>
    <xf numFmtId="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121" fillId="0" borderId="35" applyNumberFormat="0" applyFill="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109" fillId="0" borderId="27" applyNumberFormat="0" applyFill="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92" fillId="0" borderId="8" applyNumberFormat="0" applyFill="0" applyProtection="0">
      <alignment horizontal="right" vertical="center"/>
    </xf>
    <xf numFmtId="9" fontId="27" fillId="0" borderId="0" applyFont="0" applyFill="0" applyBorder="0" applyAlignment="0" applyProtection="0">
      <alignment vertical="center"/>
    </xf>
    <xf numFmtId="0" fontId="118" fillId="0" borderId="32" applyNumberFormat="0" applyFill="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128" fillId="0" borderId="36" applyNumberFormat="0" applyFill="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126" fillId="0" borderId="0" applyNumberFormat="0" applyFill="0" applyBorder="0" applyAlignment="0" applyProtection="0">
      <alignment vertical="center"/>
    </xf>
    <xf numFmtId="0" fontId="97" fillId="0" borderId="0" applyNumberFormat="0" applyFill="0" applyBorder="0" applyAlignment="0" applyProtection="0">
      <alignment vertical="center"/>
    </xf>
    <xf numFmtId="9"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9"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192" fontId="27" fillId="0" borderId="0" applyFont="0" applyFill="0" applyBorder="0" applyAlignment="0" applyProtection="0">
      <alignment vertical="center"/>
    </xf>
    <xf numFmtId="0" fontId="129" fillId="0" borderId="8" applyNumberFormat="0" applyFill="0" applyProtection="0">
      <alignment horizontal="center" vertical="center"/>
    </xf>
    <xf numFmtId="0" fontId="92" fillId="0" borderId="8" applyNumberFormat="0" applyFill="0" applyProtection="0">
      <alignment horizontal="right" vertical="center"/>
    </xf>
    <xf numFmtId="0" fontId="92" fillId="0" borderId="8" applyNumberFormat="0" applyFill="0" applyProtection="0">
      <alignment horizontal="righ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109" fillId="0" borderId="27" applyNumberFormat="0" applyFill="0" applyAlignment="0" applyProtection="0">
      <alignment vertical="center"/>
    </xf>
    <xf numFmtId="0" fontId="98" fillId="0" borderId="22" applyNumberFormat="0" applyFill="0" applyAlignment="0" applyProtection="0">
      <alignment vertical="center"/>
    </xf>
    <xf numFmtId="0" fontId="27" fillId="0" borderId="0">
      <alignment vertical="center"/>
    </xf>
    <xf numFmtId="0" fontId="109" fillId="0" borderId="27" applyNumberFormat="0" applyFill="0" applyAlignment="0" applyProtection="0">
      <alignment vertical="center"/>
    </xf>
    <xf numFmtId="0" fontId="27" fillId="0" borderId="0">
      <alignment vertical="center"/>
    </xf>
    <xf numFmtId="0" fontId="109" fillId="0" borderId="27" applyNumberFormat="0" applyFill="0" applyAlignment="0" applyProtection="0">
      <alignment vertical="center"/>
    </xf>
    <xf numFmtId="0" fontId="27" fillId="0" borderId="0">
      <alignment vertical="center"/>
    </xf>
    <xf numFmtId="0" fontId="109" fillId="0" borderId="27" applyNumberFormat="0" applyFill="0" applyAlignment="0" applyProtection="0">
      <alignment vertical="center"/>
    </xf>
    <xf numFmtId="0" fontId="109" fillId="0" borderId="27" applyNumberFormat="0" applyFill="0" applyAlignment="0" applyProtection="0">
      <alignment vertical="center"/>
    </xf>
    <xf numFmtId="0" fontId="100" fillId="0" borderId="28" applyNumberFormat="0" applyFill="0" applyAlignment="0" applyProtection="0">
      <alignment vertical="center"/>
    </xf>
    <xf numFmtId="0" fontId="90" fillId="38" borderId="0" applyNumberFormat="0" applyBorder="0" applyAlignment="0" applyProtection="0">
      <alignment vertical="center"/>
    </xf>
    <xf numFmtId="0" fontId="109" fillId="0" borderId="27" applyNumberFormat="0" applyFill="0" applyAlignment="0" applyProtection="0">
      <alignment vertical="center"/>
    </xf>
    <xf numFmtId="0" fontId="109" fillId="0" borderId="27" applyNumberFormat="0" applyFill="0" applyAlignment="0" applyProtection="0">
      <alignment vertical="center"/>
    </xf>
    <xf numFmtId="0" fontId="109" fillId="0" borderId="27" applyNumberFormat="0" applyFill="0" applyAlignment="0" applyProtection="0">
      <alignment vertical="center"/>
    </xf>
    <xf numFmtId="0" fontId="109" fillId="0" borderId="27" applyNumberFormat="0" applyFill="0" applyAlignment="0" applyProtection="0">
      <alignment vertical="center"/>
    </xf>
    <xf numFmtId="0" fontId="27" fillId="0" borderId="0">
      <alignment vertical="center"/>
    </xf>
    <xf numFmtId="0" fontId="109" fillId="0" borderId="27" applyNumberFormat="0" applyFill="0" applyAlignment="0" applyProtection="0">
      <alignment vertical="center"/>
    </xf>
    <xf numFmtId="0" fontId="109" fillId="0" borderId="27" applyNumberFormat="0" applyFill="0" applyAlignment="0" applyProtection="0">
      <alignment vertical="center"/>
    </xf>
    <xf numFmtId="0" fontId="109" fillId="0" borderId="27" applyNumberFormat="0" applyFill="0" applyAlignment="0" applyProtection="0">
      <alignment vertical="center"/>
    </xf>
    <xf numFmtId="0" fontId="27" fillId="0" borderId="0">
      <alignment vertical="center"/>
    </xf>
    <xf numFmtId="0" fontId="27" fillId="0" borderId="0"/>
    <xf numFmtId="0" fontId="128" fillId="0" borderId="36" applyNumberFormat="0" applyFill="0" applyAlignment="0" applyProtection="0">
      <alignment vertical="center"/>
    </xf>
    <xf numFmtId="0" fontId="90" fillId="38" borderId="0" applyNumberFormat="0" applyBorder="0" applyAlignment="0" applyProtection="0">
      <alignment vertical="center"/>
    </xf>
    <xf numFmtId="0" fontId="100" fillId="0" borderId="28" applyNumberFormat="0" applyFill="0" applyAlignment="0" applyProtection="0">
      <alignment vertical="center"/>
    </xf>
    <xf numFmtId="0" fontId="90" fillId="38" borderId="0" applyNumberFormat="0" applyBorder="0" applyAlignment="0" applyProtection="0">
      <alignmen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92" fillId="0" borderId="8" applyNumberFormat="0" applyFill="0" applyProtection="0">
      <alignment horizontal="lef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100" fillId="0" borderId="0" applyNumberFormat="0" applyFill="0" applyBorder="0" applyAlignment="0" applyProtection="0">
      <alignmen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111" fillId="0" borderId="1">
      <alignment horizontal="left" vertical="center"/>
    </xf>
    <xf numFmtId="0" fontId="100" fillId="0" borderId="28" applyNumberFormat="0" applyFill="0" applyAlignment="0" applyProtection="0">
      <alignment vertical="center"/>
    </xf>
    <xf numFmtId="0" fontId="100" fillId="0" borderId="28" applyNumberFormat="0" applyFill="0" applyAlignment="0" applyProtection="0">
      <alignment vertical="center"/>
    </xf>
    <xf numFmtId="0" fontId="27" fillId="0" borderId="0">
      <alignment vertical="center"/>
    </xf>
    <xf numFmtId="0" fontId="100" fillId="0" borderId="28" applyNumberFormat="0" applyFill="0" applyAlignment="0" applyProtection="0">
      <alignment vertical="center"/>
    </xf>
    <xf numFmtId="1" fontId="92" fillId="0" borderId="20" applyFill="0" applyProtection="0">
      <alignment horizontal="center" vertical="center"/>
    </xf>
    <xf numFmtId="0" fontId="27" fillId="0" borderId="0">
      <alignment vertical="center"/>
    </xf>
    <xf numFmtId="0" fontId="128" fillId="0" borderId="0" applyNumberFormat="0" applyFill="0" applyBorder="0" applyAlignment="0" applyProtection="0">
      <alignment vertical="center"/>
    </xf>
    <xf numFmtId="178" fontId="0" fillId="0" borderId="0" applyFon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49" borderId="0" applyNumberFormat="0" applyBorder="0" applyAlignment="0" applyProtection="0">
      <alignment vertical="center"/>
    </xf>
    <xf numFmtId="0" fontId="0" fillId="0" borderId="0">
      <alignment vertical="center"/>
    </xf>
    <xf numFmtId="0" fontId="10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0" fillId="0" borderId="0">
      <alignment vertical="center"/>
    </xf>
    <xf numFmtId="0" fontId="115" fillId="52" borderId="26" applyNumberFormat="0" applyAlignment="0" applyProtection="0">
      <alignment vertical="center"/>
    </xf>
    <xf numFmtId="0" fontId="103" fillId="0" borderId="0" applyNumberFormat="0" applyFill="0" applyBorder="0" applyAlignment="0" applyProtection="0">
      <alignment vertical="center"/>
    </xf>
    <xf numFmtId="0" fontId="129" fillId="0" borderId="8" applyNumberFormat="0" applyFill="0" applyProtection="0">
      <alignment horizontal="center" vertical="center"/>
    </xf>
    <xf numFmtId="0" fontId="27" fillId="0" borderId="0">
      <alignment vertical="center"/>
    </xf>
    <xf numFmtId="0" fontId="129" fillId="0" borderId="8" applyNumberFormat="0" applyFill="0" applyProtection="0">
      <alignment horizontal="center" vertical="center"/>
    </xf>
    <xf numFmtId="0" fontId="90" fillId="44" borderId="0" applyNumberFormat="0" applyBorder="0" applyAlignment="0" applyProtection="0">
      <alignment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99" fillId="46" borderId="0" applyNumberFormat="0" applyBorder="0" applyAlignment="0" applyProtection="0">
      <alignment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130" fillId="0" borderId="0" applyNumberFormat="0" applyFill="0" applyBorder="0" applyAlignment="0" applyProtection="0">
      <alignment vertical="center"/>
    </xf>
    <xf numFmtId="0" fontId="130" fillId="0" borderId="0" applyNumberFormat="0" applyFill="0" applyBorder="0" applyAlignment="0" applyProtection="0">
      <alignment vertical="center"/>
    </xf>
    <xf numFmtId="0" fontId="86" fillId="0" borderId="20" applyNumberFormat="0" applyFill="0" applyProtection="0">
      <alignment horizontal="center" vertical="center"/>
    </xf>
    <xf numFmtId="0" fontId="27" fillId="0" borderId="0">
      <alignment vertical="center"/>
    </xf>
    <xf numFmtId="0" fontId="86" fillId="0" borderId="20" applyNumberFormat="0" applyFill="0" applyProtection="0">
      <alignment horizontal="center" vertical="center"/>
    </xf>
    <xf numFmtId="0" fontId="27" fillId="0" borderId="0">
      <alignment vertical="center"/>
    </xf>
    <xf numFmtId="0" fontId="27" fillId="0" borderId="0">
      <alignment vertical="center"/>
    </xf>
    <xf numFmtId="0" fontId="86" fillId="0" borderId="20" applyNumberFormat="0" applyFill="0" applyProtection="0">
      <alignment horizontal="center" vertical="center"/>
    </xf>
    <xf numFmtId="0" fontId="27" fillId="0" borderId="0">
      <alignment vertical="center"/>
    </xf>
    <xf numFmtId="0" fontId="86" fillId="0" borderId="20" applyNumberFormat="0" applyFill="0" applyProtection="0">
      <alignment horizontal="center" vertical="center"/>
    </xf>
    <xf numFmtId="0" fontId="27" fillId="0" borderId="0">
      <alignment vertical="center"/>
    </xf>
    <xf numFmtId="0" fontId="86" fillId="0" borderId="20" applyNumberFormat="0" applyFill="0" applyProtection="0">
      <alignment horizontal="center" vertical="center"/>
    </xf>
    <xf numFmtId="0" fontId="27" fillId="0" borderId="0">
      <alignment vertical="center"/>
    </xf>
    <xf numFmtId="0" fontId="99" fillId="46" borderId="0" applyNumberFormat="0" applyBorder="0" applyAlignment="0" applyProtection="0">
      <alignment vertical="center"/>
    </xf>
    <xf numFmtId="0" fontId="97" fillId="0" borderId="0" applyNumberFormat="0" applyFill="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97" fillId="0" borderId="0" applyNumberFormat="0" applyFill="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110" fillId="0" borderId="0" applyNumberFormat="0" applyFill="0" applyBorder="0" applyAlignment="0" applyProtection="0">
      <alignment vertical="center"/>
    </xf>
    <xf numFmtId="0" fontId="99" fillId="46" borderId="0" applyNumberFormat="0" applyBorder="0" applyAlignment="0" applyProtection="0">
      <alignment vertical="center"/>
    </xf>
    <xf numFmtId="0" fontId="99" fillId="49" borderId="0" applyNumberFormat="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99" fillId="46" borderId="0" applyNumberFormat="0" applyBorder="0" applyAlignment="0" applyProtection="0">
      <alignment vertical="center"/>
    </xf>
    <xf numFmtId="0" fontId="108" fillId="49" borderId="0" applyNumberFormat="0" applyBorder="0" applyAlignment="0" applyProtection="0">
      <alignment vertical="center"/>
    </xf>
    <xf numFmtId="0" fontId="99" fillId="46" borderId="0" applyNumberFormat="0" applyBorder="0" applyAlignment="0" applyProtection="0">
      <alignment vertical="center"/>
    </xf>
    <xf numFmtId="0" fontId="27" fillId="0" borderId="0">
      <alignment vertical="center"/>
    </xf>
    <xf numFmtId="0" fontId="108" fillId="49" borderId="0" applyNumberFormat="0" applyBorder="0" applyAlignment="0" applyProtection="0">
      <alignment vertical="center"/>
    </xf>
    <xf numFmtId="0" fontId="108" fillId="49" borderId="0" applyNumberFormat="0" applyBorder="0" applyAlignment="0" applyProtection="0">
      <alignment vertical="center"/>
    </xf>
    <xf numFmtId="0" fontId="99" fillId="49" borderId="0" applyNumberFormat="0" applyBorder="0" applyAlignment="0" applyProtection="0">
      <alignment vertical="center"/>
    </xf>
    <xf numFmtId="0" fontId="99" fillId="49" borderId="0" applyNumberFormat="0" applyBorder="0" applyAlignment="0" applyProtection="0">
      <alignment vertical="center"/>
    </xf>
    <xf numFmtId="0" fontId="99" fillId="49" borderId="0" applyNumberFormat="0" applyBorder="0" applyAlignment="0" applyProtection="0">
      <alignment vertical="center"/>
    </xf>
    <xf numFmtId="0" fontId="99" fillId="49" borderId="0" applyNumberFormat="0" applyBorder="0" applyAlignment="0" applyProtection="0">
      <alignment vertical="center"/>
    </xf>
    <xf numFmtId="0" fontId="99" fillId="49" borderId="0" applyNumberFormat="0" applyBorder="0" applyAlignment="0" applyProtection="0">
      <alignment vertical="center"/>
    </xf>
    <xf numFmtId="0" fontId="99" fillId="49" borderId="0" applyNumberFormat="0" applyBorder="0" applyAlignment="0" applyProtection="0">
      <alignment vertical="center"/>
    </xf>
    <xf numFmtId="0" fontId="99" fillId="49" borderId="0" applyNumberFormat="0" applyBorder="0" applyAlignment="0" applyProtection="0">
      <alignment vertical="center"/>
    </xf>
    <xf numFmtId="0" fontId="27" fillId="0" borderId="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0" fillId="0" borderId="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91" fillId="39" borderId="0" applyNumberFormat="0" applyBorder="0" applyAlignment="0" applyProtection="0">
      <alignment vertical="center"/>
    </xf>
    <xf numFmtId="0" fontId="95" fillId="46" borderId="0" applyNumberFormat="0" applyBorder="0" applyAlignment="0" applyProtection="0">
      <alignment vertical="center"/>
    </xf>
    <xf numFmtId="0" fontId="27" fillId="0" borderId="0">
      <alignment vertical="center"/>
    </xf>
    <xf numFmtId="0" fontId="99" fillId="49" borderId="0" applyNumberFormat="0" applyBorder="0" applyAlignment="0" applyProtection="0">
      <alignment vertical="center"/>
    </xf>
    <xf numFmtId="0" fontId="27" fillId="0" borderId="0">
      <alignment vertical="center"/>
    </xf>
    <xf numFmtId="0" fontId="115" fillId="52" borderId="26" applyNumberFormat="0" applyAlignment="0" applyProtection="0">
      <alignment vertical="center"/>
    </xf>
    <xf numFmtId="0" fontId="8" fillId="0" borderId="0">
      <alignment vertical="center"/>
    </xf>
    <xf numFmtId="0" fontId="99" fillId="49" borderId="0" applyNumberFormat="0" applyBorder="0" applyAlignment="0" applyProtection="0">
      <alignment vertical="center"/>
    </xf>
    <xf numFmtId="0" fontId="113" fillId="0" borderId="0">
      <alignment vertical="center"/>
    </xf>
    <xf numFmtId="0" fontId="27" fillId="0" borderId="0">
      <alignment vertical="center"/>
    </xf>
    <xf numFmtId="0" fontId="115" fillId="52" borderId="26" applyNumberFormat="0" applyAlignment="0" applyProtection="0">
      <alignment vertical="center"/>
    </xf>
    <xf numFmtId="0" fontId="99" fillId="49" borderId="0" applyNumberFormat="0" applyBorder="0" applyAlignment="0" applyProtection="0">
      <alignment vertical="center"/>
    </xf>
    <xf numFmtId="0" fontId="8" fillId="0" borderId="0">
      <alignment vertical="center"/>
    </xf>
    <xf numFmtId="0" fontId="99" fillId="49" borderId="0" applyNumberFormat="0" applyBorder="0" applyAlignment="0" applyProtection="0">
      <alignment vertical="center"/>
    </xf>
    <xf numFmtId="0" fontId="8"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49" fillId="0" borderId="21" applyNumberFormat="0" applyFill="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90" fillId="38" borderId="0" applyNumberFormat="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104" fillId="43" borderId="25" applyNumberFormat="0" applyAlignment="0" applyProtection="0">
      <alignment vertical="center"/>
    </xf>
    <xf numFmtId="0" fontId="27" fillId="0" borderId="0">
      <alignment vertical="center"/>
    </xf>
    <xf numFmtId="0" fontId="0" fillId="0" borderId="0">
      <alignment vertical="center"/>
    </xf>
    <xf numFmtId="0" fontId="0" fillId="40" borderId="29" applyNumberFormat="0" applyFont="0" applyAlignment="0" applyProtection="0">
      <alignment vertical="center"/>
    </xf>
    <xf numFmtId="0" fontId="131" fillId="0" borderId="0" applyNumberForma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40" borderId="29" applyNumberFormat="0" applyFont="0" applyAlignment="0" applyProtection="0">
      <alignment vertical="center"/>
    </xf>
    <xf numFmtId="0" fontId="27" fillId="0" borderId="0">
      <alignment vertical="center"/>
    </xf>
    <xf numFmtId="0" fontId="27" fillId="0" borderId="0"/>
    <xf numFmtId="0" fontId="27" fillId="0" borderId="0">
      <alignment vertical="center"/>
    </xf>
    <xf numFmtId="0" fontId="0" fillId="0" borderId="0">
      <alignment vertical="center"/>
    </xf>
    <xf numFmtId="0" fontId="0" fillId="40" borderId="29" applyNumberFormat="0" applyFont="0" applyAlignment="0" applyProtection="0">
      <alignment vertical="center"/>
    </xf>
    <xf numFmtId="0" fontId="27" fillId="0" borderId="0">
      <alignment vertical="center"/>
    </xf>
    <xf numFmtId="0" fontId="27" fillId="0" borderId="0">
      <alignment vertical="center"/>
    </xf>
    <xf numFmtId="0" fontId="91" fillId="39" borderId="0" applyNumberFormat="0" applyBorder="0" applyAlignment="0" applyProtection="0">
      <alignment vertical="center"/>
    </xf>
    <xf numFmtId="0" fontId="27" fillId="0" borderId="0">
      <alignment vertical="center"/>
    </xf>
    <xf numFmtId="0" fontId="87" fillId="62" borderId="0" applyNumberFormat="0" applyBorder="0" applyAlignment="0" applyProtection="0">
      <alignment vertical="center"/>
    </xf>
    <xf numFmtId="0" fontId="27" fillId="0" borderId="0">
      <alignment vertical="center"/>
    </xf>
    <xf numFmtId="0" fontId="91" fillId="39"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87" fillId="53" borderId="0" applyNumberFormat="0" applyBorder="0" applyAlignment="0" applyProtection="0">
      <alignment vertical="center"/>
    </xf>
    <xf numFmtId="0" fontId="27" fillId="0" borderId="0">
      <alignment vertical="center"/>
    </xf>
    <xf numFmtId="0" fontId="27" fillId="0" borderId="0">
      <alignment vertical="center"/>
    </xf>
    <xf numFmtId="1" fontId="92" fillId="0" borderId="20" applyFill="0" applyProtection="0">
      <alignment horizontal="center" vertical="center"/>
    </xf>
    <xf numFmtId="0" fontId="27" fillId="0" borderId="0">
      <alignment vertical="center"/>
    </xf>
    <xf numFmtId="1" fontId="92" fillId="0" borderId="20" applyFill="0" applyProtection="0">
      <alignment horizontal="center" vertical="center"/>
    </xf>
    <xf numFmtId="0" fontId="27" fillId="0" borderId="0">
      <alignment vertical="center"/>
    </xf>
    <xf numFmtId="0" fontId="8"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02" fillId="41" borderId="24"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94" fillId="38" borderId="0" applyNumberFormat="0" applyBorder="0" applyAlignment="0" applyProtection="0">
      <alignment vertical="center"/>
    </xf>
    <xf numFmtId="0" fontId="115" fillId="52" borderId="26" applyNumberFormat="0" applyAlignment="0" applyProtection="0">
      <alignment vertical="center"/>
    </xf>
    <xf numFmtId="0" fontId="27" fillId="0" borderId="0">
      <alignment vertical="center"/>
    </xf>
    <xf numFmtId="0" fontId="27" fillId="0" borderId="0">
      <alignment vertical="center"/>
    </xf>
    <xf numFmtId="0" fontId="104" fillId="43" borderId="25" applyNumberFormat="0" applyAlignment="0" applyProtection="0">
      <alignment vertical="center"/>
    </xf>
    <xf numFmtId="0" fontId="27" fillId="0" borderId="0">
      <alignment vertical="center"/>
    </xf>
    <xf numFmtId="0" fontId="27" fillId="0" borderId="0">
      <alignment vertical="center"/>
    </xf>
    <xf numFmtId="0" fontId="104" fillId="43" borderId="25" applyNumberFormat="0" applyAlignment="0" applyProtection="0">
      <alignment vertical="center"/>
    </xf>
    <xf numFmtId="0" fontId="102" fillId="41" borderId="24" applyNumberFormat="0" applyAlignment="0" applyProtection="0">
      <alignment vertical="center"/>
    </xf>
    <xf numFmtId="0" fontId="27" fillId="0" borderId="0">
      <alignment vertical="center"/>
    </xf>
    <xf numFmtId="178" fontId="0" fillId="0" borderId="0" applyFont="0" applyFill="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104" fillId="43" borderId="25"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115" fillId="52" borderId="2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102" fillId="41" borderId="24" applyNumberFormat="0" applyAlignment="0" applyProtection="0">
      <alignment vertical="center"/>
    </xf>
    <xf numFmtId="0" fontId="27" fillId="0" borderId="0">
      <alignment vertical="center"/>
    </xf>
    <xf numFmtId="0" fontId="102" fillId="41" borderId="24" applyNumberFormat="0" applyAlignment="0" applyProtection="0">
      <alignment vertical="center"/>
    </xf>
    <xf numFmtId="0" fontId="91" fillId="39" borderId="0" applyNumberFormat="0" applyBorder="0" applyAlignment="0" applyProtection="0">
      <alignment vertical="center"/>
    </xf>
    <xf numFmtId="0" fontId="0" fillId="0" borderId="0">
      <alignment vertical="center"/>
    </xf>
    <xf numFmtId="0" fontId="91" fillId="39" borderId="0" applyNumberFormat="0" applyBorder="0" applyAlignment="0" applyProtection="0">
      <alignment vertical="center"/>
    </xf>
    <xf numFmtId="0" fontId="0" fillId="0" borderId="0">
      <alignment vertical="center"/>
    </xf>
    <xf numFmtId="0" fontId="91" fillId="39"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8" fillId="65" borderId="0" applyNumberFormat="0" applyBorder="0" applyAlignment="0" applyProtection="0">
      <alignment vertical="center"/>
    </xf>
    <xf numFmtId="0" fontId="27" fillId="0" borderId="0">
      <alignment vertical="center"/>
    </xf>
    <xf numFmtId="0" fontId="27" fillId="0" borderId="0">
      <alignment vertical="center"/>
    </xf>
    <xf numFmtId="0" fontId="104" fillId="43" borderId="25"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92" fillId="0" borderId="0">
      <alignment vertical="center"/>
    </xf>
    <xf numFmtId="0" fontId="27" fillId="0" borderId="0">
      <alignment vertical="center"/>
    </xf>
    <xf numFmtId="0" fontId="27" fillId="0" borderId="0">
      <alignment vertical="center"/>
    </xf>
    <xf numFmtId="0" fontId="27" fillId="0" borderId="0">
      <alignment vertical="center"/>
    </xf>
    <xf numFmtId="0" fontId="102" fillId="41" borderId="24" applyNumberFormat="0" applyAlignment="0" applyProtection="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84" fillId="0" borderId="19" applyNumberFormat="0" applyFill="0" applyAlignment="0" applyProtection="0">
      <alignment vertical="center"/>
    </xf>
    <xf numFmtId="0" fontId="0" fillId="0" borderId="0">
      <alignment vertical="center"/>
    </xf>
    <xf numFmtId="0" fontId="0" fillId="0" borderId="0">
      <alignment vertical="center"/>
    </xf>
    <xf numFmtId="0" fontId="90" fillId="44" borderId="0" applyNumberFormat="0" applyBorder="0" applyAlignment="0" applyProtection="0">
      <alignment vertical="center"/>
    </xf>
    <xf numFmtId="0" fontId="0" fillId="0" borderId="0">
      <alignment vertical="center"/>
    </xf>
    <xf numFmtId="0" fontId="8" fillId="0" borderId="0" applyAlignment="0"/>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7" fillId="0" borderId="0">
      <alignment vertical="center"/>
    </xf>
    <xf numFmtId="0" fontId="0" fillId="0" borderId="0">
      <alignment vertical="center"/>
    </xf>
    <xf numFmtId="0" fontId="0" fillId="0" borderId="0">
      <alignment vertical="center"/>
    </xf>
    <xf numFmtId="0" fontId="0" fillId="40" borderId="29" applyNumberFormat="0" applyFont="0" applyAlignment="0" applyProtection="0">
      <alignment vertical="center"/>
    </xf>
    <xf numFmtId="0" fontId="111" fillId="0" borderId="1">
      <alignment horizontal="left" vertical="center"/>
    </xf>
    <xf numFmtId="0" fontId="111" fillId="0" borderId="1">
      <alignment horizontal="left" vertical="center"/>
    </xf>
    <xf numFmtId="0" fontId="0" fillId="40" borderId="29" applyNumberFormat="0" applyFont="0" applyAlignment="0" applyProtection="0">
      <alignment vertical="center"/>
    </xf>
    <xf numFmtId="0" fontId="111" fillId="0" borderId="1">
      <alignment horizontal="left" vertical="center"/>
    </xf>
    <xf numFmtId="0" fontId="111" fillId="0" borderId="1">
      <alignment horizontal="left" vertical="center"/>
    </xf>
    <xf numFmtId="0" fontId="111" fillId="0" borderId="1">
      <alignment horizontal="left" vertical="center"/>
    </xf>
    <xf numFmtId="0" fontId="0" fillId="0" borderId="0">
      <alignment vertical="center"/>
    </xf>
    <xf numFmtId="0" fontId="0" fillId="0" borderId="0">
      <alignment vertical="center"/>
    </xf>
    <xf numFmtId="0" fontId="27" fillId="0" borderId="0">
      <alignment vertical="center"/>
    </xf>
    <xf numFmtId="0" fontId="105" fillId="41" borderId="26" applyNumberFormat="0" applyAlignment="0" applyProtection="0">
      <alignment vertical="center"/>
    </xf>
    <xf numFmtId="0" fontId="27" fillId="0" borderId="0">
      <alignment vertical="center"/>
    </xf>
    <xf numFmtId="1" fontId="92" fillId="0" borderId="20" applyFill="0" applyProtection="0">
      <alignment horizontal="center" vertical="center"/>
    </xf>
    <xf numFmtId="0" fontId="27" fillId="0" borderId="0">
      <alignment vertical="center"/>
    </xf>
    <xf numFmtId="0" fontId="105" fillId="41" borderId="26" applyNumberFormat="0" applyAlignment="0" applyProtection="0">
      <alignment vertical="center"/>
    </xf>
    <xf numFmtId="0" fontId="27" fillId="0" borderId="0">
      <alignment vertical="center"/>
    </xf>
    <xf numFmtId="0" fontId="27" fillId="0" borderId="0">
      <alignment vertical="center"/>
    </xf>
    <xf numFmtId="0" fontId="107"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0" fillId="38" borderId="0" applyNumberFormat="0" applyBorder="0" applyAlignment="0" applyProtection="0">
      <alignment vertical="center"/>
    </xf>
    <xf numFmtId="0" fontId="94" fillId="38" borderId="0" applyNumberFormat="0" applyBorder="0" applyAlignment="0" applyProtection="0">
      <alignment vertical="center"/>
    </xf>
    <xf numFmtId="0" fontId="92" fillId="0" borderId="8" applyNumberFormat="0" applyFill="0" applyProtection="0">
      <alignment horizontal="left" vertical="center"/>
    </xf>
    <xf numFmtId="0" fontId="94" fillId="44" borderId="0" applyNumberFormat="0" applyBorder="0" applyAlignment="0" applyProtection="0">
      <alignment vertical="center"/>
    </xf>
    <xf numFmtId="0" fontId="94" fillId="44" borderId="0" applyNumberFormat="0" applyBorder="0" applyAlignment="0" applyProtection="0">
      <alignment vertical="center"/>
    </xf>
    <xf numFmtId="0" fontId="94"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7" fillId="0" borderId="0" applyNumberFormat="0" applyFill="0" applyBorder="0" applyAlignment="0" applyProtection="0">
      <alignment vertical="center"/>
    </xf>
    <xf numFmtId="0" fontId="90" fillId="44" borderId="0" applyNumberFormat="0" applyBorder="0" applyAlignment="0" applyProtection="0">
      <alignment vertical="center"/>
    </xf>
    <xf numFmtId="0" fontId="97" fillId="0" borderId="0" applyNumberFormat="0" applyFill="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0" fillId="44" borderId="0" applyNumberFormat="0" applyBorder="0" applyAlignment="0" applyProtection="0">
      <alignment vertical="center"/>
    </xf>
    <xf numFmtId="0" fontId="90" fillId="44" borderId="0" applyNumberFormat="0" applyBorder="0" applyAlignment="0" applyProtection="0">
      <alignment vertical="center"/>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34" applyNumberFormat="0" applyFill="0" applyAlignment="0" applyProtection="0">
      <alignment vertical="center"/>
    </xf>
    <xf numFmtId="0" fontId="110" fillId="0" borderId="0" applyNumberFormat="0" applyFill="0" applyBorder="0" applyAlignment="0" applyProtection="0">
      <alignment vertical="center"/>
    </xf>
    <xf numFmtId="0" fontId="49" fillId="0" borderId="21" applyNumberFormat="0" applyFill="0" applyAlignment="0" applyProtection="0">
      <alignment vertical="center"/>
    </xf>
    <xf numFmtId="0" fontId="104" fillId="43" borderId="25" applyNumberFormat="0" applyAlignment="0" applyProtection="0">
      <alignment vertical="center"/>
    </xf>
    <xf numFmtId="0" fontId="49" fillId="0" borderId="21" applyNumberFormat="0" applyFill="0" applyAlignment="0" applyProtection="0">
      <alignment vertical="center"/>
    </xf>
    <xf numFmtId="0" fontId="104" fillId="43" borderId="25" applyNumberFormat="0" applyAlignment="0" applyProtection="0">
      <alignment vertical="center"/>
    </xf>
    <xf numFmtId="0" fontId="49" fillId="0" borderId="21" applyNumberFormat="0" applyFill="0" applyAlignment="0" applyProtection="0">
      <alignment vertical="center"/>
    </xf>
    <xf numFmtId="0" fontId="104" fillId="43" borderId="25" applyNumberFormat="0" applyAlignment="0" applyProtection="0">
      <alignment vertical="center"/>
    </xf>
    <xf numFmtId="0" fontId="49" fillId="0" borderId="21" applyNumberFormat="0" applyFill="0" applyAlignment="0" applyProtection="0">
      <alignment vertical="center"/>
    </xf>
    <xf numFmtId="0" fontId="104" fillId="43" borderId="25" applyNumberFormat="0" applyAlignment="0" applyProtection="0">
      <alignment vertical="center"/>
    </xf>
    <xf numFmtId="0" fontId="49" fillId="0" borderId="34" applyNumberFormat="0" applyFill="0" applyAlignment="0" applyProtection="0">
      <alignment vertical="center"/>
    </xf>
    <xf numFmtId="0" fontId="104" fillId="43" borderId="25" applyNumberFormat="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110" fillId="0" borderId="0" applyNumberFormat="0" applyFill="0" applyBorder="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110" fillId="0" borderId="0" applyNumberFormat="0" applyFill="0" applyBorder="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4" fontId="0" fillId="0" borderId="0" applyFont="0" applyFill="0" applyBorder="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5" fillId="41" borderId="26"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104" fillId="43" borderId="25" applyNumberFormat="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86" fillId="0" borderId="20" applyNumberFormat="0" applyFill="0" applyProtection="0">
      <alignment horizontal="left" vertical="center"/>
    </xf>
    <xf numFmtId="0" fontId="86" fillId="0" borderId="20" applyNumberFormat="0" applyFill="0" applyProtection="0">
      <alignment horizontal="left" vertical="center"/>
    </xf>
    <xf numFmtId="0" fontId="86" fillId="0" borderId="20" applyNumberFormat="0" applyFill="0" applyProtection="0">
      <alignment horizontal="left" vertical="center"/>
    </xf>
    <xf numFmtId="0" fontId="86" fillId="0" borderId="20" applyNumberFormat="0" applyFill="0" applyProtection="0">
      <alignment horizontal="left" vertical="center"/>
    </xf>
    <xf numFmtId="0" fontId="86" fillId="0" borderId="20" applyNumberFormat="0" applyFill="0" applyProtection="0">
      <alignment horizontal="left" vertical="center"/>
    </xf>
    <xf numFmtId="0" fontId="86" fillId="0" borderId="20" applyNumberFormat="0" applyFill="0" applyProtection="0">
      <alignment horizontal="left" vertical="center"/>
    </xf>
    <xf numFmtId="0" fontId="86" fillId="0" borderId="20" applyNumberFormat="0" applyFill="0" applyProtection="0">
      <alignment horizontal="lef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84" fillId="0" borderId="19" applyNumberFormat="0" applyFill="0" applyAlignment="0" applyProtection="0">
      <alignment vertical="center"/>
    </xf>
    <xf numFmtId="0" fontId="113" fillId="0" borderId="0">
      <alignment vertical="center"/>
    </xf>
    <xf numFmtId="193" fontId="0" fillId="0" borderId="0" applyFont="0" applyFill="0" applyBorder="0" applyAlignment="0" applyProtection="0">
      <alignment vertical="center"/>
    </xf>
    <xf numFmtId="0" fontId="115" fillId="52" borderId="26" applyNumberFormat="0" applyAlignment="0" applyProtection="0">
      <alignment vertical="center"/>
    </xf>
    <xf numFmtId="43" fontId="0" fillId="0" borderId="0" applyFont="0" applyFill="0" applyBorder="0" applyAlignment="0" applyProtection="0">
      <alignment vertical="center"/>
    </xf>
    <xf numFmtId="0" fontId="27"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7" fillId="64" borderId="0" applyNumberFormat="0" applyBorder="0" applyAlignment="0" applyProtection="0">
      <alignment vertical="center"/>
    </xf>
    <xf numFmtId="0" fontId="28" fillId="66" borderId="0" applyNumberFormat="0" applyBorder="0" applyAlignment="0" applyProtection="0">
      <alignment vertical="center"/>
    </xf>
    <xf numFmtId="0" fontId="28" fillId="66" borderId="0" applyNumberFormat="0" applyBorder="0" applyAlignment="0" applyProtection="0">
      <alignment vertical="center"/>
    </xf>
    <xf numFmtId="0" fontId="28" fillId="59" borderId="0" applyNumberFormat="0" applyBorder="0" applyAlignment="0" applyProtection="0">
      <alignment vertical="center"/>
    </xf>
    <xf numFmtId="0" fontId="28" fillId="65" borderId="0" applyNumberFormat="0" applyBorder="0" applyAlignment="0" applyProtection="0">
      <alignment vertical="center"/>
    </xf>
    <xf numFmtId="0" fontId="87" fillId="53" borderId="0" applyNumberFormat="0" applyBorder="0" applyAlignment="0" applyProtection="0">
      <alignment vertical="center"/>
    </xf>
    <xf numFmtId="0" fontId="87" fillId="53" borderId="0" applyNumberFormat="0" applyBorder="0" applyAlignment="0" applyProtection="0">
      <alignment vertical="center"/>
    </xf>
    <xf numFmtId="0" fontId="87" fillId="53" borderId="0" applyNumberFormat="0" applyBorder="0" applyAlignment="0" applyProtection="0">
      <alignment vertical="center"/>
    </xf>
    <xf numFmtId="0" fontId="87" fillId="67" borderId="0" applyNumberFormat="0" applyBorder="0" applyAlignment="0" applyProtection="0">
      <alignment vertical="center"/>
    </xf>
    <xf numFmtId="0" fontId="87" fillId="36" borderId="0" applyNumberFormat="0" applyBorder="0" applyAlignment="0" applyProtection="0">
      <alignment vertical="center"/>
    </xf>
    <xf numFmtId="0" fontId="87" fillId="67" borderId="0" applyNumberFormat="0" applyBorder="0" applyAlignment="0" applyProtection="0">
      <alignment vertical="center"/>
    </xf>
    <xf numFmtId="0" fontId="87" fillId="50" borderId="0" applyNumberFormat="0" applyBorder="0" applyAlignment="0" applyProtection="0">
      <alignment vertical="center"/>
    </xf>
    <xf numFmtId="0" fontId="87" fillId="50" borderId="0" applyNumberFormat="0" applyBorder="0" applyAlignment="0" applyProtection="0">
      <alignment vertical="center"/>
    </xf>
    <xf numFmtId="0" fontId="87" fillId="35" borderId="0" applyNumberFormat="0" applyBorder="0" applyAlignment="0" applyProtection="0">
      <alignment vertical="center"/>
    </xf>
    <xf numFmtId="0" fontId="87" fillId="56" borderId="0" applyNumberFormat="0" applyBorder="0" applyAlignment="0" applyProtection="0">
      <alignment vertical="center"/>
    </xf>
    <xf numFmtId="0" fontId="87" fillId="56" borderId="0" applyNumberFormat="0" applyBorder="0" applyAlignment="0" applyProtection="0">
      <alignment vertical="center"/>
    </xf>
    <xf numFmtId="0" fontId="91" fillId="39" borderId="0" applyNumberFormat="0" applyBorder="0" applyAlignment="0" applyProtection="0">
      <alignment vertical="center"/>
    </xf>
    <xf numFmtId="0" fontId="87" fillId="56" borderId="0" applyNumberFormat="0" applyBorder="0" applyAlignment="0" applyProtection="0">
      <alignment vertical="center"/>
    </xf>
    <xf numFmtId="0" fontId="87" fillId="56" borderId="0" applyNumberFormat="0" applyBorder="0" applyAlignment="0" applyProtection="0">
      <alignment vertical="center"/>
    </xf>
    <xf numFmtId="0" fontId="91" fillId="39" borderId="0" applyNumberFormat="0" applyBorder="0" applyAlignment="0" applyProtection="0">
      <alignment vertical="center"/>
    </xf>
    <xf numFmtId="0" fontId="87" fillId="64" borderId="0" applyNumberFormat="0" applyBorder="0" applyAlignment="0" applyProtection="0">
      <alignment vertical="center"/>
    </xf>
    <xf numFmtId="0" fontId="87" fillId="64" borderId="0" applyNumberFormat="0" applyBorder="0" applyAlignment="0" applyProtection="0">
      <alignment vertical="center"/>
    </xf>
    <xf numFmtId="0" fontId="87" fillId="37" borderId="0" applyNumberFormat="0" applyBorder="0" applyAlignment="0" applyProtection="0">
      <alignment vertical="center"/>
    </xf>
    <xf numFmtId="0" fontId="87" fillId="36" borderId="0" applyNumberFormat="0" applyBorder="0" applyAlignment="0" applyProtection="0">
      <alignment vertical="center"/>
    </xf>
    <xf numFmtId="0" fontId="87" fillId="36" borderId="0" applyNumberFormat="0" applyBorder="0" applyAlignment="0" applyProtection="0">
      <alignment vertical="center"/>
    </xf>
    <xf numFmtId="0" fontId="87" fillId="36" borderId="0" applyNumberFormat="0" applyBorder="0" applyAlignment="0" applyProtection="0">
      <alignment vertical="center"/>
    </xf>
    <xf numFmtId="0" fontId="87" fillId="36" borderId="0" applyNumberFormat="0" applyBorder="0" applyAlignment="0" applyProtection="0">
      <alignment vertical="center"/>
    </xf>
    <xf numFmtId="0" fontId="87" fillId="36" borderId="0" applyNumberFormat="0" applyBorder="0" applyAlignment="0" applyProtection="0">
      <alignment vertical="center"/>
    </xf>
    <xf numFmtId="0" fontId="87" fillId="68" borderId="0" applyNumberFormat="0" applyBorder="0" applyAlignment="0" applyProtection="0">
      <alignment vertical="center"/>
    </xf>
    <xf numFmtId="0" fontId="87" fillId="68" borderId="0" applyNumberFormat="0" applyBorder="0" applyAlignment="0" applyProtection="0">
      <alignment vertical="center"/>
    </xf>
    <xf numFmtId="176" fontId="92" fillId="0" borderId="20" applyFill="0" applyProtection="0">
      <alignment horizontal="right" vertical="center"/>
    </xf>
    <xf numFmtId="176" fontId="92" fillId="0" borderId="20" applyFill="0" applyProtection="0">
      <alignment horizontal="right" vertical="center"/>
    </xf>
    <xf numFmtId="176" fontId="92" fillId="0" borderId="20" applyFill="0" applyProtection="0">
      <alignment horizontal="right" vertical="center"/>
    </xf>
    <xf numFmtId="176" fontId="92" fillId="0" borderId="20" applyFill="0" applyProtection="0">
      <alignment horizontal="righ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1" fillId="39" borderId="0" applyNumberFormat="0" applyBorder="0" applyAlignment="0" applyProtection="0">
      <alignment vertical="center"/>
    </xf>
    <xf numFmtId="0" fontId="91" fillId="39" borderId="0" applyNumberFormat="0" applyBorder="0" applyAlignment="0" applyProtection="0">
      <alignment vertical="center"/>
    </xf>
    <xf numFmtId="0" fontId="91" fillId="39" borderId="0" applyNumberFormat="0" applyBorder="0" applyAlignment="0" applyProtection="0">
      <alignment vertical="center"/>
    </xf>
    <xf numFmtId="0" fontId="91" fillId="39" borderId="0" applyNumberFormat="0" applyBorder="0" applyAlignment="0" applyProtection="0">
      <alignment vertical="center"/>
    </xf>
    <xf numFmtId="0" fontId="91" fillId="39" borderId="0" applyNumberFormat="0" applyBorder="0" applyAlignment="0" applyProtection="0">
      <alignment vertical="center"/>
    </xf>
    <xf numFmtId="0" fontId="91" fillId="39" borderId="0" applyNumberFormat="0" applyBorder="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41" fontId="0" fillId="0" borderId="0" applyFont="0" applyFill="0" applyBorder="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02" fillId="41" borderId="24"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0" fontId="115" fillId="52" borderId="26" applyNumberFormat="0" applyAlignment="0" applyProtection="0">
      <alignment vertical="center"/>
    </xf>
    <xf numFmtId="43" fontId="1" fillId="0" borderId="0" applyFont="0" applyFill="0" applyBorder="0" applyAlignment="0" applyProtection="0">
      <alignment vertical="center"/>
    </xf>
    <xf numFmtId="1" fontId="92" fillId="0" borderId="20" applyFill="0" applyProtection="0">
      <alignment horizontal="center" vertical="center"/>
    </xf>
    <xf numFmtId="1" fontId="92" fillId="0" borderId="20" applyFill="0" applyProtection="0">
      <alignment horizontal="center" vertical="center"/>
    </xf>
    <xf numFmtId="0" fontId="135" fillId="0" borderId="0">
      <alignment vertical="center"/>
    </xf>
    <xf numFmtId="0" fontId="106" fillId="0" borderId="0">
      <alignment vertical="center"/>
    </xf>
    <xf numFmtId="43" fontId="0" fillId="0" borderId="0" applyFont="0" applyFill="0" applyBorder="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0" fillId="40" borderId="29" applyNumberFormat="0" applyFont="0" applyAlignment="0" applyProtection="0">
      <alignment vertical="center"/>
    </xf>
    <xf numFmtId="0" fontId="136" fillId="0" borderId="0">
      <alignment vertical="top"/>
      <protection locked="0"/>
    </xf>
  </cellStyleXfs>
  <cellXfs count="518">
    <xf numFmtId="0" fontId="0" fillId="0" borderId="0" xfId="0" applyAlignment="1"/>
    <xf numFmtId="0" fontId="1" fillId="0" borderId="0" xfId="0" applyFont="1" applyFill="1" applyBorder="1" applyAlignment="1">
      <alignment vertical="center"/>
    </xf>
    <xf numFmtId="0" fontId="2" fillId="0" borderId="0" xfId="555" applyFont="1" applyFill="1" applyBorder="1" applyAlignment="1">
      <alignment horizontal="center" vertical="center"/>
    </xf>
    <xf numFmtId="0" fontId="3" fillId="0" borderId="1" xfId="555"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0" xfId="0" applyFont="1" applyAlignment="1">
      <alignment horizontal="justify" vertical="center"/>
    </xf>
    <xf numFmtId="0" fontId="7" fillId="0" borderId="0" xfId="0" applyFont="1" applyAlignment="1">
      <alignment horizontal="justify" vertical="center"/>
    </xf>
    <xf numFmtId="0" fontId="8" fillId="0" borderId="0" xfId="288" applyFont="1" applyFill="1" applyBorder="1" applyAlignment="1">
      <alignment vertical="center"/>
    </xf>
    <xf numFmtId="0" fontId="9" fillId="0" borderId="0" xfId="288" applyFont="1" applyFill="1" applyBorder="1" applyAlignment="1">
      <alignment vertical="center"/>
    </xf>
    <xf numFmtId="0" fontId="10" fillId="0" borderId="0" xfId="0" applyFont="1" applyFill="1" applyAlignment="1">
      <alignment vertical="top"/>
    </xf>
    <xf numFmtId="0" fontId="8" fillId="0" borderId="0" xfId="288" applyFont="1" applyFill="1" applyBorder="1" applyAlignment="1">
      <alignment horizontal="center" vertical="center"/>
    </xf>
    <xf numFmtId="0" fontId="11" fillId="0" borderId="0" xfId="288" applyNumberFormat="1" applyFont="1" applyFill="1" applyBorder="1" applyAlignment="1" applyProtection="1">
      <alignment horizontal="center" vertical="center"/>
    </xf>
    <xf numFmtId="0" fontId="0" fillId="0" borderId="0" xfId="288" applyNumberFormat="1" applyFont="1" applyFill="1" applyBorder="1" applyAlignment="1" applyProtection="1">
      <alignment horizontal="left" vertical="center"/>
    </xf>
    <xf numFmtId="0" fontId="7" fillId="0" borderId="1" xfId="481" applyFont="1" applyFill="1" applyBorder="1" applyAlignment="1">
      <alignment horizontal="center" vertical="center" wrapText="1"/>
    </xf>
    <xf numFmtId="0" fontId="12" fillId="0" borderId="1" xfId="481" applyFont="1" applyFill="1" applyBorder="1" applyAlignment="1">
      <alignment horizontal="center" vertical="center" wrapText="1"/>
    </xf>
    <xf numFmtId="49" fontId="13" fillId="0" borderId="2" xfId="427" applyNumberFormat="1" applyFont="1" applyBorder="1">
      <alignment horizontal="left" vertical="center" wrapText="1"/>
    </xf>
    <xf numFmtId="49" fontId="13" fillId="0" borderId="2" xfId="427" applyNumberFormat="1" applyFont="1" applyBorder="1" applyAlignment="1">
      <alignment horizontal="center"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vertical="center"/>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Fill="1" applyBorder="1" applyAlignment="1">
      <alignment horizontal="right" vertical="center"/>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3" fontId="14" fillId="0" borderId="1" xfId="0" applyNumberFormat="1" applyFont="1" applyBorder="1" applyAlignment="1">
      <alignment horizontal="center" vertical="center" wrapText="1"/>
    </xf>
    <xf numFmtId="0" fontId="20" fillId="0" borderId="0" xfId="0" applyFont="1" applyFill="1" applyBorder="1" applyAlignment="1">
      <alignment horizontal="left" vertical="center" wrapText="1"/>
    </xf>
    <xf numFmtId="0" fontId="18" fillId="0" borderId="0" xfId="0" applyFont="1" applyFill="1" applyBorder="1" applyAlignment="1">
      <alignment horizontal="left" vertical="center"/>
    </xf>
    <xf numFmtId="0" fontId="21" fillId="0" borderId="0" xfId="0" applyFont="1" applyFill="1" applyBorder="1" applyAlignment="1">
      <alignment horizontal="right" vertical="center"/>
    </xf>
    <xf numFmtId="0" fontId="21" fillId="0" borderId="0" xfId="0" applyFont="1" applyFill="1" applyBorder="1" applyAlignment="1">
      <alignment horizontal="right" vertical="center" wrapText="1"/>
    </xf>
    <xf numFmtId="0" fontId="19" fillId="0" borderId="1" xfId="0" applyFont="1" applyFill="1" applyBorder="1" applyAlignment="1">
      <alignment vertical="center"/>
    </xf>
    <xf numFmtId="0" fontId="21" fillId="0" borderId="1" xfId="0" applyFont="1" applyFill="1" applyBorder="1" applyAlignment="1">
      <alignment horizontal="center" vertical="center" wrapText="1"/>
    </xf>
    <xf numFmtId="194" fontId="21" fillId="0" borderId="1" xfId="0" applyNumberFormat="1" applyFont="1" applyFill="1" applyBorder="1" applyAlignment="1">
      <alignment horizontal="right" vertical="center" wrapText="1"/>
    </xf>
    <xf numFmtId="195" fontId="21" fillId="0" borderId="1" xfId="0" applyNumberFormat="1" applyFont="1" applyFill="1" applyBorder="1" applyAlignment="1">
      <alignment horizontal="right" vertical="center" wrapText="1"/>
    </xf>
    <xf numFmtId="0" fontId="21" fillId="0" borderId="1" xfId="0" applyFont="1" applyFill="1" applyBorder="1" applyAlignment="1">
      <alignment horizontal="left" vertical="center"/>
    </xf>
    <xf numFmtId="0" fontId="19" fillId="0" borderId="1" xfId="0" applyFont="1" applyFill="1" applyBorder="1" applyAlignment="1">
      <alignment horizontal="left" vertical="center"/>
    </xf>
    <xf numFmtId="0" fontId="22" fillId="0" borderId="0" xfId="0" applyFont="1" applyFill="1" applyBorder="1" applyAlignment="1">
      <alignment vertical="center"/>
    </xf>
    <xf numFmtId="0" fontId="23" fillId="0" borderId="0" xfId="0" applyFont="1" applyFill="1" applyBorder="1" applyAlignment="1">
      <alignment vertical="center"/>
    </xf>
    <xf numFmtId="0" fontId="18"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9" fillId="0" borderId="1" xfId="0" applyFont="1" applyFill="1" applyBorder="1" applyAlignment="1">
      <alignment horizontal="left" vertical="center" wrapText="1"/>
    </xf>
    <xf numFmtId="194" fontId="21"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8" fillId="0" borderId="0" xfId="0" applyFont="1" applyFill="1" applyBorder="1" applyAlignment="1">
      <alignment vertical="center" wrapText="1"/>
    </xf>
    <xf numFmtId="0" fontId="21" fillId="0" borderId="0" xfId="0" applyFont="1" applyFill="1" applyBorder="1" applyAlignment="1">
      <alignment vertical="center" wrapText="1"/>
    </xf>
    <xf numFmtId="0" fontId="21" fillId="0" borderId="1" xfId="0" applyFont="1" applyFill="1" applyBorder="1" applyAlignment="1">
      <alignment vertical="center" wrapText="1"/>
    </xf>
    <xf numFmtId="194" fontId="21" fillId="0" borderId="1" xfId="0" applyNumberFormat="1" applyFont="1" applyFill="1" applyBorder="1" applyAlignment="1">
      <alignment vertical="center" wrapText="1"/>
    </xf>
    <xf numFmtId="0" fontId="23" fillId="0" borderId="0" xfId="0" applyFont="1" applyFill="1" applyBorder="1" applyAlignment="1">
      <alignment horizontal="left" vertical="center" wrapText="1"/>
    </xf>
    <xf numFmtId="0" fontId="23" fillId="0" borderId="0" xfId="0" applyFont="1" applyFill="1" applyBorder="1" applyAlignment="1">
      <alignment vertical="center" wrapText="1"/>
    </xf>
    <xf numFmtId="0" fontId="18" fillId="0" borderId="0" xfId="0" applyFont="1" applyFill="1" applyBorder="1" applyAlignment="1">
      <alignment horizontal="right" vertical="center" wrapText="1"/>
    </xf>
    <xf numFmtId="3" fontId="24" fillId="0" borderId="1" xfId="0" applyNumberFormat="1" applyFont="1" applyFill="1" applyBorder="1" applyAlignment="1">
      <alignment horizontal="center" vertical="center" wrapText="1"/>
    </xf>
    <xf numFmtId="0" fontId="12" fillId="0" borderId="0" xfId="0" applyFont="1" applyFill="1" applyBorder="1" applyAlignment="1">
      <alignment vertical="center"/>
    </xf>
    <xf numFmtId="0" fontId="25" fillId="0" borderId="0" xfId="0" applyFont="1" applyFill="1" applyBorder="1" applyAlignment="1">
      <alignment vertical="center"/>
    </xf>
    <xf numFmtId="0" fontId="26" fillId="0" borderId="1" xfId="0"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0" xfId="0" applyFont="1" applyFill="1" applyBorder="1" applyAlignment="1">
      <alignment vertical="center" wrapText="1"/>
    </xf>
    <xf numFmtId="0" fontId="2" fillId="0" borderId="0" xfId="897" applyNumberFormat="1" applyFont="1" applyFill="1" applyAlignment="1" applyProtection="1">
      <alignment horizontal="center" vertical="center" wrapText="1"/>
    </xf>
    <xf numFmtId="0" fontId="26" fillId="0" borderId="1" xfId="0" applyFont="1" applyFill="1" applyBorder="1" applyAlignment="1">
      <alignment vertical="center" wrapText="1"/>
    </xf>
    <xf numFmtId="0" fontId="26" fillId="0" borderId="1" xfId="0" applyFont="1" applyFill="1" applyBorder="1" applyAlignment="1">
      <alignment horizontal="left" vertical="center" wrapText="1"/>
    </xf>
    <xf numFmtId="194" fontId="26" fillId="0" borderId="1" xfId="0" applyNumberFormat="1" applyFont="1" applyFill="1" applyBorder="1" applyAlignment="1">
      <alignment vertical="center" wrapText="1"/>
    </xf>
    <xf numFmtId="194" fontId="28" fillId="0" borderId="1" xfId="248"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7" fillId="0" borderId="0" xfId="897" applyFill="1" applyAlignment="1"/>
    <xf numFmtId="0" fontId="27" fillId="0" borderId="0" xfId="897" applyAlignment="1"/>
    <xf numFmtId="0" fontId="27" fillId="0" borderId="0" xfId="897" applyAlignment="1">
      <alignment horizontal="right" vertical="center"/>
    </xf>
    <xf numFmtId="0" fontId="2" fillId="0" borderId="0" xfId="897" applyNumberFormat="1" applyFont="1" applyFill="1" applyAlignment="1" applyProtection="1">
      <alignment horizontal="right" vertical="center" wrapText="1"/>
    </xf>
    <xf numFmtId="0" fontId="12" fillId="0" borderId="0" xfId="571" applyFont="1" applyAlignment="1" applyProtection="1">
      <alignment horizontal="left" vertical="center"/>
    </xf>
    <xf numFmtId="196" fontId="29" fillId="0" borderId="0" xfId="571" applyNumberFormat="1" applyFont="1" applyAlignment="1">
      <alignment horizontal="right" vertical="center"/>
    </xf>
    <xf numFmtId="0" fontId="29" fillId="0" borderId="0" xfId="571" applyFont="1" applyAlignment="1">
      <alignment horizontal="right" vertical="center"/>
    </xf>
    <xf numFmtId="197" fontId="29" fillId="0" borderId="0" xfId="571" applyNumberFormat="1" applyFont="1" applyFill="1" applyBorder="1" applyAlignment="1" applyProtection="1">
      <alignment horizontal="right" vertical="center"/>
    </xf>
    <xf numFmtId="2" fontId="26" fillId="0" borderId="1" xfId="825" applyNumberFormat="1" applyFont="1" applyFill="1" applyBorder="1" applyAlignment="1" applyProtection="1">
      <alignment horizontal="center" vertical="center" wrapText="1"/>
    </xf>
    <xf numFmtId="198" fontId="26" fillId="0" borderId="1" xfId="1000" applyNumberFormat="1" applyFont="1" applyBorder="1" applyAlignment="1">
      <alignment horizontal="center" vertical="center" wrapText="1"/>
    </xf>
    <xf numFmtId="0" fontId="27" fillId="0" borderId="0" xfId="700" applyAlignment="1">
      <alignment horizontal="center" vertical="center"/>
    </xf>
    <xf numFmtId="49" fontId="26" fillId="0" borderId="1" xfId="828" applyNumberFormat="1" applyFont="1" applyFill="1" applyBorder="1" applyAlignment="1" applyProtection="1">
      <alignment horizontal="left" vertical="center"/>
    </xf>
    <xf numFmtId="194" fontId="30" fillId="0" borderId="1" xfId="0" applyNumberFormat="1" applyFont="1" applyFill="1" applyBorder="1" applyAlignment="1">
      <alignment horizontal="center" vertical="center"/>
    </xf>
    <xf numFmtId="199" fontId="26" fillId="0" borderId="1" xfId="3" applyNumberFormat="1" applyFont="1" applyFill="1" applyBorder="1" applyAlignment="1">
      <alignment horizontal="center" vertical="center" wrapText="1"/>
    </xf>
    <xf numFmtId="49" fontId="24" fillId="0" borderId="1" xfId="828" applyNumberFormat="1" applyFont="1" applyFill="1" applyBorder="1" applyAlignment="1" applyProtection="1">
      <alignment horizontal="left" vertical="center"/>
    </xf>
    <xf numFmtId="194" fontId="31" fillId="0" borderId="1" xfId="0" applyNumberFormat="1" applyFont="1" applyFill="1" applyBorder="1" applyAlignment="1">
      <alignment horizontal="center" vertical="center"/>
    </xf>
    <xf numFmtId="194" fontId="26" fillId="0" borderId="1" xfId="1028" applyNumberFormat="1" applyFont="1" applyFill="1" applyBorder="1" applyAlignment="1">
      <alignment horizontal="center" vertical="center" wrapText="1"/>
    </xf>
    <xf numFmtId="194" fontId="26" fillId="0" borderId="1" xfId="1" applyNumberFormat="1" applyFont="1" applyFill="1" applyBorder="1" applyAlignment="1">
      <alignment horizontal="center" vertical="center" wrapText="1"/>
    </xf>
    <xf numFmtId="194" fontId="24" fillId="0" borderId="1" xfId="1028" applyNumberFormat="1" applyFont="1" applyFill="1" applyBorder="1" applyAlignment="1">
      <alignment horizontal="center" vertical="center" wrapText="1"/>
    </xf>
    <xf numFmtId="194" fontId="24" fillId="0" borderId="1" xfId="1" applyNumberFormat="1" applyFont="1" applyFill="1" applyBorder="1" applyAlignment="1">
      <alignment horizontal="center" vertical="center" wrapText="1"/>
    </xf>
    <xf numFmtId="194" fontId="26" fillId="0" borderId="1" xfId="1" applyNumberFormat="1" applyFont="1" applyFill="1" applyBorder="1" applyAlignment="1" applyProtection="1">
      <alignment horizontal="center" vertical="center" wrapText="1"/>
    </xf>
    <xf numFmtId="194" fontId="24" fillId="0" borderId="1" xfId="1" applyNumberFormat="1" applyFont="1" applyFill="1" applyBorder="1" applyAlignment="1" applyProtection="1">
      <alignment horizontal="center" vertical="center" wrapText="1"/>
    </xf>
    <xf numFmtId="3" fontId="26" fillId="0" borderId="1" xfId="1" applyNumberFormat="1" applyFont="1" applyFill="1" applyBorder="1" applyAlignment="1">
      <alignment horizontal="center" vertical="center" wrapText="1"/>
    </xf>
    <xf numFmtId="3" fontId="24" fillId="0" borderId="1" xfId="1" applyNumberFormat="1" applyFont="1" applyFill="1" applyBorder="1" applyAlignment="1">
      <alignment horizontal="center" vertical="center" wrapText="1"/>
    </xf>
    <xf numFmtId="194" fontId="24" fillId="2" borderId="1" xfId="1" applyNumberFormat="1" applyFont="1" applyFill="1" applyBorder="1" applyAlignment="1" applyProtection="1">
      <alignment horizontal="center" vertical="center" wrapText="1"/>
    </xf>
    <xf numFmtId="49" fontId="26" fillId="0" borderId="1" xfId="904" applyNumberFormat="1" applyFont="1" applyFill="1" applyBorder="1" applyAlignment="1" applyProtection="1">
      <alignment horizontal="distributed" vertical="center"/>
    </xf>
    <xf numFmtId="49" fontId="26" fillId="0" borderId="1" xfId="904" applyNumberFormat="1" applyFont="1" applyFill="1" applyBorder="1" applyAlignment="1" applyProtection="1">
      <alignment horizontal="left" vertical="center" wrapText="1"/>
    </xf>
    <xf numFmtId="49" fontId="26" fillId="0" borderId="1" xfId="904" applyNumberFormat="1" applyFont="1" applyFill="1" applyBorder="1" applyAlignment="1" applyProtection="1">
      <alignment horizontal="left" vertical="center"/>
    </xf>
    <xf numFmtId="194" fontId="27" fillId="0" borderId="0" xfId="897" applyNumberFormat="1" applyAlignment="1">
      <alignment horizontal="right" vertical="center"/>
    </xf>
    <xf numFmtId="0" fontId="27" fillId="0" borderId="0" xfId="700" applyFill="1" applyAlignment="1"/>
    <xf numFmtId="0" fontId="27" fillId="0" borderId="0" xfId="700" applyAlignment="1"/>
    <xf numFmtId="0" fontId="2" fillId="0" borderId="0" xfId="700" applyNumberFormat="1" applyFont="1" applyFill="1" applyAlignment="1" applyProtection="1">
      <alignment horizontal="center" vertical="center" wrapText="1"/>
    </xf>
    <xf numFmtId="0" fontId="24" fillId="0" borderId="0" xfId="700" applyFont="1" applyFill="1" applyAlignment="1" applyProtection="1">
      <alignment horizontal="left" vertical="center"/>
    </xf>
    <xf numFmtId="196" fontId="24" fillId="0" borderId="0" xfId="700" applyNumberFormat="1" applyFont="1" applyFill="1" applyAlignment="1" applyProtection="1">
      <alignment horizontal="right"/>
    </xf>
    <xf numFmtId="0" fontId="32" fillId="0" borderId="0" xfId="700" applyFont="1" applyFill="1" applyAlignment="1">
      <alignment vertical="center"/>
    </xf>
    <xf numFmtId="0" fontId="24" fillId="0" borderId="0" xfId="700" applyFont="1" applyFill="1" applyAlignment="1">
      <alignment horizontal="right" vertical="center"/>
    </xf>
    <xf numFmtId="0" fontId="26" fillId="0" borderId="1" xfId="700" applyNumberFormat="1" applyFont="1" applyFill="1" applyBorder="1" applyAlignment="1" applyProtection="1">
      <alignment horizontal="center" vertical="center"/>
    </xf>
    <xf numFmtId="49" fontId="26" fillId="0" borderId="1" xfId="428" applyNumberFormat="1" applyFont="1" applyFill="1" applyBorder="1" applyAlignment="1" applyProtection="1">
      <alignment vertical="center"/>
    </xf>
    <xf numFmtId="194" fontId="26" fillId="0" borderId="1" xfId="870" applyNumberFormat="1" applyFont="1" applyFill="1" applyBorder="1" applyAlignment="1">
      <alignment horizontal="center" vertical="center" wrapText="1"/>
    </xf>
    <xf numFmtId="49" fontId="24" fillId="0" borderId="1" xfId="428" applyNumberFormat="1" applyFont="1" applyFill="1" applyBorder="1" applyAlignment="1" applyProtection="1">
      <alignment vertical="center"/>
    </xf>
    <xf numFmtId="194" fontId="24" fillId="0" borderId="1" xfId="870" applyNumberFormat="1" applyFont="1" applyFill="1" applyBorder="1" applyAlignment="1">
      <alignment horizontal="center" vertical="center" wrapText="1"/>
    </xf>
    <xf numFmtId="49" fontId="26" fillId="0" borderId="1" xfId="428" applyNumberFormat="1" applyFont="1" applyFill="1" applyBorder="1" applyAlignment="1" applyProtection="1">
      <alignment vertical="center" wrapText="1"/>
    </xf>
    <xf numFmtId="200" fontId="27" fillId="0" borderId="1" xfId="0" applyNumberFormat="1" applyFont="1" applyFill="1" applyBorder="1" applyAlignment="1">
      <alignment horizontal="center" vertical="center"/>
    </xf>
    <xf numFmtId="194" fontId="27" fillId="0" borderId="0" xfId="700" applyNumberFormat="1" applyAlignment="1"/>
    <xf numFmtId="0" fontId="27" fillId="0" borderId="0" xfId="769" applyFill="1" applyAlignment="1"/>
    <xf numFmtId="0" fontId="27" fillId="0" borderId="0" xfId="769" applyAlignment="1"/>
    <xf numFmtId="0" fontId="33" fillId="0" borderId="0" xfId="769" applyNumberFormat="1" applyFont="1" applyFill="1" applyAlignment="1" applyProtection="1">
      <alignment horizontal="center" vertical="center" wrapText="1"/>
    </xf>
    <xf numFmtId="0" fontId="12" fillId="0" borderId="0" xfId="714" applyFont="1" applyAlignment="1" applyProtection="1">
      <alignment horizontal="left" vertical="center"/>
    </xf>
    <xf numFmtId="0" fontId="29" fillId="0" borderId="0" xfId="714" applyFont="1" applyAlignment="1"/>
    <xf numFmtId="201" fontId="29" fillId="0" borderId="0" xfId="714" applyNumberFormat="1" applyFont="1" applyAlignment="1"/>
    <xf numFmtId="197" fontId="34" fillId="0" borderId="0" xfId="714" applyNumberFormat="1" applyFont="1" applyFill="1" applyBorder="1" applyAlignment="1" applyProtection="1">
      <alignment horizontal="right" vertical="center"/>
    </xf>
    <xf numFmtId="0" fontId="27" fillId="0" borderId="0" xfId="769" applyAlignment="1">
      <alignment horizontal="center" vertical="center"/>
    </xf>
    <xf numFmtId="0" fontId="35" fillId="0" borderId="0" xfId="555" applyFont="1" applyAlignment="1">
      <alignment horizontal="center" vertical="center"/>
    </xf>
    <xf numFmtId="49" fontId="26" fillId="0" borderId="1" xfId="828" applyNumberFormat="1" applyFont="1" applyFill="1" applyBorder="1" applyAlignment="1" applyProtection="1">
      <alignment horizontal="left" vertical="center" wrapText="1"/>
    </xf>
    <xf numFmtId="194" fontId="27" fillId="0" borderId="0" xfId="769" applyNumberFormat="1" applyAlignment="1"/>
    <xf numFmtId="0" fontId="27" fillId="0" borderId="0" xfId="769" applyAlignment="1">
      <alignment vertical="center"/>
    </xf>
    <xf numFmtId="0" fontId="24" fillId="0" borderId="0" xfId="769" applyFont="1" applyFill="1" applyAlignment="1" applyProtection="1">
      <alignment horizontal="left" vertical="center"/>
    </xf>
    <xf numFmtId="4" fontId="24" fillId="0" borderId="0" xfId="769" applyNumberFormat="1" applyFont="1" applyFill="1" applyAlignment="1" applyProtection="1">
      <alignment horizontal="right" vertical="center"/>
    </xf>
    <xf numFmtId="201" fontId="32" fillId="0" borderId="0" xfId="769" applyNumberFormat="1" applyFont="1" applyFill="1" applyAlignment="1">
      <alignment vertical="center"/>
    </xf>
    <xf numFmtId="0" fontId="24" fillId="0" borderId="0" xfId="769" applyFont="1" applyFill="1" applyAlignment="1">
      <alignment horizontal="right" vertical="center"/>
    </xf>
    <xf numFmtId="0" fontId="26" fillId="0" borderId="1" xfId="918" applyNumberFormat="1" applyFont="1" applyFill="1" applyBorder="1" applyAlignment="1" applyProtection="1">
      <alignment horizontal="center" vertical="center"/>
    </xf>
    <xf numFmtId="49" fontId="26" fillId="0" borderId="1" xfId="922" applyNumberFormat="1" applyFont="1" applyFill="1" applyBorder="1" applyAlignment="1" applyProtection="1">
      <alignment vertical="center"/>
    </xf>
    <xf numFmtId="0" fontId="35" fillId="0" borderId="0" xfId="555" applyFont="1">
      <alignment vertical="center"/>
    </xf>
    <xf numFmtId="49" fontId="24" fillId="0" borderId="1" xfId="922" applyNumberFormat="1" applyFont="1" applyFill="1" applyBorder="1" applyAlignment="1" applyProtection="1">
      <alignment vertical="center"/>
    </xf>
    <xf numFmtId="49" fontId="26" fillId="0" borderId="1" xfId="904" applyNumberFormat="1" applyFont="1" applyFill="1" applyBorder="1" applyAlignment="1" applyProtection="1">
      <alignment vertical="center"/>
    </xf>
    <xf numFmtId="0" fontId="27" fillId="0" borderId="0" xfId="1000">
      <alignment vertical="center"/>
    </xf>
    <xf numFmtId="0" fontId="9" fillId="0" borderId="0" xfId="1000" applyFont="1" applyAlignment="1">
      <alignment horizontal="center" vertical="center" wrapText="1"/>
    </xf>
    <xf numFmtId="0" fontId="27" fillId="0" borderId="0" xfId="1000" applyFill="1">
      <alignment vertical="center"/>
    </xf>
    <xf numFmtId="0" fontId="1" fillId="0" borderId="0" xfId="0" applyFont="1" applyFill="1" applyAlignment="1">
      <alignment vertical="center"/>
    </xf>
    <xf numFmtId="0" fontId="36" fillId="0" borderId="0" xfId="660" applyFont="1" applyAlignment="1">
      <alignment horizontal="center" vertical="center" shrinkToFit="1"/>
    </xf>
    <xf numFmtId="0" fontId="11" fillId="0" borderId="0" xfId="660" applyFont="1" applyAlignment="1">
      <alignment horizontal="center" vertical="center" shrinkToFit="1"/>
    </xf>
    <xf numFmtId="0" fontId="12" fillId="0" borderId="0" xfId="660" applyFont="1" applyBorder="1" applyAlignment="1">
      <alignment horizontal="left" vertical="center" wrapText="1"/>
    </xf>
    <xf numFmtId="0" fontId="12" fillId="0" borderId="0" xfId="0" applyFont="1" applyFill="1" applyAlignment="1">
      <alignment horizontal="right"/>
    </xf>
    <xf numFmtId="0" fontId="26" fillId="0" borderId="1" xfId="1076" applyFont="1" applyBorder="1" applyAlignment="1">
      <alignment horizontal="center" vertical="center"/>
    </xf>
    <xf numFmtId="49" fontId="26" fillId="0" borderId="1" xfId="0" applyNumberFormat="1" applyFont="1" applyFill="1" applyBorder="1" applyAlignment="1" applyProtection="1">
      <alignment vertical="center" wrapText="1"/>
    </xf>
    <xf numFmtId="194" fontId="26" fillId="0" borderId="1" xfId="1" applyNumberFormat="1" applyFont="1" applyBorder="1" applyAlignment="1">
      <alignment horizontal="right" vertical="center" wrapText="1"/>
    </xf>
    <xf numFmtId="0" fontId="24" fillId="0" borderId="1" xfId="651" applyNumberFormat="1" applyFont="1" applyFill="1" applyBorder="1" applyAlignment="1">
      <alignment horizontal="left" vertical="center" wrapText="1"/>
    </xf>
    <xf numFmtId="194" fontId="24" fillId="0" borderId="1" xfId="1" applyNumberFormat="1" applyFont="1" applyBorder="1" applyAlignment="1">
      <alignment horizontal="right" vertical="center" wrapText="1"/>
    </xf>
    <xf numFmtId="194" fontId="24" fillId="0" borderId="1" xfId="1" applyNumberFormat="1" applyFont="1" applyBorder="1" applyAlignment="1">
      <alignment vertical="center" wrapText="1"/>
    </xf>
    <xf numFmtId="0" fontId="24" fillId="0" borderId="1" xfId="894" applyNumberFormat="1" applyFont="1" applyFill="1" applyBorder="1" applyAlignment="1">
      <alignment horizontal="left" vertical="center" wrapText="1"/>
    </xf>
    <xf numFmtId="0" fontId="7" fillId="0" borderId="1" xfId="0" applyFont="1" applyFill="1" applyBorder="1" applyAlignment="1">
      <alignment horizontal="center" vertical="center"/>
    </xf>
    <xf numFmtId="0" fontId="37" fillId="0" borderId="1" xfId="1000" applyFont="1" applyFill="1" applyBorder="1">
      <alignment vertical="center"/>
    </xf>
    <xf numFmtId="0" fontId="12" fillId="0" borderId="1" xfId="0" applyFont="1" applyFill="1" applyBorder="1" applyAlignment="1">
      <alignment horizontal="center" vertical="center"/>
    </xf>
    <xf numFmtId="0" fontId="11" fillId="0" borderId="0" xfId="627" applyFont="1" applyFill="1" applyAlignment="1">
      <alignment horizontal="center" vertical="center" shrinkToFit="1"/>
    </xf>
    <xf numFmtId="0" fontId="12" fillId="0" borderId="0" xfId="627" applyFont="1" applyFill="1" applyAlignment="1">
      <alignment horizontal="left" vertical="center" wrapText="1"/>
    </xf>
    <xf numFmtId="198" fontId="24" fillId="0" borderId="0" xfId="1074" applyNumberFormat="1" applyFont="1" applyFill="1" applyBorder="1" applyAlignment="1">
      <alignment horizontal="right" vertical="center"/>
    </xf>
    <xf numFmtId="0" fontId="26" fillId="0" borderId="1" xfId="1074" applyFont="1" applyFill="1" applyBorder="1" applyAlignment="1">
      <alignment horizontal="center" vertical="center"/>
    </xf>
    <xf numFmtId="198" fontId="26" fillId="0" borderId="1" xfId="1000" applyNumberFormat="1" applyFont="1" applyFill="1" applyBorder="1" applyAlignment="1">
      <alignment horizontal="center" vertical="center" wrapText="1"/>
    </xf>
    <xf numFmtId="0" fontId="0" fillId="0" borderId="0" xfId="0" applyFont="1" applyAlignment="1"/>
    <xf numFmtId="194" fontId="26" fillId="0" borderId="1" xfId="1000" applyNumberFormat="1" applyFont="1" applyFill="1" applyBorder="1" applyAlignment="1">
      <alignment horizontal="center" vertical="center" wrapText="1"/>
    </xf>
    <xf numFmtId="194" fontId="24" fillId="0" borderId="1" xfId="1000" applyNumberFormat="1" applyFont="1" applyFill="1" applyBorder="1" applyAlignment="1">
      <alignment horizontal="center" vertical="center" wrapText="1"/>
    </xf>
    <xf numFmtId="49" fontId="24" fillId="0" borderId="1" xfId="0" applyNumberFormat="1" applyFont="1" applyFill="1" applyBorder="1" applyAlignment="1" applyProtection="1">
      <alignment vertical="center" wrapText="1"/>
    </xf>
    <xf numFmtId="0" fontId="26" fillId="0" borderId="1" xfId="1000" applyFont="1" applyFill="1" applyBorder="1" applyAlignment="1">
      <alignment horizontal="distributed" vertical="center" wrapText="1"/>
    </xf>
    <xf numFmtId="0" fontId="26" fillId="0" borderId="1" xfId="651" applyNumberFormat="1" applyFont="1" applyFill="1" applyBorder="1" applyAlignment="1">
      <alignment horizontal="left" vertical="center" wrapText="1"/>
    </xf>
    <xf numFmtId="0" fontId="24" fillId="0" borderId="1" xfId="651" applyNumberFormat="1" applyFont="1" applyFill="1" applyBorder="1" applyAlignment="1">
      <alignment horizontal="left" vertical="center" wrapText="1" indent="1"/>
    </xf>
    <xf numFmtId="194" fontId="12" fillId="0" borderId="1" xfId="0" applyNumberFormat="1" applyFont="1" applyFill="1" applyBorder="1" applyAlignment="1">
      <alignment horizontal="center" vertical="center" wrapText="1"/>
    </xf>
    <xf numFmtId="0" fontId="26" fillId="0" borderId="1" xfId="1000" applyFont="1" applyFill="1" applyBorder="1" applyAlignment="1">
      <alignment horizontal="left" vertical="center" wrapText="1"/>
    </xf>
    <xf numFmtId="194" fontId="7" fillId="0" borderId="1" xfId="0" applyNumberFormat="1" applyFont="1" applyFill="1" applyBorder="1" applyAlignment="1">
      <alignment horizontal="center" vertical="center" wrapText="1"/>
    </xf>
    <xf numFmtId="41" fontId="0" fillId="0" borderId="0" xfId="0" applyNumberFormat="1" applyAlignment="1"/>
    <xf numFmtId="194" fontId="0" fillId="0" borderId="0" xfId="0" applyNumberFormat="1" applyAlignment="1"/>
    <xf numFmtId="0" fontId="27" fillId="0" borderId="0" xfId="651" applyAlignment="1"/>
    <xf numFmtId="0" fontId="38" fillId="3" borderId="0" xfId="651" applyFont="1" applyFill="1" applyAlignment="1"/>
    <xf numFmtId="0" fontId="11" fillId="0" borderId="0" xfId="627" applyFont="1" applyAlignment="1">
      <alignment horizontal="center" vertical="center" shrinkToFit="1"/>
    </xf>
    <xf numFmtId="0" fontId="39" fillId="3" borderId="0" xfId="627" applyFont="1" applyFill="1" applyAlignment="1">
      <alignment horizontal="center" vertical="center" shrinkToFit="1"/>
    </xf>
    <xf numFmtId="0" fontId="12" fillId="0" borderId="0" xfId="627" applyFont="1" applyAlignment="1">
      <alignment horizontal="left" vertical="center" wrapText="1"/>
    </xf>
    <xf numFmtId="0" fontId="40" fillId="0" borderId="0" xfId="627" applyFont="1" applyFill="1" applyAlignment="1">
      <alignment horizontal="left" vertical="center" wrapText="1"/>
    </xf>
    <xf numFmtId="0" fontId="24" fillId="0" borderId="0" xfId="651" applyFont="1" applyAlignment="1">
      <alignment horizontal="right" vertical="center"/>
    </xf>
    <xf numFmtId="0" fontId="26" fillId="0" borderId="1" xfId="651" applyFont="1" applyFill="1" applyBorder="1" applyAlignment="1">
      <alignment horizontal="center" vertical="center" wrapText="1"/>
    </xf>
    <xf numFmtId="194" fontId="41" fillId="0" borderId="1" xfId="1" applyNumberFormat="1" applyFont="1" applyFill="1" applyBorder="1" applyAlignment="1">
      <alignment horizontal="center" vertical="center" wrapText="1"/>
    </xf>
    <xf numFmtId="0" fontId="34" fillId="0" borderId="1" xfId="0" applyFont="1" applyFill="1" applyBorder="1" applyAlignment="1" applyProtection="1">
      <alignment horizontal="center" vertical="center"/>
      <protection locked="0"/>
    </xf>
    <xf numFmtId="199" fontId="7" fillId="0" borderId="1" xfId="627" applyNumberFormat="1" applyFont="1" applyFill="1" applyBorder="1" applyAlignment="1">
      <alignment horizontal="center" vertical="center" wrapText="1"/>
    </xf>
    <xf numFmtId="0" fontId="34" fillId="3" borderId="1" xfId="0" applyFont="1" applyFill="1" applyBorder="1" applyAlignment="1" applyProtection="1">
      <alignment horizontal="center" vertical="center"/>
      <protection locked="0"/>
    </xf>
    <xf numFmtId="199" fontId="12" fillId="0" borderId="1" xfId="0" applyNumberFormat="1" applyFont="1" applyBorder="1" applyAlignment="1">
      <alignment horizontal="center" vertical="center" wrapText="1"/>
    </xf>
    <xf numFmtId="0" fontId="34" fillId="0" borderId="1" xfId="0" applyNumberFormat="1" applyFont="1" applyFill="1" applyBorder="1" applyAlignment="1" applyProtection="1">
      <alignment horizontal="center" vertical="center"/>
    </xf>
    <xf numFmtId="199" fontId="12" fillId="0" borderId="1" xfId="627" applyNumberFormat="1" applyFont="1" applyFill="1" applyBorder="1" applyAlignment="1">
      <alignment horizontal="center" vertical="center" wrapText="1"/>
    </xf>
    <xf numFmtId="3" fontId="34" fillId="3" borderId="1" xfId="0" applyNumberFormat="1" applyFont="1" applyFill="1" applyBorder="1" applyAlignment="1" applyProtection="1">
      <alignment horizontal="center" vertical="center" wrapText="1"/>
      <protection locked="0"/>
    </xf>
    <xf numFmtId="3" fontId="34" fillId="0" borderId="1" xfId="0" applyNumberFormat="1" applyFont="1" applyFill="1" applyBorder="1" applyAlignment="1" applyProtection="1">
      <alignment horizontal="center" vertical="center" wrapText="1"/>
      <protection locked="0"/>
    </xf>
    <xf numFmtId="199" fontId="12" fillId="0" borderId="1" xfId="0" applyNumberFormat="1" applyFont="1" applyFill="1" applyBorder="1" applyAlignment="1">
      <alignment horizontal="center" vertical="center" wrapText="1"/>
    </xf>
    <xf numFmtId="4" fontId="42" fillId="0" borderId="1" xfId="1336" applyNumberFormat="1" applyFont="1" applyFill="1" applyBorder="1" applyAlignment="1" applyProtection="1">
      <alignment horizontal="center" vertical="center"/>
    </xf>
    <xf numFmtId="4" fontId="5" fillId="0" borderId="1" xfId="1336" applyNumberFormat="1" applyFont="1" applyFill="1" applyBorder="1" applyAlignment="1" applyProtection="1">
      <alignment horizontal="center" vertical="center"/>
    </xf>
    <xf numFmtId="194" fontId="26" fillId="0" borderId="1" xfId="627" applyNumberFormat="1" applyFont="1" applyFill="1" applyBorder="1" applyAlignment="1">
      <alignment horizontal="center" vertical="center" wrapText="1"/>
    </xf>
    <xf numFmtId="194" fontId="24" fillId="0" borderId="1" xfId="627" applyNumberFormat="1" applyFont="1" applyFill="1" applyBorder="1" applyAlignment="1">
      <alignment horizontal="center" vertical="center" wrapText="1"/>
    </xf>
    <xf numFmtId="194" fontId="24" fillId="3" borderId="1" xfId="627" applyNumberFormat="1" applyFont="1" applyFill="1" applyBorder="1" applyAlignment="1">
      <alignment horizontal="center" vertical="center" wrapText="1"/>
    </xf>
    <xf numFmtId="194" fontId="26" fillId="3" borderId="1" xfId="1000" applyNumberFormat="1" applyFont="1" applyFill="1" applyBorder="1" applyAlignment="1">
      <alignment horizontal="center" vertical="center" wrapText="1"/>
    </xf>
    <xf numFmtId="194" fontId="24" fillId="3" borderId="1" xfId="1000" applyNumberFormat="1" applyFont="1" applyFill="1" applyBorder="1" applyAlignment="1">
      <alignment horizontal="center" vertical="center" wrapText="1"/>
    </xf>
    <xf numFmtId="194" fontId="24" fillId="0" borderId="1" xfId="968" applyNumberFormat="1" applyFont="1" applyFill="1" applyBorder="1" applyAlignment="1">
      <alignment horizontal="center" vertical="center" wrapText="1"/>
    </xf>
    <xf numFmtId="194" fontId="26" fillId="0" borderId="1" xfId="968" applyNumberFormat="1" applyFont="1" applyFill="1" applyBorder="1" applyAlignment="1">
      <alignment horizontal="center" vertical="center" wrapText="1"/>
    </xf>
    <xf numFmtId="0" fontId="7" fillId="0" borderId="1" xfId="0" applyFont="1" applyFill="1" applyBorder="1" applyAlignment="1">
      <alignment horizontal="distributed" vertical="center" wrapText="1"/>
    </xf>
    <xf numFmtId="49" fontId="26" fillId="0" borderId="1" xfId="0" applyNumberFormat="1" applyFont="1" applyFill="1" applyBorder="1" applyAlignment="1" applyProtection="1">
      <alignment horizontal="left" vertical="center" wrapText="1"/>
    </xf>
    <xf numFmtId="194" fontId="26" fillId="0" borderId="1" xfId="0" applyNumberFormat="1" applyFont="1" applyFill="1" applyBorder="1" applyAlignment="1">
      <alignment horizontal="center" vertical="center" wrapText="1"/>
    </xf>
    <xf numFmtId="49" fontId="26" fillId="0" borderId="1" xfId="0" applyNumberFormat="1" applyFont="1" applyFill="1" applyBorder="1" applyAlignment="1" applyProtection="1">
      <alignment horizontal="center" vertical="center" wrapText="1"/>
    </xf>
    <xf numFmtId="194" fontId="26" fillId="3" borderId="1" xfId="1" applyNumberFormat="1" applyFont="1" applyFill="1" applyBorder="1" applyAlignment="1">
      <alignment horizontal="center" vertical="center" wrapText="1"/>
    </xf>
    <xf numFmtId="41" fontId="27" fillId="0" borderId="0" xfId="651" applyNumberFormat="1" applyAlignment="1"/>
    <xf numFmtId="194" fontId="27" fillId="0" borderId="0" xfId="651" applyNumberFormat="1" applyAlignment="1"/>
    <xf numFmtId="0" fontId="24" fillId="0" borderId="0" xfId="651" applyFont="1" applyAlignment="1"/>
    <xf numFmtId="0" fontId="27" fillId="0" borderId="0" xfId="651" applyFill="1" applyAlignment="1"/>
    <xf numFmtId="0" fontId="37" fillId="0" borderId="0" xfId="651" applyFont="1" applyAlignment="1"/>
    <xf numFmtId="0" fontId="11" fillId="2" borderId="0" xfId="627" applyFont="1" applyFill="1" applyAlignment="1">
      <alignment horizontal="center" vertical="center" shrinkToFit="1"/>
    </xf>
    <xf numFmtId="0" fontId="43" fillId="2" borderId="0" xfId="627" applyFont="1" applyFill="1" applyAlignment="1">
      <alignment horizontal="center" vertical="center" shrinkToFit="1"/>
    </xf>
    <xf numFmtId="0" fontId="44" fillId="2" borderId="0" xfId="627" applyFont="1" applyFill="1" applyAlignment="1">
      <alignment vertical="center" shrinkToFit="1"/>
    </xf>
    <xf numFmtId="0" fontId="12" fillId="2" borderId="0" xfId="627" applyFont="1" applyFill="1" applyAlignment="1">
      <alignment horizontal="left" vertical="center" wrapText="1"/>
    </xf>
    <xf numFmtId="0" fontId="26" fillId="2" borderId="0" xfId="651" applyFont="1" applyFill="1" applyAlignment="1">
      <alignment horizontal="right" vertical="center"/>
    </xf>
    <xf numFmtId="198" fontId="27" fillId="2" borderId="0" xfId="1074" applyNumberFormat="1" applyFont="1" applyFill="1" applyBorder="1" applyAlignment="1">
      <alignment vertical="center"/>
    </xf>
    <xf numFmtId="0" fontId="26" fillId="0" borderId="1" xfId="1074" applyFont="1" applyFill="1" applyBorder="1" applyAlignment="1">
      <alignment horizontal="distributed" vertical="center" wrapText="1" indent="3"/>
    </xf>
    <xf numFmtId="0" fontId="27" fillId="2" borderId="0" xfId="651" applyFill="1" applyAlignment="1"/>
    <xf numFmtId="41" fontId="7" fillId="0" borderId="1" xfId="0" applyNumberFormat="1" applyFont="1" applyFill="1" applyBorder="1" applyAlignment="1">
      <alignment horizontal="center" vertical="center" wrapText="1"/>
    </xf>
    <xf numFmtId="0" fontId="27" fillId="2" borderId="0" xfId="700" applyFill="1" applyAlignment="1"/>
    <xf numFmtId="41" fontId="24" fillId="0" borderId="1" xfId="1000" applyNumberFormat="1" applyFont="1" applyFill="1" applyBorder="1" applyAlignment="1">
      <alignment horizontal="center" vertical="center" wrapText="1"/>
    </xf>
    <xf numFmtId="41" fontId="24" fillId="0" borderId="1" xfId="1000" applyNumberFormat="1" applyFont="1" applyBorder="1" applyAlignment="1">
      <alignment horizontal="center" vertical="center" wrapText="1"/>
    </xf>
    <xf numFmtId="41" fontId="26" fillId="0" borderId="1" xfId="100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6" fillId="0" borderId="1" xfId="1074" applyFont="1" applyFill="1" applyBorder="1" applyAlignment="1">
      <alignment horizontal="left" vertical="center" wrapText="1"/>
    </xf>
    <xf numFmtId="0" fontId="24" fillId="0" borderId="1" xfId="894" applyNumberFormat="1" applyFont="1" applyFill="1" applyBorder="1" applyAlignment="1">
      <alignment horizontal="left" vertical="center" wrapText="1" indent="2"/>
    </xf>
    <xf numFmtId="0" fontId="24" fillId="0" borderId="1" xfId="894" applyNumberFormat="1" applyFont="1" applyFill="1" applyBorder="1" applyAlignment="1">
      <alignment horizontal="left" vertical="center" wrapText="1" indent="1"/>
    </xf>
    <xf numFmtId="0" fontId="26" fillId="0" borderId="1" xfId="894" applyNumberFormat="1" applyFont="1" applyFill="1" applyBorder="1" applyAlignment="1">
      <alignment horizontal="left" vertical="center" wrapText="1"/>
    </xf>
    <xf numFmtId="0" fontId="26" fillId="0" borderId="1" xfId="1000" applyFont="1" applyFill="1" applyBorder="1" applyAlignment="1">
      <alignment horizontal="center" vertical="center" wrapText="1"/>
    </xf>
    <xf numFmtId="41" fontId="27" fillId="0" borderId="0" xfId="651" applyNumberFormat="1" applyFill="1" applyAlignment="1"/>
    <xf numFmtId="0" fontId="37" fillId="0" borderId="0" xfId="651" applyFont="1" applyFill="1" applyAlignment="1"/>
    <xf numFmtId="0" fontId="43" fillId="0" borderId="0" xfId="627" applyFont="1" applyFill="1" applyAlignment="1">
      <alignment horizontal="center" vertical="center" shrinkToFit="1"/>
    </xf>
    <xf numFmtId="197" fontId="24" fillId="0" borderId="0" xfId="897" applyNumberFormat="1" applyFont="1" applyFill="1" applyBorder="1" applyAlignment="1" applyProtection="1">
      <alignment horizontal="left" vertical="center"/>
    </xf>
    <xf numFmtId="0" fontId="24" fillId="0" borderId="0" xfId="651" applyFont="1" applyFill="1" applyBorder="1" applyAlignment="1">
      <alignment vertical="center"/>
    </xf>
    <xf numFmtId="0" fontId="24" fillId="0" borderId="0" xfId="651" applyFont="1" applyFill="1" applyAlignment="1">
      <alignment vertical="center"/>
    </xf>
    <xf numFmtId="197" fontId="45" fillId="0" borderId="0" xfId="897" applyNumberFormat="1" applyFont="1" applyFill="1" applyBorder="1" applyAlignment="1" applyProtection="1">
      <alignment horizontal="right" vertical="center"/>
    </xf>
    <xf numFmtId="41" fontId="26" fillId="0" borderId="1" xfId="968" applyNumberFormat="1" applyFont="1" applyFill="1" applyBorder="1" applyAlignment="1">
      <alignment horizontal="center" vertical="center" wrapText="1"/>
    </xf>
    <xf numFmtId="0" fontId="46" fillId="2" borderId="0" xfId="555" applyFont="1" applyFill="1">
      <alignment vertical="center"/>
    </xf>
    <xf numFmtId="41" fontId="24" fillId="0" borderId="1" xfId="968" applyNumberFormat="1" applyFont="1" applyFill="1" applyBorder="1" applyAlignment="1">
      <alignment horizontal="center" vertical="center" wrapText="1"/>
    </xf>
    <xf numFmtId="41" fontId="47" fillId="0" borderId="1" xfId="0" applyNumberFormat="1" applyFont="1" applyFill="1" applyBorder="1" applyAlignment="1">
      <alignment horizontal="center" vertical="center" wrapText="1"/>
    </xf>
    <xf numFmtId="41" fontId="34" fillId="0" borderId="1" xfId="0" applyNumberFormat="1" applyFont="1" applyFill="1" applyBorder="1" applyAlignment="1">
      <alignment horizontal="center" vertical="center" wrapText="1"/>
    </xf>
    <xf numFmtId="41" fontId="24" fillId="0" borderId="1" xfId="0" applyNumberFormat="1" applyFont="1" applyFill="1" applyBorder="1" applyAlignment="1" applyProtection="1">
      <alignment horizontal="center" vertical="center" wrapText="1"/>
    </xf>
    <xf numFmtId="41" fontId="12" fillId="0" borderId="1" xfId="0" applyNumberFormat="1" applyFont="1" applyFill="1" applyBorder="1" applyAlignment="1">
      <alignment horizontal="center" vertical="center" wrapText="1"/>
    </xf>
    <xf numFmtId="41" fontId="24" fillId="0" borderId="1" xfId="627" applyNumberFormat="1" applyFont="1" applyFill="1" applyBorder="1" applyAlignment="1">
      <alignment horizontal="center" vertical="center" wrapText="1"/>
    </xf>
    <xf numFmtId="41" fontId="26" fillId="0" borderId="1" xfId="0" applyNumberFormat="1" applyFont="1" applyFill="1" applyBorder="1" applyAlignment="1" applyProtection="1">
      <alignment horizontal="center" vertical="center" wrapText="1"/>
    </xf>
    <xf numFmtId="41" fontId="26" fillId="0" borderId="1" xfId="627" applyNumberFormat="1" applyFont="1" applyFill="1" applyBorder="1" applyAlignment="1">
      <alignment horizontal="center" vertical="center" wrapText="1"/>
    </xf>
    <xf numFmtId="0" fontId="7" fillId="0" borderId="1" xfId="0" applyFont="1" applyBorder="1" applyAlignment="1">
      <alignment horizontal="center" vertical="center" wrapText="1"/>
    </xf>
    <xf numFmtId="49" fontId="24" fillId="0" borderId="1" xfId="0" applyNumberFormat="1" applyFont="1" applyFill="1" applyBorder="1" applyAlignment="1" applyProtection="1">
      <alignment horizontal="center" vertical="center" wrapText="1"/>
    </xf>
    <xf numFmtId="0" fontId="7" fillId="0" borderId="1" xfId="0" applyFont="1" applyBorder="1" applyAlignment="1">
      <alignment horizontal="distributed" vertical="center" wrapText="1"/>
    </xf>
    <xf numFmtId="0" fontId="48" fillId="0" borderId="0" xfId="0" applyFont="1" applyAlignment="1"/>
    <xf numFmtId="0" fontId="0" fillId="0" borderId="0" xfId="0" applyFill="1" applyAlignment="1"/>
    <xf numFmtId="0" fontId="49" fillId="0" borderId="0" xfId="0" applyFont="1" applyAlignment="1"/>
    <xf numFmtId="0" fontId="50" fillId="0" borderId="0" xfId="904" applyFont="1" applyFill="1" applyAlignment="1">
      <alignment horizontal="center" vertical="center"/>
    </xf>
    <xf numFmtId="0" fontId="51" fillId="0" borderId="0" xfId="904" applyFont="1" applyFill="1" applyAlignment="1">
      <alignment horizontal="center" vertical="center"/>
    </xf>
    <xf numFmtId="0" fontId="48" fillId="0" borderId="0" xfId="0" applyFont="1" applyFill="1" applyAlignment="1"/>
    <xf numFmtId="0" fontId="12" fillId="0" borderId="0" xfId="904" applyFont="1" applyFill="1" applyAlignment="1">
      <alignment horizontal="left" vertical="center"/>
    </xf>
    <xf numFmtId="0" fontId="12" fillId="0" borderId="0" xfId="0" applyFont="1" applyFill="1" applyAlignment="1">
      <alignment vertical="center"/>
    </xf>
    <xf numFmtId="0" fontId="12" fillId="0" borderId="0" xfId="904" applyFont="1" applyFill="1" applyAlignment="1">
      <alignment horizontal="right" vertical="center"/>
    </xf>
    <xf numFmtId="0" fontId="7" fillId="0" borderId="0" xfId="904" applyFont="1" applyFill="1" applyAlignment="1">
      <alignment horizontal="right" vertical="center"/>
    </xf>
    <xf numFmtId="194" fontId="27" fillId="0" borderId="0" xfId="651" applyNumberFormat="1" applyFont="1" applyFill="1" applyAlignment="1">
      <alignment horizontal="center" vertical="center" wrapText="1"/>
    </xf>
    <xf numFmtId="0" fontId="12" fillId="0" borderId="1" xfId="0" applyFont="1" applyFill="1" applyBorder="1" applyAlignment="1">
      <alignment horizontal="left" vertical="center" wrapText="1"/>
    </xf>
    <xf numFmtId="194" fontId="24" fillId="0" borderId="1" xfId="0" applyNumberFormat="1" applyFont="1" applyFill="1" applyBorder="1" applyAlignment="1">
      <alignment horizontal="center" vertical="center" wrapText="1"/>
    </xf>
    <xf numFmtId="0" fontId="35" fillId="0" borderId="0" xfId="555" applyFont="1" applyFill="1" applyAlignment="1">
      <alignment horizontal="center" vertical="center"/>
    </xf>
    <xf numFmtId="0" fontId="12" fillId="0" borderId="1" xfId="0" applyFont="1" applyBorder="1" applyAlignment="1">
      <alignment horizontal="left" vertical="center" wrapText="1"/>
    </xf>
    <xf numFmtId="3" fontId="12" fillId="0" borderId="1" xfId="0" applyNumberFormat="1" applyFont="1" applyFill="1" applyBorder="1" applyAlignment="1" applyProtection="1">
      <alignment horizontal="center" vertical="center"/>
      <protection locked="0"/>
    </xf>
    <xf numFmtId="0" fontId="35" fillId="2" borderId="0" xfId="555" applyFont="1" applyFill="1" applyAlignment="1">
      <alignment horizontal="center" vertical="center"/>
    </xf>
    <xf numFmtId="0" fontId="27" fillId="0" borderId="0" xfId="1000" applyProtection="1">
      <alignment vertical="center"/>
    </xf>
    <xf numFmtId="0" fontId="35" fillId="0" borderId="0" xfId="1000" applyFont="1" applyProtection="1">
      <alignment vertical="center"/>
    </xf>
    <xf numFmtId="0" fontId="37" fillId="0" borderId="0" xfId="1000" applyFont="1" applyAlignment="1" applyProtection="1">
      <alignment horizontal="center" vertical="center"/>
    </xf>
    <xf numFmtId="0" fontId="37" fillId="0" borderId="0" xfId="1000" applyFont="1" applyProtection="1">
      <alignment vertical="center"/>
    </xf>
    <xf numFmtId="0" fontId="27" fillId="2" borderId="0" xfId="1000" applyFill="1" applyProtection="1">
      <alignment vertical="center"/>
    </xf>
    <xf numFmtId="198" fontId="37" fillId="0" borderId="0" xfId="1000" applyNumberFormat="1" applyFont="1" applyProtection="1">
      <alignment vertical="center"/>
    </xf>
    <xf numFmtId="194" fontId="27" fillId="0" borderId="0" xfId="651" applyNumberFormat="1" applyAlignment="1" applyProtection="1"/>
    <xf numFmtId="0" fontId="27" fillId="0" borderId="0" xfId="1000" applyFill="1" applyProtection="1">
      <alignment vertical="center"/>
    </xf>
    <xf numFmtId="0" fontId="52" fillId="0" borderId="0" xfId="0" applyFont="1" applyFill="1" applyAlignment="1">
      <alignment horizontal="center" vertical="center"/>
    </xf>
    <xf numFmtId="0" fontId="53" fillId="0" borderId="0" xfId="0" applyFont="1" applyFill="1" applyAlignment="1">
      <alignment horizontal="center" vertical="center"/>
    </xf>
    <xf numFmtId="194" fontId="27" fillId="0" borderId="0" xfId="651" applyNumberFormat="1" applyFill="1" applyAlignment="1" applyProtection="1"/>
    <xf numFmtId="0" fontId="35" fillId="0" borderId="0" xfId="1000" applyFont="1" applyFill="1" applyProtection="1">
      <alignment vertical="center"/>
    </xf>
    <xf numFmtId="0" fontId="24" fillId="0" borderId="0" xfId="1000" applyFont="1" applyFill="1" applyProtection="1">
      <alignment vertical="center"/>
    </xf>
    <xf numFmtId="198" fontId="26" fillId="0" borderId="0" xfId="1000" applyNumberFormat="1" applyFont="1" applyFill="1" applyBorder="1" applyAlignment="1" applyProtection="1">
      <alignment horizontal="right" vertical="center"/>
    </xf>
    <xf numFmtId="194" fontId="35" fillId="0" borderId="0" xfId="651" applyNumberFormat="1" applyFont="1" applyFill="1" applyAlignment="1" applyProtection="1"/>
    <xf numFmtId="198" fontId="26" fillId="0" borderId="3" xfId="1000" applyNumberFormat="1" applyFont="1" applyFill="1" applyBorder="1" applyAlignment="1" applyProtection="1">
      <alignment horizontal="center" vertical="center" wrapText="1"/>
    </xf>
    <xf numFmtId="0" fontId="26" fillId="0" borderId="1" xfId="1000" applyFont="1" applyFill="1" applyBorder="1" applyAlignment="1" applyProtection="1">
      <alignment horizontal="distributed" vertical="center" wrapText="1" indent="3"/>
    </xf>
    <xf numFmtId="198" fontId="26" fillId="0" borderId="1" xfId="1000" applyNumberFormat="1" applyFont="1" applyFill="1" applyBorder="1" applyAlignment="1" applyProtection="1">
      <alignment horizontal="center" vertical="center" wrapText="1"/>
    </xf>
    <xf numFmtId="0" fontId="37" fillId="0" borderId="0" xfId="1000" applyFont="1" applyFill="1" applyAlignment="1" applyProtection="1">
      <alignment horizontal="center" vertical="center" wrapText="1"/>
    </xf>
    <xf numFmtId="0" fontId="37" fillId="0" borderId="0" xfId="1000" applyFont="1" applyFill="1" applyAlignment="1" applyProtection="1">
      <alignment horizontal="center" vertical="center"/>
    </xf>
    <xf numFmtId="0" fontId="7" fillId="3" borderId="4" xfId="0" applyFont="1" applyFill="1" applyBorder="1" applyAlignment="1" applyProtection="1">
      <alignment horizontal="left" vertical="center"/>
    </xf>
    <xf numFmtId="49" fontId="7" fillId="0" borderId="1" xfId="0" applyNumberFormat="1" applyFont="1" applyFill="1" applyBorder="1" applyAlignment="1" applyProtection="1">
      <alignment horizontal="left" vertical="center" wrapText="1"/>
    </xf>
    <xf numFmtId="3" fontId="7" fillId="0" borderId="1" xfId="0" applyNumberFormat="1" applyFont="1" applyFill="1" applyBorder="1" applyAlignment="1" applyProtection="1">
      <alignment horizontal="center" vertical="center"/>
    </xf>
    <xf numFmtId="199" fontId="26" fillId="0" borderId="1" xfId="3" applyNumberFormat="1" applyFont="1" applyFill="1" applyBorder="1" applyAlignment="1" applyProtection="1">
      <alignment horizontal="center" vertical="center" wrapText="1" shrinkToFit="1"/>
    </xf>
    <xf numFmtId="0" fontId="35" fillId="0" borderId="0" xfId="555" applyFont="1" applyFill="1" applyProtection="1">
      <alignment vertical="center"/>
    </xf>
    <xf numFmtId="49" fontId="12" fillId="0" borderId="1" xfId="0" applyNumberFormat="1" applyFont="1" applyFill="1" applyBorder="1" applyAlignment="1" applyProtection="1">
      <alignment horizontal="left" vertical="center" wrapText="1"/>
    </xf>
    <xf numFmtId="0" fontId="12" fillId="3" borderId="4" xfId="0" applyFont="1" applyFill="1" applyBorder="1" applyAlignment="1" applyProtection="1">
      <alignment horizontal="left" vertical="center"/>
    </xf>
    <xf numFmtId="49" fontId="12" fillId="3" borderId="1" xfId="0" applyNumberFormat="1" applyFont="1" applyFill="1" applyBorder="1" applyAlignment="1" applyProtection="1">
      <alignment horizontal="left" vertical="center" wrapText="1"/>
    </xf>
    <xf numFmtId="3" fontId="12" fillId="3" borderId="1" xfId="0" applyNumberFormat="1" applyFont="1" applyFill="1" applyBorder="1" applyAlignment="1" applyProtection="1">
      <alignment horizontal="center" vertical="center"/>
      <protection locked="0"/>
    </xf>
    <xf numFmtId="199" fontId="26" fillId="0" borderId="1" xfId="3" applyNumberFormat="1" applyFont="1" applyFill="1" applyBorder="1" applyAlignment="1" applyProtection="1">
      <alignment horizontal="center" vertical="center" wrapText="1" shrinkToFit="1"/>
      <protection locked="0"/>
    </xf>
    <xf numFmtId="3" fontId="12" fillId="0" borderId="1" xfId="0" applyNumberFormat="1" applyFont="1" applyFill="1" applyBorder="1" applyAlignment="1" applyProtection="1">
      <alignment horizontal="center" vertical="center"/>
    </xf>
    <xf numFmtId="49" fontId="7" fillId="3" borderId="1" xfId="0" applyNumberFormat="1" applyFont="1" applyFill="1" applyBorder="1" applyAlignment="1" applyProtection="1">
      <alignment horizontal="left" vertical="center" wrapText="1"/>
    </xf>
    <xf numFmtId="3" fontId="7" fillId="3" borderId="1" xfId="0" applyNumberFormat="1" applyFont="1" applyFill="1" applyBorder="1" applyAlignment="1" applyProtection="1">
      <alignment horizontal="center" vertical="center"/>
      <protection locked="0"/>
    </xf>
    <xf numFmtId="49" fontId="26" fillId="3" borderId="1" xfId="0" applyNumberFormat="1" applyFont="1" applyFill="1" applyBorder="1" applyAlignment="1" applyProtection="1">
      <alignment horizontal="left" vertical="center" wrapText="1" indent="2"/>
    </xf>
    <xf numFmtId="49" fontId="24" fillId="3" borderId="1" xfId="0" applyNumberFormat="1" applyFont="1" applyFill="1" applyBorder="1" applyAlignment="1" applyProtection="1">
      <alignment horizontal="left" vertical="center" wrapText="1" indent="4"/>
    </xf>
    <xf numFmtId="49" fontId="7" fillId="3" borderId="4" xfId="0" applyNumberFormat="1" applyFont="1" applyFill="1" applyBorder="1" applyAlignment="1" applyProtection="1">
      <alignment horizontal="left" vertical="center" wrapText="1"/>
    </xf>
    <xf numFmtId="49" fontId="12" fillId="3" borderId="4" xfId="0" applyNumberFormat="1" applyFont="1" applyFill="1" applyBorder="1" applyAlignment="1" applyProtection="1">
      <alignment horizontal="left" vertical="center" wrapText="1"/>
    </xf>
    <xf numFmtId="49" fontId="54" fillId="3" borderId="4" xfId="0" applyNumberFormat="1" applyFont="1" applyFill="1" applyBorder="1" applyAlignment="1" applyProtection="1">
      <alignment horizontal="distributed" vertical="center"/>
    </xf>
    <xf numFmtId="49" fontId="54" fillId="0" borderId="1" xfId="0" applyNumberFormat="1" applyFont="1" applyFill="1" applyBorder="1" applyAlignment="1" applyProtection="1">
      <alignment horizontal="distributed" vertical="center" wrapText="1"/>
    </xf>
    <xf numFmtId="49" fontId="26" fillId="0" borderId="3" xfId="1000" applyNumberFormat="1" applyFont="1" applyFill="1" applyBorder="1" applyAlignment="1" applyProtection="1">
      <alignment horizontal="left" vertical="center"/>
    </xf>
    <xf numFmtId="0" fontId="26" fillId="0" borderId="1" xfId="1000" applyFont="1" applyFill="1" applyBorder="1" applyAlignment="1" applyProtection="1">
      <alignment horizontal="left" vertical="center" wrapText="1"/>
    </xf>
    <xf numFmtId="0" fontId="24" fillId="0" borderId="1" xfId="1000" applyFont="1" applyFill="1" applyBorder="1" applyAlignment="1" applyProtection="1">
      <alignment horizontal="left" vertical="center" wrapText="1"/>
    </xf>
    <xf numFmtId="49" fontId="24" fillId="0" borderId="3" xfId="1000" applyNumberFormat="1" applyFont="1" applyFill="1" applyBorder="1" applyAlignment="1" applyProtection="1">
      <alignment horizontal="left" vertical="center"/>
    </xf>
    <xf numFmtId="49" fontId="24" fillId="0" borderId="3" xfId="1000" applyNumberFormat="1" applyFont="1" applyBorder="1" applyAlignment="1" applyProtection="1">
      <alignment horizontal="left" vertical="center"/>
    </xf>
    <xf numFmtId="0" fontId="24" fillId="2" borderId="1" xfId="1000" applyFont="1" applyFill="1" applyBorder="1" applyAlignment="1" applyProtection="1">
      <alignment horizontal="left" vertical="center" wrapText="1"/>
    </xf>
    <xf numFmtId="199" fontId="26" fillId="0" borderId="1" xfId="3" applyNumberFormat="1" applyFont="1" applyFill="1" applyBorder="1" applyAlignment="1" applyProtection="1">
      <alignment horizontal="center" vertical="center" wrapText="1"/>
    </xf>
    <xf numFmtId="0" fontId="24" fillId="0" borderId="1" xfId="555" applyFont="1" applyFill="1" applyBorder="1" applyAlignment="1" applyProtection="1">
      <alignment horizontal="left" vertical="center" wrapText="1"/>
    </xf>
    <xf numFmtId="0" fontId="26" fillId="0" borderId="1" xfId="555" applyFont="1" applyFill="1" applyBorder="1" applyAlignment="1" applyProtection="1">
      <alignment horizontal="left" vertical="center" wrapText="1"/>
    </xf>
    <xf numFmtId="49" fontId="26" fillId="0" borderId="3" xfId="1000" applyNumberFormat="1" applyFont="1" applyFill="1" applyBorder="1" applyAlignment="1" applyProtection="1">
      <alignment horizontal="distributed" vertical="center" indent="1"/>
    </xf>
    <xf numFmtId="0" fontId="26" fillId="0" borderId="1" xfId="1000" applyFont="1" applyFill="1" applyBorder="1" applyAlignment="1" applyProtection="1">
      <alignment horizontal="distributed" vertical="center" wrapText="1" indent="1"/>
    </xf>
    <xf numFmtId="194" fontId="27" fillId="2" borderId="0" xfId="1000" applyNumberFormat="1" applyFill="1" applyProtection="1">
      <alignment vertical="center"/>
    </xf>
    <xf numFmtId="0" fontId="35" fillId="0" borderId="0" xfId="1000" applyFont="1">
      <alignment vertical="center"/>
    </xf>
    <xf numFmtId="0" fontId="37" fillId="0" borderId="0" xfId="1000" applyFont="1" applyAlignment="1">
      <alignment horizontal="center" vertical="center"/>
    </xf>
    <xf numFmtId="198" fontId="37" fillId="0" borderId="0" xfId="1000" applyNumberFormat="1" applyFont="1">
      <alignment vertical="center"/>
    </xf>
    <xf numFmtId="0" fontId="35" fillId="0" borderId="0" xfId="1000" applyFont="1" applyFill="1">
      <alignment vertical="center"/>
    </xf>
    <xf numFmtId="0" fontId="24" fillId="0" borderId="0" xfId="1000" applyFont="1" applyFill="1">
      <alignment vertical="center"/>
    </xf>
    <xf numFmtId="0" fontId="55" fillId="0" borderId="0" xfId="1000" applyFont="1" applyFill="1">
      <alignment vertical="center"/>
    </xf>
    <xf numFmtId="198" fontId="26" fillId="0" borderId="0" xfId="1000" applyNumberFormat="1" applyFont="1" applyFill="1" applyAlignment="1">
      <alignment horizontal="right" vertical="center"/>
    </xf>
    <xf numFmtId="198" fontId="26" fillId="0" borderId="3" xfId="1000" applyNumberFormat="1" applyFont="1" applyFill="1" applyBorder="1" applyAlignment="1">
      <alignment horizontal="center" vertical="center" wrapText="1"/>
    </xf>
    <xf numFmtId="0" fontId="26" fillId="0" borderId="1" xfId="1000" applyFont="1" applyFill="1" applyBorder="1" applyAlignment="1">
      <alignment horizontal="distributed" vertical="center" wrapText="1" indent="3"/>
    </xf>
    <xf numFmtId="0" fontId="56" fillId="0" borderId="0" xfId="1072" applyFont="1" applyFill="1" applyAlignment="1">
      <alignment vertical="center" wrapText="1"/>
    </xf>
    <xf numFmtId="3" fontId="7" fillId="0" borderId="1" xfId="0" applyNumberFormat="1" applyFont="1" applyFill="1" applyBorder="1" applyAlignment="1" applyProtection="1">
      <alignment horizontal="right" vertical="center"/>
      <protection locked="0"/>
    </xf>
    <xf numFmtId="199" fontId="26" fillId="0" borderId="1" xfId="3" applyNumberFormat="1" applyFont="1" applyFill="1" applyBorder="1" applyAlignment="1" applyProtection="1">
      <alignment horizontal="right" vertical="center" wrapText="1" shrinkToFit="1"/>
      <protection locked="0"/>
    </xf>
    <xf numFmtId="0" fontId="35" fillId="0" borderId="0" xfId="555" applyFont="1" applyFill="1">
      <alignment vertical="center"/>
    </xf>
    <xf numFmtId="199" fontId="26" fillId="0" borderId="1" xfId="3" applyNumberFormat="1" applyFont="1" applyFill="1" applyBorder="1" applyAlignment="1" applyProtection="1">
      <alignment horizontal="right" vertical="center" wrapText="1"/>
      <protection locked="0"/>
    </xf>
    <xf numFmtId="3" fontId="7" fillId="0" borderId="1" xfId="0" applyNumberFormat="1" applyFont="1" applyFill="1" applyBorder="1" applyAlignment="1" applyProtection="1">
      <alignment horizontal="center" vertical="center"/>
      <protection locked="0"/>
    </xf>
    <xf numFmtId="199" fontId="26" fillId="0" borderId="1" xfId="3" applyNumberFormat="1" applyFont="1" applyFill="1" applyBorder="1" applyAlignment="1" applyProtection="1">
      <alignment horizontal="center" vertical="center" wrapText="1"/>
      <protection locked="0"/>
    </xf>
    <xf numFmtId="0" fontId="24" fillId="3" borderId="4" xfId="0" applyFont="1" applyFill="1" applyBorder="1" applyAlignment="1" applyProtection="1">
      <alignment vertical="center"/>
    </xf>
    <xf numFmtId="49" fontId="54" fillId="0" borderId="1" xfId="0" applyNumberFormat="1" applyFont="1" applyFill="1" applyBorder="1" applyAlignment="1" applyProtection="1">
      <alignment horizontal="center" vertical="center" wrapText="1"/>
    </xf>
    <xf numFmtId="0" fontId="26" fillId="0" borderId="3" xfId="1000" applyFont="1" applyFill="1" applyBorder="1" applyAlignment="1">
      <alignment horizontal="left" vertical="center"/>
    </xf>
    <xf numFmtId="0" fontId="26" fillId="0" borderId="1" xfId="555" applyFont="1" applyFill="1" applyBorder="1" applyAlignment="1">
      <alignment horizontal="left" vertical="center"/>
    </xf>
    <xf numFmtId="202" fontId="24" fillId="0" borderId="1" xfId="1" applyNumberFormat="1" applyFont="1" applyFill="1" applyBorder="1" applyAlignment="1">
      <alignment horizontal="center" vertical="center" wrapText="1"/>
    </xf>
    <xf numFmtId="202" fontId="24" fillId="0" borderId="1" xfId="1" applyNumberFormat="1" applyFont="1" applyFill="1" applyBorder="1" applyAlignment="1">
      <alignment vertical="center" wrapText="1"/>
    </xf>
    <xf numFmtId="0" fontId="24" fillId="0" borderId="3" xfId="1000" applyFont="1" applyFill="1" applyBorder="1" applyAlignment="1">
      <alignment horizontal="left" vertical="center"/>
    </xf>
    <xf numFmtId="0" fontId="24" fillId="0" borderId="1" xfId="1000" applyFont="1" applyFill="1" applyBorder="1" applyAlignment="1">
      <alignment horizontal="left" vertical="center"/>
    </xf>
    <xf numFmtId="194" fontId="24" fillId="0" borderId="1" xfId="1" applyNumberFormat="1" applyFont="1" applyFill="1" applyBorder="1" applyAlignment="1" applyProtection="1">
      <alignment horizontal="center" vertical="center" wrapText="1"/>
      <protection locked="0"/>
    </xf>
    <xf numFmtId="0" fontId="24" fillId="0" borderId="3" xfId="1000" applyFont="1" applyBorder="1" applyAlignment="1">
      <alignment horizontal="left" vertical="center"/>
    </xf>
    <xf numFmtId="0" fontId="24" fillId="2" borderId="1" xfId="1000" applyFont="1" applyFill="1" applyBorder="1" applyAlignment="1">
      <alignment horizontal="left" vertical="center"/>
    </xf>
    <xf numFmtId="202" fontId="24" fillId="2" borderId="1" xfId="1" applyNumberFormat="1" applyFont="1" applyFill="1" applyBorder="1" applyAlignment="1">
      <alignment horizontal="center" vertical="center" wrapText="1"/>
    </xf>
    <xf numFmtId="0" fontId="24" fillId="0" borderId="3" xfId="1000" applyFont="1" applyFill="1" applyBorder="1">
      <alignment vertical="center"/>
    </xf>
    <xf numFmtId="0" fontId="26" fillId="0" borderId="1" xfId="1000" applyFont="1" applyFill="1" applyBorder="1" applyAlignment="1">
      <alignment horizontal="distributed" vertical="center" indent="1"/>
    </xf>
    <xf numFmtId="202" fontId="26" fillId="0" borderId="1" xfId="1" applyNumberFormat="1" applyFont="1" applyFill="1" applyBorder="1" applyAlignment="1">
      <alignment horizontal="center" vertical="center" wrapText="1"/>
    </xf>
    <xf numFmtId="0" fontId="1" fillId="0" borderId="0" xfId="0" applyFont="1" applyFill="1" applyBorder="1" applyAlignment="1"/>
    <xf numFmtId="198" fontId="37" fillId="0" borderId="0" xfId="1000" applyNumberFormat="1" applyFont="1" applyFill="1" applyProtection="1">
      <alignment vertical="center"/>
    </xf>
    <xf numFmtId="0" fontId="52" fillId="0" borderId="0" xfId="0" applyFont="1" applyFill="1" applyBorder="1" applyAlignment="1">
      <alignment horizontal="center" vertical="center"/>
    </xf>
    <xf numFmtId="49" fontId="26" fillId="0" borderId="1" xfId="0" applyNumberFormat="1" applyFont="1" applyFill="1" applyBorder="1" applyAlignment="1" applyProtection="1">
      <alignment horizontal="left" vertical="center" wrapText="1" indent="2"/>
    </xf>
    <xf numFmtId="49" fontId="7" fillId="0" borderId="3" xfId="1062" applyNumberFormat="1" applyFont="1" applyFill="1" applyBorder="1" applyAlignment="1" applyProtection="1">
      <alignment horizontal="left" vertical="center"/>
    </xf>
    <xf numFmtId="3" fontId="26" fillId="0" borderId="1" xfId="0" applyNumberFormat="1" applyFont="1" applyFill="1" applyBorder="1" applyAlignment="1" applyProtection="1">
      <alignment horizontal="center" vertical="center"/>
    </xf>
    <xf numFmtId="0" fontId="26" fillId="2" borderId="1" xfId="1000" applyFont="1" applyFill="1" applyBorder="1" applyAlignment="1" applyProtection="1">
      <alignment horizontal="left" vertical="center" wrapText="1"/>
    </xf>
    <xf numFmtId="49" fontId="12" fillId="0" borderId="3" xfId="1062" applyNumberFormat="1" applyFont="1" applyBorder="1" applyAlignment="1" applyProtection="1">
      <alignment horizontal="left" vertical="center"/>
    </xf>
    <xf numFmtId="3" fontId="24" fillId="2" borderId="1" xfId="0" applyNumberFormat="1" applyFont="1" applyFill="1" applyBorder="1" applyAlignment="1" applyProtection="1">
      <alignment horizontal="center" vertical="center"/>
    </xf>
    <xf numFmtId="3" fontId="24" fillId="2" borderId="1" xfId="0" applyNumberFormat="1" applyFont="1" applyFill="1" applyBorder="1" applyAlignment="1" applyProtection="1">
      <alignment horizontal="center" vertical="center"/>
      <protection locked="0"/>
    </xf>
    <xf numFmtId="49" fontId="12" fillId="0" borderId="3" xfId="1062" applyNumberFormat="1" applyFont="1" applyFill="1" applyBorder="1" applyAlignment="1" applyProtection="1">
      <alignment horizontal="left" vertical="center"/>
    </xf>
    <xf numFmtId="3" fontId="24" fillId="0" borderId="1" xfId="0" applyNumberFormat="1" applyFont="1" applyFill="1" applyBorder="1" applyAlignment="1" applyProtection="1">
      <alignment horizontal="center" vertical="center"/>
    </xf>
    <xf numFmtId="3" fontId="24" fillId="0" borderId="1" xfId="0" applyNumberFormat="1" applyFont="1" applyFill="1" applyBorder="1" applyAlignment="1" applyProtection="1">
      <alignment horizontal="center" vertical="center"/>
      <protection locked="0"/>
    </xf>
    <xf numFmtId="3" fontId="26" fillId="0" borderId="1" xfId="0" applyNumberFormat="1" applyFont="1" applyFill="1" applyBorder="1" applyAlignment="1" applyProtection="1">
      <alignment horizontal="center" vertical="center"/>
      <protection locked="0"/>
    </xf>
    <xf numFmtId="0" fontId="27" fillId="0" borderId="3" xfId="1000" applyFill="1" applyBorder="1" applyAlignment="1" applyProtection="1">
      <alignment horizontal="left" vertical="center"/>
    </xf>
    <xf numFmtId="3" fontId="27" fillId="0" borderId="0" xfId="1000" applyNumberFormat="1" applyFill="1" applyProtection="1">
      <alignment vertical="center"/>
    </xf>
    <xf numFmtId="0" fontId="37" fillId="0" borderId="0" xfId="1000" applyFont="1">
      <alignment vertical="center"/>
    </xf>
    <xf numFmtId="198" fontId="27" fillId="0" borderId="0" xfId="1000" applyNumberFormat="1">
      <alignment vertical="center"/>
    </xf>
    <xf numFmtId="198" fontId="24" fillId="0" borderId="0" xfId="1000" applyNumberFormat="1" applyFont="1" applyFill="1" applyAlignment="1">
      <alignment horizontal="right" vertical="center"/>
    </xf>
    <xf numFmtId="0" fontId="26" fillId="0" borderId="3" xfId="1000" applyFont="1" applyFill="1" applyBorder="1" applyAlignment="1" applyProtection="1">
      <alignment horizontal="left" vertical="center"/>
    </xf>
    <xf numFmtId="0" fontId="26" fillId="0" borderId="1" xfId="555" applyFont="1" applyFill="1" applyBorder="1" applyAlignment="1" applyProtection="1">
      <alignment horizontal="left" vertical="center"/>
    </xf>
    <xf numFmtId="0" fontId="24" fillId="0" borderId="3" xfId="1000" applyFont="1" applyFill="1" applyBorder="1" applyAlignment="1" applyProtection="1">
      <alignment horizontal="left" vertical="center"/>
    </xf>
    <xf numFmtId="0" fontId="24" fillId="0" borderId="1" xfId="1000" applyFont="1" applyFill="1" applyBorder="1" applyAlignment="1" applyProtection="1">
      <alignment horizontal="left" vertical="center"/>
    </xf>
    <xf numFmtId="0" fontId="26" fillId="0" borderId="3" xfId="1000" applyFont="1" applyFill="1" applyBorder="1">
      <alignment vertical="center"/>
    </xf>
    <xf numFmtId="0" fontId="46" fillId="0" borderId="0" xfId="555" applyFont="1" applyFill="1">
      <alignment vertical="center"/>
    </xf>
    <xf numFmtId="3" fontId="27" fillId="0" borderId="0" xfId="1000" applyNumberFormat="1">
      <alignment vertical="center"/>
    </xf>
    <xf numFmtId="0" fontId="57" fillId="0" borderId="0" xfId="0" applyFont="1" applyFill="1" applyBorder="1" applyAlignment="1">
      <alignment horizontal="center" vertical="center"/>
    </xf>
    <xf numFmtId="0" fontId="57" fillId="0" borderId="5" xfId="0" applyFont="1" applyFill="1" applyBorder="1" applyAlignment="1">
      <alignment horizontal="center" vertical="center"/>
    </xf>
    <xf numFmtId="0" fontId="12" fillId="0" borderId="0" xfId="0" applyFont="1" applyAlignment="1">
      <alignment horizontal="right"/>
    </xf>
    <xf numFmtId="0" fontId="26" fillId="0" borderId="6" xfId="1076" applyFont="1" applyBorder="1" applyAlignment="1">
      <alignment horizontal="center" vertical="center"/>
    </xf>
    <xf numFmtId="0" fontId="26" fillId="0" borderId="3" xfId="1076" applyFont="1" applyBorder="1" applyAlignment="1">
      <alignment horizontal="center" vertical="center"/>
    </xf>
    <xf numFmtId="0" fontId="26" fillId="0" borderId="7" xfId="1076" applyFont="1" applyBorder="1" applyAlignment="1">
      <alignment horizontal="center" vertical="center"/>
    </xf>
    <xf numFmtId="0" fontId="26" fillId="0" borderId="8" xfId="1076" applyFont="1" applyBorder="1" applyAlignment="1">
      <alignment horizontal="center" vertical="center"/>
    </xf>
    <xf numFmtId="49" fontId="26" fillId="0" borderId="1" xfId="922" applyNumberFormat="1" applyFont="1" applyFill="1" applyBorder="1" applyAlignment="1" applyProtection="1">
      <alignment horizontal="center" vertical="center"/>
    </xf>
    <xf numFmtId="0" fontId="58" fillId="0" borderId="1" xfId="0" applyFont="1" applyFill="1" applyBorder="1" applyAlignment="1">
      <alignment horizontal="center" vertical="center"/>
    </xf>
    <xf numFmtId="10" fontId="58" fillId="0" borderId="1" xfId="0" applyNumberFormat="1" applyFont="1" applyFill="1" applyBorder="1" applyAlignment="1">
      <alignment horizontal="center" vertical="center"/>
    </xf>
    <xf numFmtId="0" fontId="59" fillId="0" borderId="0" xfId="0" applyFont="1" applyFill="1" applyBorder="1" applyAlignment="1">
      <alignment horizontal="left" vertical="top" wrapText="1"/>
    </xf>
    <xf numFmtId="0" fontId="60" fillId="0" borderId="0" xfId="1011" applyFont="1" applyAlignment="1"/>
    <xf numFmtId="0" fontId="12" fillId="0" borderId="0" xfId="0" applyFont="1" applyAlignment="1">
      <alignment horizontal="right" vertical="center"/>
    </xf>
    <xf numFmtId="0" fontId="26" fillId="0" borderId="1" xfId="1076" applyFont="1" applyBorder="1" applyAlignment="1">
      <alignment horizontal="center" vertical="center" wrapText="1"/>
    </xf>
    <xf numFmtId="0" fontId="26" fillId="0" borderId="1" xfId="0" applyFont="1" applyBorder="1" applyAlignment="1">
      <alignment horizontal="left" vertical="center"/>
    </xf>
    <xf numFmtId="0" fontId="12" fillId="0" borderId="1" xfId="0" applyFont="1" applyBorder="1" applyAlignment="1">
      <alignment horizontal="left" vertical="center"/>
    </xf>
    <xf numFmtId="194" fontId="27" fillId="0" borderId="1" xfId="1" applyNumberFormat="1" applyFont="1" applyBorder="1" applyAlignment="1">
      <alignment horizontal="right" vertical="center" wrapText="1"/>
    </xf>
    <xf numFmtId="194" fontId="25" fillId="0" borderId="1" xfId="0" applyNumberFormat="1" applyFont="1" applyBorder="1" applyAlignment="1">
      <alignment horizontal="right" vertical="center" wrapText="1"/>
    </xf>
    <xf numFmtId="194" fontId="37" fillId="0" borderId="1" xfId="1" applyNumberFormat="1" applyFont="1" applyBorder="1" applyAlignment="1">
      <alignment horizontal="right" vertical="center" wrapText="1"/>
    </xf>
    <xf numFmtId="0" fontId="27" fillId="0" borderId="0" xfId="1000" applyFont="1" applyFill="1">
      <alignment vertical="center"/>
    </xf>
    <xf numFmtId="0" fontId="27" fillId="0" borderId="0" xfId="1000" applyFont="1">
      <alignment vertical="center"/>
    </xf>
    <xf numFmtId="198" fontId="27" fillId="0" borderId="0" xfId="1000" applyNumberFormat="1" applyFont="1">
      <alignment vertical="center"/>
    </xf>
    <xf numFmtId="194" fontId="27" fillId="0" borderId="0" xfId="1000" applyNumberFormat="1">
      <alignment vertical="center"/>
    </xf>
    <xf numFmtId="0" fontId="51" fillId="0" borderId="0" xfId="904" applyFont="1" applyAlignment="1">
      <alignment horizontal="center" vertical="center"/>
    </xf>
    <xf numFmtId="0" fontId="0" fillId="0" borderId="0" xfId="904" applyFont="1" applyAlignment="1">
      <alignment horizontal="right"/>
    </xf>
    <xf numFmtId="198" fontId="26" fillId="0" borderId="9" xfId="1000" applyNumberFormat="1" applyFont="1" applyBorder="1" applyAlignment="1">
      <alignment horizontal="center" vertical="center" wrapText="1"/>
    </xf>
    <xf numFmtId="194" fontId="27" fillId="2" borderId="0" xfId="651" applyNumberFormat="1" applyFont="1" applyFill="1" applyAlignment="1">
      <alignment horizontal="center" vertical="center" wrapText="1"/>
    </xf>
    <xf numFmtId="194" fontId="31" fillId="3" borderId="1" xfId="0" applyNumberFormat="1" applyFont="1" applyFill="1" applyBorder="1" applyAlignment="1" applyProtection="1">
      <alignment horizontal="center" vertical="center"/>
      <protection locked="0"/>
    </xf>
    <xf numFmtId="194" fontId="7" fillId="0" borderId="7" xfId="0" applyNumberFormat="1" applyFont="1" applyFill="1" applyBorder="1" applyAlignment="1">
      <alignment vertical="center" wrapText="1"/>
    </xf>
    <xf numFmtId="194" fontId="7" fillId="0" borderId="1" xfId="0" applyNumberFormat="1" applyFont="1" applyFill="1" applyBorder="1" applyAlignment="1">
      <alignment vertical="center" wrapText="1"/>
    </xf>
    <xf numFmtId="194" fontId="12" fillId="0" borderId="7" xfId="0" applyNumberFormat="1" applyFont="1" applyFill="1" applyBorder="1" applyAlignment="1">
      <alignment vertical="center" wrapText="1"/>
    </xf>
    <xf numFmtId="194" fontId="12" fillId="0" borderId="1" xfId="0" applyNumberFormat="1" applyFont="1" applyFill="1" applyBorder="1" applyAlignment="1">
      <alignment vertical="center" wrapText="1"/>
    </xf>
    <xf numFmtId="203" fontId="61" fillId="0" borderId="1" xfId="0" applyNumberFormat="1" applyFont="1" applyFill="1" applyBorder="1" applyAlignment="1">
      <alignment horizontal="center" vertical="center" wrapText="1"/>
    </xf>
    <xf numFmtId="0" fontId="11" fillId="0" borderId="0" xfId="904" applyFont="1" applyFill="1" applyBorder="1" applyAlignment="1">
      <alignment horizontal="center" vertical="center"/>
    </xf>
    <xf numFmtId="0" fontId="12" fillId="0" borderId="0" xfId="904" applyFont="1" applyBorder="1" applyAlignment="1">
      <alignment horizontal="left" vertical="center"/>
    </xf>
    <xf numFmtId="0" fontId="12" fillId="0" borderId="0" xfId="904" applyFont="1" applyBorder="1" applyAlignment="1">
      <alignment horizontal="right" vertical="center"/>
    </xf>
    <xf numFmtId="0" fontId="26" fillId="0" borderId="1" xfId="0" applyFont="1" applyBorder="1" applyAlignment="1">
      <alignment horizontal="center" vertical="center" wrapText="1"/>
    </xf>
    <xf numFmtId="204" fontId="7" fillId="0" borderId="1" xfId="653" applyNumberFormat="1" applyFont="1" applyFill="1" applyBorder="1" applyAlignment="1">
      <alignment horizontal="left" vertical="center"/>
    </xf>
    <xf numFmtId="194" fontId="61" fillId="0" borderId="1" xfId="1" applyNumberFormat="1" applyFont="1" applyFill="1" applyBorder="1" applyAlignment="1">
      <alignment horizontal="center" vertical="center" wrapText="1"/>
    </xf>
    <xf numFmtId="204" fontId="12" fillId="0" borderId="1" xfId="653" applyNumberFormat="1" applyFont="1" applyFill="1" applyBorder="1" applyAlignment="1">
      <alignment horizontal="left" vertical="center"/>
    </xf>
    <xf numFmtId="194" fontId="5" fillId="0" borderId="1" xfId="1" applyNumberFormat="1" applyFont="1" applyFill="1" applyBorder="1" applyAlignment="1">
      <alignment horizontal="center" vertical="center" wrapText="1"/>
    </xf>
    <xf numFmtId="0" fontId="5" fillId="0" borderId="1" xfId="0" applyFont="1" applyFill="1" applyBorder="1" applyAlignment="1">
      <alignment horizontal="left" vertical="center" indent="1"/>
    </xf>
    <xf numFmtId="0" fontId="7" fillId="0" borderId="1" xfId="653" applyFont="1" applyFill="1" applyBorder="1" applyAlignment="1">
      <alignment horizontal="center" vertical="center"/>
    </xf>
    <xf numFmtId="194" fontId="7" fillId="0" borderId="1" xfId="653" applyNumberFormat="1" applyFont="1" applyFill="1" applyBorder="1" applyAlignment="1">
      <alignment horizontal="center" vertical="center" wrapText="1"/>
    </xf>
    <xf numFmtId="0" fontId="0" fillId="0" borderId="0" xfId="0" applyAlignment="1" applyProtection="1"/>
    <xf numFmtId="0" fontId="25" fillId="0" borderId="0" xfId="1000" applyFont="1">
      <alignment vertical="center"/>
    </xf>
    <xf numFmtId="0" fontId="27" fillId="0" borderId="0" xfId="1000" applyAlignment="1">
      <alignment horizontal="center" vertical="center"/>
    </xf>
    <xf numFmtId="198" fontId="37" fillId="0" borderId="0" xfId="1000" applyNumberFormat="1" applyFont="1" applyAlignment="1">
      <alignment horizontal="center" vertical="center"/>
    </xf>
    <xf numFmtId="0" fontId="2" fillId="0" borderId="0" xfId="1000" applyFont="1" applyFill="1" applyAlignment="1" applyProtection="1">
      <alignment horizontal="center" vertical="center"/>
    </xf>
    <xf numFmtId="0" fontId="33" fillId="0" borderId="0" xfId="1000" applyFont="1" applyFill="1" applyAlignment="1" applyProtection="1">
      <alignment horizontal="center" vertical="center"/>
    </xf>
    <xf numFmtId="0" fontId="0" fillId="0" borderId="0" xfId="0" applyFill="1" applyAlignment="1" applyProtection="1"/>
    <xf numFmtId="0" fontId="35" fillId="2" borderId="0" xfId="1000" applyFont="1" applyFill="1">
      <alignment vertical="center"/>
    </xf>
    <xf numFmtId="0" fontId="12" fillId="0" borderId="0" xfId="1000" applyFont="1">
      <alignment vertical="center"/>
    </xf>
    <xf numFmtId="0" fontId="55" fillId="2" borderId="0" xfId="1000" applyFont="1" applyFill="1" applyAlignment="1">
      <alignment horizontal="center" vertical="center"/>
    </xf>
    <xf numFmtId="198" fontId="24" fillId="2" borderId="0" xfId="1000" applyNumberFormat="1" applyFont="1" applyFill="1" applyBorder="1" applyAlignment="1">
      <alignment horizontal="center" vertical="center"/>
    </xf>
    <xf numFmtId="198" fontId="26" fillId="2" borderId="0" xfId="1000" applyNumberFormat="1" applyFont="1" applyFill="1" applyBorder="1" applyAlignment="1">
      <alignment horizontal="center" vertical="center"/>
    </xf>
    <xf numFmtId="198" fontId="26" fillId="2" borderId="1" xfId="1000" applyNumberFormat="1" applyFont="1" applyFill="1" applyBorder="1" applyAlignment="1">
      <alignment horizontal="center" vertical="center" wrapText="1"/>
    </xf>
    <xf numFmtId="0" fontId="26" fillId="2" borderId="1" xfId="1000" applyFont="1" applyFill="1" applyBorder="1" applyAlignment="1">
      <alignment horizontal="distributed" vertical="center" wrapText="1" indent="3"/>
    </xf>
    <xf numFmtId="0" fontId="7" fillId="3" borderId="1" xfId="0" applyFont="1" applyFill="1" applyBorder="1" applyAlignment="1" applyProtection="1">
      <alignment horizontal="left" vertical="center"/>
    </xf>
    <xf numFmtId="0" fontId="7" fillId="0" borderId="1" xfId="0" applyNumberFormat="1" applyFont="1" applyFill="1" applyBorder="1" applyAlignment="1" applyProtection="1">
      <alignment horizontal="center" vertical="center"/>
      <protection locked="0"/>
    </xf>
    <xf numFmtId="0" fontId="12" fillId="3" borderId="1" xfId="0" applyFont="1" applyFill="1" applyBorder="1" applyAlignment="1" applyProtection="1">
      <alignment horizontal="left" vertical="center"/>
    </xf>
    <xf numFmtId="0" fontId="12" fillId="0" borderId="1" xfId="0" applyNumberFormat="1" applyFont="1" applyFill="1" applyBorder="1" applyAlignment="1" applyProtection="1">
      <alignment horizontal="center" vertical="center"/>
      <protection locked="0"/>
    </xf>
    <xf numFmtId="0" fontId="24" fillId="3" borderId="1" xfId="0" applyFont="1" applyFill="1" applyBorder="1" applyAlignment="1" applyProtection="1">
      <alignment horizontal="left" vertical="center"/>
      <protection locked="0"/>
    </xf>
    <xf numFmtId="0" fontId="12" fillId="3" borderId="1" xfId="0" applyFont="1" applyFill="1" applyBorder="1" applyAlignment="1" applyProtection="1">
      <alignment horizontal="left" vertical="center"/>
      <protection locked="0"/>
    </xf>
    <xf numFmtId="0" fontId="61" fillId="0" borderId="1" xfId="0" applyNumberFormat="1" applyFont="1" applyFill="1" applyBorder="1" applyAlignment="1" applyProtection="1">
      <alignment horizontal="left" vertical="center"/>
    </xf>
    <xf numFmtId="194" fontId="26" fillId="0" borderId="1" xfId="0" applyNumberFormat="1" applyFont="1" applyFill="1" applyBorder="1" applyAlignment="1" applyProtection="1">
      <alignment horizontal="center" vertical="center" wrapText="1"/>
      <protection locked="0"/>
    </xf>
    <xf numFmtId="0" fontId="26"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left" vertical="center"/>
    </xf>
    <xf numFmtId="49" fontId="24" fillId="0" borderId="1" xfId="0" applyNumberFormat="1" applyFont="1" applyFill="1" applyBorder="1" applyAlignment="1" applyProtection="1">
      <alignment horizontal="left" vertical="center" wrapText="1" indent="3"/>
    </xf>
    <xf numFmtId="194" fontId="24" fillId="0" borderId="1" xfId="0" applyNumberFormat="1" applyFont="1" applyFill="1" applyBorder="1" applyAlignment="1" applyProtection="1">
      <alignment horizontal="center" vertical="center" wrapText="1"/>
      <protection locked="0"/>
    </xf>
    <xf numFmtId="0" fontId="24"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xf>
    <xf numFmtId="0" fontId="7" fillId="3" borderId="1" xfId="0" applyNumberFormat="1" applyFont="1" applyFill="1" applyBorder="1" applyAlignment="1" applyProtection="1">
      <alignment horizontal="left" vertical="center"/>
    </xf>
    <xf numFmtId="0" fontId="12" fillId="3" borderId="1" xfId="0" applyNumberFormat="1" applyFont="1" applyFill="1" applyBorder="1" applyAlignment="1" applyProtection="1">
      <alignment horizontal="left" vertical="center"/>
    </xf>
    <xf numFmtId="0" fontId="62" fillId="3" borderId="1" xfId="0" applyFont="1" applyFill="1" applyBorder="1" applyAlignment="1" applyProtection="1">
      <alignment horizontal="left" vertical="center"/>
    </xf>
    <xf numFmtId="49" fontId="12" fillId="3" borderId="1" xfId="0" applyNumberFormat="1" applyFont="1" applyFill="1" applyBorder="1" applyAlignment="1" applyProtection="1">
      <alignment vertical="center" wrapText="1"/>
    </xf>
    <xf numFmtId="49" fontId="12" fillId="0" borderId="1" xfId="0" applyNumberFormat="1" applyFont="1" applyFill="1" applyBorder="1" applyAlignment="1" applyProtection="1">
      <alignment horizontal="left" vertical="center"/>
    </xf>
    <xf numFmtId="49" fontId="12" fillId="3" borderId="1" xfId="0" applyNumberFormat="1" applyFont="1" applyFill="1" applyBorder="1" applyAlignment="1" applyProtection="1">
      <alignment horizontal="left" vertical="center" wrapText="1"/>
      <protection locked="0"/>
    </xf>
    <xf numFmtId="49" fontId="61" fillId="0" borderId="1" xfId="0" applyNumberFormat="1" applyFont="1" applyFill="1" applyBorder="1" applyAlignment="1" applyProtection="1">
      <alignment horizontal="left" vertical="center" wrapText="1" indent="2"/>
    </xf>
    <xf numFmtId="49" fontId="5" fillId="0" borderId="1" xfId="0" applyNumberFormat="1" applyFont="1" applyFill="1" applyBorder="1" applyAlignment="1" applyProtection="1">
      <alignment horizontal="left" vertical="center" wrapText="1" indent="3"/>
    </xf>
    <xf numFmtId="49" fontId="12" fillId="0" borderId="1" xfId="0" applyNumberFormat="1" applyFont="1" applyFill="1" applyBorder="1" applyAlignment="1" applyProtection="1">
      <alignment vertical="center" wrapText="1"/>
    </xf>
    <xf numFmtId="49" fontId="12" fillId="0" borderId="1" xfId="0" applyNumberFormat="1" applyFont="1" applyFill="1" applyBorder="1" applyAlignment="1" applyProtection="1">
      <alignment horizontal="left" vertical="center"/>
      <protection locked="0"/>
    </xf>
    <xf numFmtId="49" fontId="7" fillId="0" borderId="1" xfId="0" applyNumberFormat="1" applyFont="1" applyFill="1" applyBorder="1" applyAlignment="1" applyProtection="1">
      <alignment horizontal="left" vertical="center" wrapText="1"/>
      <protection locked="0"/>
    </xf>
    <xf numFmtId="49" fontId="24" fillId="3"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left" vertical="center" wrapText="1"/>
      <protection locked="0"/>
    </xf>
    <xf numFmtId="0" fontId="24" fillId="0" borderId="1" xfId="0" applyFont="1" applyFill="1" applyBorder="1" applyAlignment="1">
      <alignment horizontal="left" vertical="center"/>
    </xf>
    <xf numFmtId="49" fontId="26" fillId="0" borderId="1" xfId="0" applyNumberFormat="1" applyFont="1" applyFill="1" applyBorder="1" applyAlignment="1">
      <alignment vertical="center" wrapText="1"/>
    </xf>
    <xf numFmtId="194" fontId="26" fillId="0" borderId="1" xfId="1" applyNumberFormat="1" applyFont="1" applyFill="1" applyBorder="1" applyAlignment="1" applyProtection="1">
      <alignment horizontal="center" vertical="center" wrapText="1"/>
      <protection locked="0"/>
    </xf>
    <xf numFmtId="0" fontId="26" fillId="0" borderId="1" xfId="1" applyNumberFormat="1" applyFont="1" applyFill="1" applyBorder="1" applyAlignment="1" applyProtection="1">
      <alignment horizontal="center" vertical="center" wrapText="1"/>
      <protection locked="0"/>
    </xf>
    <xf numFmtId="49" fontId="26" fillId="2" borderId="1" xfId="140" applyNumberFormat="1" applyFont="1" applyFill="1" applyBorder="1" applyAlignment="1" applyProtection="1">
      <alignment horizontal="left" vertical="center"/>
    </xf>
    <xf numFmtId="0" fontId="7" fillId="0" borderId="1" xfId="0" applyNumberFormat="1" applyFont="1" applyFill="1" applyBorder="1" applyAlignment="1" applyProtection="1">
      <alignment horizontal="center" vertical="center"/>
    </xf>
    <xf numFmtId="3" fontId="27" fillId="0" borderId="0" xfId="1000" applyNumberFormat="1" applyAlignment="1">
      <alignment horizontal="center" vertical="center"/>
    </xf>
    <xf numFmtId="194" fontId="27" fillId="0" borderId="0" xfId="1000" applyNumberFormat="1" applyAlignment="1">
      <alignment horizontal="center" vertical="center"/>
    </xf>
    <xf numFmtId="0" fontId="26" fillId="0" borderId="0" xfId="1000" applyFont="1" applyFill="1" applyAlignment="1">
      <alignment horizontal="center" vertical="center" wrapText="1"/>
    </xf>
    <xf numFmtId="0" fontId="49" fillId="0" borderId="0" xfId="0" applyFont="1" applyFill="1" applyAlignment="1"/>
    <xf numFmtId="0" fontId="27" fillId="2" borderId="0" xfId="555" applyFill="1">
      <alignment vertical="center"/>
    </xf>
    <xf numFmtId="0" fontId="27" fillId="0" borderId="0" xfId="555" applyFill="1">
      <alignment vertical="center"/>
    </xf>
    <xf numFmtId="0" fontId="37" fillId="0" borderId="0" xfId="1000" applyFont="1" applyFill="1">
      <alignment vertical="center"/>
    </xf>
    <xf numFmtId="0" fontId="24" fillId="0" borderId="0" xfId="1000" applyFont="1" applyFill="1" applyAlignment="1">
      <alignment horizontal="left" vertical="center"/>
    </xf>
    <xf numFmtId="198" fontId="26" fillId="0" borderId="0" xfId="1000" applyNumberFormat="1" applyFont="1" applyFill="1" applyBorder="1" applyAlignment="1">
      <alignment horizontal="right" vertical="center"/>
    </xf>
    <xf numFmtId="198" fontId="26" fillId="0" borderId="3" xfId="1000" applyNumberFormat="1" applyFont="1" applyFill="1" applyBorder="1" applyAlignment="1">
      <alignment vertical="center" wrapText="1"/>
    </xf>
    <xf numFmtId="0" fontId="26" fillId="0" borderId="3" xfId="1000" applyNumberFormat="1" applyFont="1" applyFill="1" applyBorder="1" applyAlignment="1">
      <alignment horizontal="left" vertical="center"/>
    </xf>
    <xf numFmtId="0" fontId="26" fillId="0" borderId="1" xfId="1000" applyNumberFormat="1" applyFont="1" applyFill="1" applyBorder="1" applyAlignment="1">
      <alignment vertical="center" wrapText="1"/>
    </xf>
    <xf numFmtId="199" fontId="26" fillId="2" borderId="1" xfId="3" applyNumberFormat="1" applyFont="1" applyFill="1" applyBorder="1" applyAlignment="1" applyProtection="1">
      <alignment horizontal="center" vertical="center" wrapText="1"/>
      <protection locked="0"/>
    </xf>
    <xf numFmtId="0" fontId="24" fillId="0" borderId="1" xfId="1000" applyFont="1" applyFill="1" applyBorder="1" applyAlignment="1">
      <alignment horizontal="left" vertical="center" wrapText="1"/>
    </xf>
    <xf numFmtId="0" fontId="24" fillId="2" borderId="3" xfId="1000" applyFont="1" applyFill="1" applyBorder="1" applyAlignment="1">
      <alignment horizontal="left" vertical="center"/>
    </xf>
    <xf numFmtId="0" fontId="24" fillId="2" borderId="1" xfId="1000" applyFont="1" applyFill="1" applyBorder="1" applyAlignment="1">
      <alignment horizontal="left" vertical="center" wrapText="1"/>
    </xf>
    <xf numFmtId="194" fontId="24" fillId="2" borderId="1" xfId="1" applyNumberFormat="1" applyFont="1" applyFill="1" applyBorder="1" applyAlignment="1">
      <alignment horizontal="center" vertical="center" wrapText="1"/>
    </xf>
    <xf numFmtId="194" fontId="24" fillId="2" borderId="1" xfId="1" applyNumberFormat="1" applyFont="1" applyFill="1" applyBorder="1" applyAlignment="1" applyProtection="1">
      <alignment horizontal="center" vertical="center" wrapText="1"/>
      <protection locked="0"/>
    </xf>
    <xf numFmtId="0" fontId="24" fillId="0" borderId="3" xfId="1000" applyFont="1" applyFill="1" applyBorder="1" applyAlignment="1">
      <alignment horizontal="left" vertical="top" wrapText="1"/>
    </xf>
    <xf numFmtId="0" fontId="24" fillId="0" borderId="1" xfId="1000" applyNumberFormat="1" applyFont="1" applyFill="1" applyBorder="1" applyAlignment="1">
      <alignment vertical="center" wrapText="1"/>
    </xf>
    <xf numFmtId="0" fontId="26" fillId="0" borderId="3" xfId="1000" applyFont="1" applyFill="1" applyBorder="1" applyAlignment="1">
      <alignment horizontal="distributed" vertical="center"/>
    </xf>
    <xf numFmtId="0" fontId="26" fillId="0" borderId="3" xfId="1000" applyNumberFormat="1" applyFont="1" applyFill="1" applyBorder="1" applyAlignment="1" applyProtection="1">
      <alignment horizontal="left" vertical="center"/>
    </xf>
    <xf numFmtId="0" fontId="26" fillId="0" borderId="1" xfId="1000" applyNumberFormat="1" applyFont="1" applyFill="1" applyBorder="1" applyAlignment="1" applyProtection="1">
      <alignment vertical="center" wrapText="1"/>
    </xf>
    <xf numFmtId="0" fontId="24" fillId="2" borderId="3" xfId="555" applyFont="1" applyFill="1" applyBorder="1" applyAlignment="1" applyProtection="1">
      <alignment horizontal="left" vertical="center"/>
    </xf>
    <xf numFmtId="0" fontId="24" fillId="2" borderId="1" xfId="555" applyFont="1" applyFill="1" applyBorder="1" applyAlignment="1" applyProtection="1">
      <alignment horizontal="left" vertical="center" wrapText="1"/>
    </xf>
    <xf numFmtId="0" fontId="46" fillId="0" borderId="3" xfId="1000" applyFont="1" applyFill="1" applyBorder="1" applyAlignment="1">
      <alignment horizontal="distributed" vertical="center"/>
    </xf>
    <xf numFmtId="0" fontId="26" fillId="0" borderId="1" xfId="1000" applyFont="1" applyFill="1" applyBorder="1" applyAlignment="1">
      <alignment horizontal="distributed" vertical="center" wrapText="1" indent="2"/>
    </xf>
    <xf numFmtId="194" fontId="27" fillId="0" borderId="0" xfId="1000" applyNumberFormat="1" applyFill="1">
      <alignment vertical="center"/>
    </xf>
    <xf numFmtId="0" fontId="0" fillId="0" borderId="0" xfId="1000" applyFont="1" applyFill="1">
      <alignment vertical="center"/>
    </xf>
    <xf numFmtId="198" fontId="26" fillId="0" borderId="10" xfId="1000" applyNumberFormat="1" applyFont="1" applyFill="1" applyBorder="1" applyAlignment="1">
      <alignment horizontal="center" vertical="center" wrapText="1"/>
    </xf>
    <xf numFmtId="194" fontId="24" fillId="0" borderId="1" xfId="313" applyNumberFormat="1" applyFont="1" applyFill="1" applyBorder="1" applyAlignment="1" applyProtection="1">
      <alignment vertical="center" wrapText="1"/>
    </xf>
    <xf numFmtId="49" fontId="24" fillId="0" borderId="1" xfId="313" applyNumberFormat="1" applyFont="1" applyFill="1" applyBorder="1" applyAlignment="1" applyProtection="1">
      <alignment horizontal="left" vertical="center" wrapText="1"/>
    </xf>
    <xf numFmtId="0" fontId="26" fillId="0" borderId="1" xfId="1000" applyFont="1" applyFill="1" applyBorder="1" applyAlignment="1">
      <alignment vertical="center" wrapText="1"/>
    </xf>
    <xf numFmtId="0" fontId="24" fillId="0" borderId="3" xfId="1000" applyNumberFormat="1" applyFont="1" applyFill="1" applyBorder="1" applyAlignment="1">
      <alignment horizontal="left" vertical="center"/>
    </xf>
    <xf numFmtId="0" fontId="24" fillId="0" borderId="1" xfId="1000" applyNumberFormat="1" applyFont="1" applyFill="1" applyBorder="1" applyAlignment="1">
      <alignment horizontal="left" vertical="center" wrapText="1"/>
    </xf>
    <xf numFmtId="0" fontId="24" fillId="0" borderId="3" xfId="555" applyFont="1" applyFill="1" applyBorder="1" applyAlignment="1">
      <alignment horizontal="left" vertical="center"/>
    </xf>
    <xf numFmtId="0" fontId="26" fillId="0" borderId="1" xfId="1000" applyNumberFormat="1" applyFont="1" applyFill="1" applyBorder="1" applyAlignment="1">
      <alignment horizontal="left" vertical="center" wrapText="1"/>
    </xf>
    <xf numFmtId="0" fontId="63" fillId="0" borderId="0" xfId="1000" applyFont="1" applyFill="1">
      <alignment vertical="center"/>
    </xf>
    <xf numFmtId="3" fontId="27" fillId="0" borderId="0" xfId="1000" applyNumberFormat="1" applyFill="1">
      <alignment vertical="center"/>
    </xf>
    <xf numFmtId="0" fontId="26" fillId="2" borderId="0" xfId="1000" applyFont="1" applyFill="1" applyAlignment="1" applyProtection="1">
      <alignment horizontal="center" vertical="center" wrapText="1"/>
    </xf>
    <xf numFmtId="0" fontId="24" fillId="2" borderId="0" xfId="1000" applyFont="1" applyFill="1" applyProtection="1">
      <alignment vertical="center"/>
    </xf>
    <xf numFmtId="0" fontId="27" fillId="2" borderId="0" xfId="555" applyFill="1" applyProtection="1">
      <alignment vertical="center"/>
    </xf>
    <xf numFmtId="198" fontId="27" fillId="2" borderId="0" xfId="1000" applyNumberFormat="1" applyFill="1" applyProtection="1">
      <alignment vertical="center"/>
    </xf>
    <xf numFmtId="0" fontId="64" fillId="2" borderId="0" xfId="1000" applyFont="1" applyFill="1" applyProtection="1">
      <alignment vertical="center"/>
    </xf>
    <xf numFmtId="0" fontId="24" fillId="0" borderId="0" xfId="1000" applyFont="1" applyFill="1" applyAlignment="1" applyProtection="1">
      <alignment horizontal="left" vertical="center"/>
    </xf>
    <xf numFmtId="0" fontId="55" fillId="0" borderId="0" xfId="1000" applyFont="1" applyFill="1" applyProtection="1">
      <alignment vertical="center"/>
    </xf>
    <xf numFmtId="198" fontId="24" fillId="0" borderId="0" xfId="1000" applyNumberFormat="1" applyFont="1" applyFill="1" applyBorder="1" applyAlignment="1" applyProtection="1">
      <alignment horizontal="right" vertical="center"/>
    </xf>
    <xf numFmtId="0" fontId="26" fillId="0" borderId="1" xfId="1000" applyFont="1" applyFill="1" applyBorder="1" applyAlignment="1" applyProtection="1">
      <alignment horizontal="center" vertical="center" wrapText="1"/>
    </xf>
    <xf numFmtId="194" fontId="26" fillId="0" borderId="1" xfId="0" applyNumberFormat="1" applyFont="1" applyFill="1" applyBorder="1" applyAlignment="1" applyProtection="1">
      <alignment horizontal="center" vertical="center"/>
      <protection locked="0"/>
    </xf>
    <xf numFmtId="194" fontId="24" fillId="0" borderId="1" xfId="0" applyNumberFormat="1" applyFont="1" applyFill="1" applyBorder="1" applyAlignment="1" applyProtection="1">
      <alignment horizontal="center" vertical="center"/>
      <protection locked="0"/>
    </xf>
    <xf numFmtId="0" fontId="24" fillId="0" borderId="3" xfId="1000" applyFont="1" applyFill="1" applyBorder="1" applyAlignment="1" applyProtection="1">
      <alignment horizontal="left" vertical="top" wrapText="1"/>
    </xf>
    <xf numFmtId="0" fontId="24" fillId="0" borderId="1" xfId="1000" applyNumberFormat="1" applyFont="1" applyFill="1" applyBorder="1" applyAlignment="1" applyProtection="1">
      <alignment vertical="center" wrapText="1"/>
    </xf>
    <xf numFmtId="0" fontId="26" fillId="0" borderId="3" xfId="1000" applyFont="1" applyFill="1" applyBorder="1" applyAlignment="1" applyProtection="1">
      <alignment horizontal="distributed" vertical="center"/>
    </xf>
    <xf numFmtId="0" fontId="24" fillId="0" borderId="3" xfId="555" applyFont="1" applyFill="1" applyBorder="1" applyAlignment="1" applyProtection="1">
      <alignment horizontal="left" vertical="center"/>
    </xf>
    <xf numFmtId="0" fontId="46" fillId="0" borderId="3" xfId="1000" applyFont="1" applyFill="1" applyBorder="1" applyAlignment="1" applyProtection="1">
      <alignment horizontal="distributed" vertical="center"/>
    </xf>
    <xf numFmtId="0" fontId="26" fillId="0" borderId="1" xfId="1000" applyNumberFormat="1" applyFont="1" applyFill="1" applyBorder="1" applyAlignment="1" applyProtection="1">
      <alignment horizontal="distributed" vertical="center"/>
    </xf>
    <xf numFmtId="3" fontId="27" fillId="2" borderId="0" xfId="1000" applyNumberFormat="1" applyFill="1" applyProtection="1">
      <alignment vertical="center"/>
    </xf>
    <xf numFmtId="49" fontId="24" fillId="0" borderId="3" xfId="1000" applyNumberFormat="1" applyFont="1" applyFill="1" applyBorder="1" applyAlignment="1" applyProtection="1" quotePrefix="1">
      <alignment horizontal="left" vertical="center"/>
    </xf>
    <xf numFmtId="0" fontId="24" fillId="2" borderId="3" xfId="1000" applyFont="1" applyFill="1" applyBorder="1" applyAlignment="1" quotePrefix="1">
      <alignment horizontal="left" vertical="center"/>
    </xf>
  </cellXfs>
  <cellStyles count="133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35" xfId="49"/>
    <cellStyle name="常规 440" xfId="50"/>
    <cellStyle name="链接单元格 5" xfId="51"/>
    <cellStyle name="_ET_STYLE_NoName_00__Book1_1 2 2 2" xfId="52"/>
    <cellStyle name="部门 4" xfId="53"/>
    <cellStyle name="常规 2 2 4" xfId="54"/>
    <cellStyle name="强调文字颜色 2 3 2" xfId="55"/>
    <cellStyle name="Accent5 9" xfId="56"/>
    <cellStyle name="汇总 6" xfId="57"/>
    <cellStyle name="百分比 2 8 2" xfId="58"/>
    <cellStyle name="Accent1 5" xfId="59"/>
    <cellStyle name="args.style" xfId="60"/>
    <cellStyle name="好 3 2 2" xfId="61"/>
    <cellStyle name="_Book1_2 2" xfId="62"/>
    <cellStyle name="常规 3 2 3 2" xfId="63"/>
    <cellStyle name="适中 5 2" xfId="64"/>
    <cellStyle name="Accent2 - 20% 2" xfId="65"/>
    <cellStyle name="常规 3 4 3" xfId="66"/>
    <cellStyle name="Accent2 - 40%" xfId="67"/>
    <cellStyle name="常规 26 2" xfId="68"/>
    <cellStyle name="常规 7 3" xfId="69"/>
    <cellStyle name="Accent6 4" xfId="70"/>
    <cellStyle name="日期" xfId="71"/>
    <cellStyle name="60% - 强调文字颜色 6 3 2" xfId="72"/>
    <cellStyle name="Accent2 - 60%" xfId="73"/>
    <cellStyle name="好_0605石屏县 2 2" xfId="74"/>
    <cellStyle name="Input [yellow] 4" xfId="75"/>
    <cellStyle name="60% - 强调文字颜色 4 2 2 2" xfId="76"/>
    <cellStyle name="好_2007年地州资金往来对账表 3" xfId="77"/>
    <cellStyle name="差_Book1 2" xfId="78"/>
    <cellStyle name="Accent4 5" xfId="79"/>
    <cellStyle name="_ET_STYLE_NoName_00__Sheet3" xfId="80"/>
    <cellStyle name="60% - 强调文字颜色 2 3" xfId="81"/>
    <cellStyle name="常规 6" xfId="82"/>
    <cellStyle name="Accent5 - 60% 2 2" xfId="83"/>
    <cellStyle name="Accent6 3" xfId="84"/>
    <cellStyle name="Accent3 4 2" xfId="85"/>
    <cellStyle name="百分比 7" xfId="86"/>
    <cellStyle name="解释性文本 2 2" xfId="87"/>
    <cellStyle name="常规 6 5" xfId="88"/>
    <cellStyle name="常规 4 2 2 3" xfId="89"/>
    <cellStyle name="常规 5 2" xfId="90"/>
    <cellStyle name="60% - 强调文字颜色 2 2 2" xfId="91"/>
    <cellStyle name="Accent1 - 60% 2 2" xfId="92"/>
    <cellStyle name="标题 1 5 2" xfId="93"/>
    <cellStyle name="百分比 4" xfId="94"/>
    <cellStyle name="常规 5 2 2" xfId="95"/>
    <cellStyle name="差 7" xfId="96"/>
    <cellStyle name="0,0_x000d__x000a_NA_x000d__x000a_" xfId="97"/>
    <cellStyle name="60% - 强调文字颜色 2 2 2 2" xfId="98"/>
    <cellStyle name="百分比 5" xfId="99"/>
    <cellStyle name="Accent4 2 2" xfId="100"/>
    <cellStyle name="Accent6 2" xfId="101"/>
    <cellStyle name="百分比 6" xfId="102"/>
    <cellStyle name="Accent6 5" xfId="103"/>
    <cellStyle name="40% - 强调文字颜色 4 2" xfId="104"/>
    <cellStyle name="常规 8 3" xfId="105"/>
    <cellStyle name="常规 443" xfId="106"/>
    <cellStyle name="常规 2 2 2 5" xfId="107"/>
    <cellStyle name="标题 4 5 3" xfId="108"/>
    <cellStyle name="PSHeading 4" xfId="109"/>
    <cellStyle name="差_0605石屏" xfId="110"/>
    <cellStyle name="60% - 强调文字颜色 4 2 3" xfId="111"/>
    <cellStyle name="输出 3 3" xfId="112"/>
    <cellStyle name="20% - 强调文字颜色 3 3" xfId="113"/>
    <cellStyle name="适中 8" xfId="114"/>
    <cellStyle name="链接单元格 7" xfId="115"/>
    <cellStyle name="常规 8 2" xfId="116"/>
    <cellStyle name="常规 442" xfId="117"/>
    <cellStyle name="常规 2 2 2 4" xfId="118"/>
    <cellStyle name="千位分隔 6 2" xfId="119"/>
    <cellStyle name="标题 4 5 2" xfId="120"/>
    <cellStyle name="编号 3 2" xfId="121"/>
    <cellStyle name="链接单元格 3" xfId="122"/>
    <cellStyle name="常规 433" xfId="123"/>
    <cellStyle name="常规 428" xfId="124"/>
    <cellStyle name="标题 5 4" xfId="125"/>
    <cellStyle name="Accent6 - 20% 2 2" xfId="126"/>
    <cellStyle name="汇总 3 3" xfId="127"/>
    <cellStyle name="链接单元格 4" xfId="128"/>
    <cellStyle name="常规 434" xfId="129"/>
    <cellStyle name="常规 429" xfId="130"/>
    <cellStyle name="差_11大理 2 2" xfId="131"/>
    <cellStyle name="Accent2 - 40% 2" xfId="132"/>
    <cellStyle name="检查单元格 3 4" xfId="133"/>
    <cellStyle name="好_2008年地州对账表(国库资金）" xfId="134"/>
    <cellStyle name="Accent2 - 40% 3" xfId="135"/>
    <cellStyle name="PSChar" xfId="136"/>
    <cellStyle name="链接单元格 6" xfId="137"/>
    <cellStyle name="常规 441" xfId="138"/>
    <cellStyle name="常规 436" xfId="139"/>
    <cellStyle name="常规_exceltmp1 2" xfId="140"/>
    <cellStyle name="计算 4" xfId="141"/>
    <cellStyle name="常规 2 5 3 2" xfId="142"/>
    <cellStyle name="60% - 强调文字颜色 5 2 2 2" xfId="143"/>
    <cellStyle name="标题 1 4 2" xfId="144"/>
    <cellStyle name="Accent6 6" xfId="145"/>
    <cellStyle name="_弱电系统设备配置报价清单" xfId="146"/>
    <cellStyle name="标题 1 4 3" xfId="147"/>
    <cellStyle name="Accent6 7" xfId="148"/>
    <cellStyle name="_Book1_2 3" xfId="149"/>
    <cellStyle name="常规 2 12 2" xfId="150"/>
    <cellStyle name="Accent2 - 20% 3" xfId="151"/>
    <cellStyle name="适中 5 3" xfId="152"/>
    <cellStyle name="_ET_STYLE_NoName_00__Book1" xfId="153"/>
    <cellStyle name="_ET_STYLE_NoName_00_" xfId="154"/>
    <cellStyle name="_Book1_1" xfId="155"/>
    <cellStyle name="_20100326高清市院遂宁检察院1080P配置清单26日改" xfId="156"/>
    <cellStyle name="_Book1_2 2 2" xfId="157"/>
    <cellStyle name="Accent2 - 20% 2 2" xfId="158"/>
    <cellStyle name="百分比 2 2 4" xfId="159"/>
    <cellStyle name="_Book1_2 2 3" xfId="160"/>
    <cellStyle name="百分比 2 10 2" xfId="161"/>
    <cellStyle name="常规 2 5 4 2" xfId="162"/>
    <cellStyle name="百分比 2 2 5" xfId="163"/>
    <cellStyle name="_Book1_2 2 2 2" xfId="164"/>
    <cellStyle name="百分比 2 2 4 2" xfId="165"/>
    <cellStyle name="_Book1_3 2" xfId="166"/>
    <cellStyle name="超级链接 2 2" xfId="167"/>
    <cellStyle name="常规 2 7 2" xfId="168"/>
    <cellStyle name="_Book1" xfId="169"/>
    <cellStyle name="_Book1_2" xfId="170"/>
    <cellStyle name="常规 3 2 3" xfId="171"/>
    <cellStyle name="Accent2 - 20%" xfId="172"/>
    <cellStyle name="适中 5" xfId="173"/>
    <cellStyle name="差_2008年地州对账表(国库资金） 3" xfId="174"/>
    <cellStyle name="_Book1_2 3 2" xfId="175"/>
    <cellStyle name="常规 2 16" xfId="176"/>
    <cellStyle name="百分比 2 3 4" xfId="177"/>
    <cellStyle name="_Book1_2 4" xfId="178"/>
    <cellStyle name="_Book1_3" xfId="179"/>
    <cellStyle name="超级链接 2" xfId="180"/>
    <cellStyle name="Accent1 4 2" xfId="181"/>
    <cellStyle name="常规 2 3 3 2" xfId="182"/>
    <cellStyle name="_ET_STYLE_NoName_00__Book1_1" xfId="183"/>
    <cellStyle name="Accent5 - 60% 3" xfId="184"/>
    <cellStyle name="常规 2 3 3 2 2" xfId="185"/>
    <cellStyle name="_ET_STYLE_NoName_00__Book1_1 2" xfId="186"/>
    <cellStyle name="_ET_STYLE_NoName_00__Book1_1 2 2" xfId="187"/>
    <cellStyle name="Percent [2]" xfId="188"/>
    <cellStyle name="百分比 2 7 2" xfId="189"/>
    <cellStyle name="_ET_STYLE_NoName_00__Book1_1 2 3" xfId="190"/>
    <cellStyle name="标题 2 2 2 2" xfId="191"/>
    <cellStyle name="_ET_STYLE_NoName_00__Book1_1 3" xfId="192"/>
    <cellStyle name="_ET_STYLE_NoName_00__Book1_1 3 2" xfId="193"/>
    <cellStyle name="超级链接" xfId="194"/>
    <cellStyle name="Accent1 4" xfId="195"/>
    <cellStyle name="_ET_STYLE_NoName_00__Book1_1 4" xfId="196"/>
    <cellStyle name="_关闭破产企业已移交地方管理中小学校退休教师情况明细表(1)" xfId="197"/>
    <cellStyle name="Accent5 4" xfId="198"/>
    <cellStyle name="0,0_x005f_x000d__x005f_x000a_NA_x005f_x000d__x005f_x000a_" xfId="199"/>
    <cellStyle name="警告文本 4 2" xfId="200"/>
    <cellStyle name="20% - 强调文字颜色 1 2" xfId="201"/>
    <cellStyle name="链接单元格 3 2 2" xfId="202"/>
    <cellStyle name="常规 11 4" xfId="203"/>
    <cellStyle name="20% - 强调文字颜色 1 2 2" xfId="204"/>
    <cellStyle name="强调文字颜色 2 2 2 2" xfId="205"/>
    <cellStyle name="20% - 强调文字颜色 1 3" xfId="206"/>
    <cellStyle name="Accent1 - 20% 2" xfId="207"/>
    <cellStyle name="20% - 强调文字颜色 2 2" xfId="208"/>
    <cellStyle name="20% - 强调文字颜色 2 2 2" xfId="209"/>
    <cellStyle name="20% - 强调文字颜色 2 3" xfId="210"/>
    <cellStyle name="60% - 强调文字颜色 3 2 2 2" xfId="211"/>
    <cellStyle name="常规 3 2 5" xfId="212"/>
    <cellStyle name="20% - 强调文字颜色 3 2" xfId="213"/>
    <cellStyle name="适中 7" xfId="214"/>
    <cellStyle name="20% - 强调文字颜色 3 2 2" xfId="215"/>
    <cellStyle name="常规 3 3 5" xfId="216"/>
    <cellStyle name="20% - 强调文字颜色 4 2" xfId="217"/>
    <cellStyle name="Mon閠aire_!!!GO" xfId="218"/>
    <cellStyle name="常规 3 3 5 2" xfId="219"/>
    <cellStyle name="20% - 强调文字颜色 4 2 2" xfId="220"/>
    <cellStyle name="常规 3 3 6" xfId="221"/>
    <cellStyle name="20% - 强调文字颜色 4 3" xfId="222"/>
    <cellStyle name="Accent6 - 60% 2 2" xfId="223"/>
    <cellStyle name="20% - 强调文字颜色 5 2" xfId="224"/>
    <cellStyle name="20% - 强调文字颜色 5 2 2" xfId="225"/>
    <cellStyle name="20% - 强调文字颜色 5 3" xfId="226"/>
    <cellStyle name="20% - 强调文字颜色 6 2" xfId="227"/>
    <cellStyle name="20% - 强调文字颜色 6 2 2" xfId="228"/>
    <cellStyle name="Accent6 - 20% 3" xfId="229"/>
    <cellStyle name="20% - 强调文字颜色 6 3" xfId="230"/>
    <cellStyle name="解释性文本 3 2 2" xfId="231"/>
    <cellStyle name="40% - 强调文字颜色 1 2" xfId="232"/>
    <cellStyle name="常规 4 3 5" xfId="233"/>
    <cellStyle name="40% - 强调文字颜色 1 2 2" xfId="234"/>
    <cellStyle name="常规 9 2" xfId="235"/>
    <cellStyle name="40% - 强调文字颜色 1 3" xfId="236"/>
    <cellStyle name="Accent1" xfId="237"/>
    <cellStyle name="常规 2 3 2 4" xfId="238"/>
    <cellStyle name="40% - 强调文字颜色 2 2" xfId="239"/>
    <cellStyle name="常规 2 3 2 4 2" xfId="240"/>
    <cellStyle name="40% - 强调文字颜色 2 2 2" xfId="241"/>
    <cellStyle name="常规 2 3 2 5" xfId="242"/>
    <cellStyle name="40% - 强调文字颜色 2 3" xfId="243"/>
    <cellStyle name="常规 2 3 3 4" xfId="244"/>
    <cellStyle name="40% - 强调文字颜色 3 2" xfId="245"/>
    <cellStyle name="40% - 强调文字颜色 3 2 2" xfId="246"/>
    <cellStyle name="40% - 强调文字颜色 3 3" xfId="247"/>
    <cellStyle name="千位分隔 5" xfId="248"/>
    <cellStyle name="标题 4 4" xfId="249"/>
    <cellStyle name="40% - 强调文字颜色 4 2 2" xfId="250"/>
    <cellStyle name="40% - 强调文字颜色 4 3" xfId="251"/>
    <cellStyle name="计算 3 3" xfId="252"/>
    <cellStyle name="常规_2007年云南省向人大报送政府收支预算表格式编制过程表 3 2" xfId="253"/>
    <cellStyle name="Accent6 - 20% 2" xfId="254"/>
    <cellStyle name="好 2 3" xfId="255"/>
    <cellStyle name="40% - 强调文字颜色 5 2" xfId="256"/>
    <cellStyle name="40% - 强调文字颜色 5 2 2" xfId="257"/>
    <cellStyle name="60% - 强调文字颜色 4 3" xfId="258"/>
    <cellStyle name="计算 4 2 2" xfId="259"/>
    <cellStyle name="好 2 4" xfId="260"/>
    <cellStyle name="40% - 强调文字颜色 5 3" xfId="261"/>
    <cellStyle name="适中 2 2" xfId="262"/>
    <cellStyle name="百分比 2 9" xfId="263"/>
    <cellStyle name="好 3 3" xfId="264"/>
    <cellStyle name="40% - 强调文字颜色 6 2" xfId="265"/>
    <cellStyle name="标题 2 2 4" xfId="266"/>
    <cellStyle name="40% - 强调文字颜色 6 2 2" xfId="267"/>
    <cellStyle name="Accent2 5" xfId="268"/>
    <cellStyle name="适中 2 2 2" xfId="269"/>
    <cellStyle name="百分比 2 9 2" xfId="270"/>
    <cellStyle name="好 3 4" xfId="271"/>
    <cellStyle name="40% - 强调文字颜色 6 3" xfId="272"/>
    <cellStyle name="60% - 强调文字颜色 1 2" xfId="273"/>
    <cellStyle name="输出 3 4" xfId="274"/>
    <cellStyle name="Accent6 2 2" xfId="275"/>
    <cellStyle name="60% - 强调文字颜色 1 2 2" xfId="276"/>
    <cellStyle name="60% - 强调文字颜色 1 2 2 2" xfId="277"/>
    <cellStyle name="好 7" xfId="278"/>
    <cellStyle name="标题 3 2 4" xfId="279"/>
    <cellStyle name="商品名称 2 2" xfId="280"/>
    <cellStyle name="60% - 强调文字颜色 1 2 3" xfId="281"/>
    <cellStyle name="百分比 2 3 4 2" xfId="282"/>
    <cellStyle name="60% - 强调文字颜色 1 3" xfId="283"/>
    <cellStyle name="60% - 强调文字颜色 1 3 2" xfId="284"/>
    <cellStyle name="千位分隔 2 3" xfId="285"/>
    <cellStyle name="60% - 强调文字颜色 2 2" xfId="286"/>
    <cellStyle name="输出 4 4" xfId="287"/>
    <cellStyle name="常规 5" xfId="288"/>
    <cellStyle name="Accent6 3 2" xfId="289"/>
    <cellStyle name="常规 5 3" xfId="290"/>
    <cellStyle name="60% - 强调文字颜色 2 2 3" xfId="291"/>
    <cellStyle name="Accent6 - 60%" xfId="292"/>
    <cellStyle name="常规 6 2" xfId="293"/>
    <cellStyle name="注释 2" xfId="294"/>
    <cellStyle name="60% - 强调文字颜色 2 3 2" xfId="295"/>
    <cellStyle name="60% - 强调文字颜色 3 2" xfId="296"/>
    <cellStyle name="Accent6 4 2" xfId="297"/>
    <cellStyle name="60% - 强调文字颜色 3 2 2" xfId="298"/>
    <cellStyle name="60% - 强调文字颜色 3 2 3" xfId="299"/>
    <cellStyle name="60% - 强调文字颜色 3 3" xfId="300"/>
    <cellStyle name="Accent5 - 40% 2" xfId="301"/>
    <cellStyle name="60% - 强调文字颜色 3 3 2" xfId="302"/>
    <cellStyle name="汇总 7" xfId="303"/>
    <cellStyle name="Accent5 - 40% 2 2" xfId="304"/>
    <cellStyle name="60% - 强调文字颜色 4 2" xfId="305"/>
    <cellStyle name="Accent6 5 2" xfId="306"/>
    <cellStyle name="60% - 强调文字颜色 4 2 2" xfId="307"/>
    <cellStyle name="常规 20" xfId="308"/>
    <cellStyle name="常规 15" xfId="309"/>
    <cellStyle name="60% - 强调文字颜色 4 3 2" xfId="310"/>
    <cellStyle name="60% - 强调文字颜色 5 2" xfId="311"/>
    <cellStyle name="标题 1 4 2 2" xfId="312"/>
    <cellStyle name="常规_exceltmp1" xfId="313"/>
    <cellStyle name="常规 2 5 3" xfId="314"/>
    <cellStyle name="60% - 强调文字颜色 5 2 2" xfId="315"/>
    <cellStyle name="常规 2 5 4" xfId="316"/>
    <cellStyle name="60% - 强调文字颜色 5 2 3" xfId="317"/>
    <cellStyle name="常规 2 2 2 3 2" xfId="318"/>
    <cellStyle name="百分比 2 10" xfId="319"/>
    <cellStyle name="60% - 强调文字颜色 5 3" xfId="320"/>
    <cellStyle name="常规 2 6 3" xfId="321"/>
    <cellStyle name="60% - 强调文字颜色 5 3 2" xfId="322"/>
    <cellStyle name="RowLevel_0" xfId="323"/>
    <cellStyle name="60% - 强调文字颜色 6 2" xfId="324"/>
    <cellStyle name="60% - 强调文字颜色 6 2 2" xfId="325"/>
    <cellStyle name="强调文字颜色 5 2 3" xfId="326"/>
    <cellStyle name="Header2" xfId="327"/>
    <cellStyle name="60% - 强调文字颜色 6 2 2 2" xfId="328"/>
    <cellStyle name="Header2 2" xfId="329"/>
    <cellStyle name="60% - 强调文字颜色 6 2 3" xfId="330"/>
    <cellStyle name="60% - 强调文字颜色 6 3" xfId="331"/>
    <cellStyle name="6mal" xfId="332"/>
    <cellStyle name="强调文字颜色 2 2 2" xfId="333"/>
    <cellStyle name="Accent1 - 20%" xfId="334"/>
    <cellStyle name="Accent4 9" xfId="335"/>
    <cellStyle name="Accent1 - 20% 2 2" xfId="336"/>
    <cellStyle name="常规 2 3 3 3" xfId="337"/>
    <cellStyle name="Accent5 - 20%" xfId="338"/>
    <cellStyle name="Accent1 - 20% 3" xfId="339"/>
    <cellStyle name="Accent1 - 40%" xfId="340"/>
    <cellStyle name="标题 6 2 2" xfId="341"/>
    <cellStyle name="Accent6 9" xfId="342"/>
    <cellStyle name="Accent1 - 40% 2" xfId="343"/>
    <cellStyle name="Accent1 - 40% 2 2" xfId="344"/>
    <cellStyle name="Accent1 - 40% 3" xfId="345"/>
    <cellStyle name="PSHeading 3 2" xfId="346"/>
    <cellStyle name="Accent1 - 60%" xfId="347"/>
    <cellStyle name="Accent1 - 60% 2" xfId="348"/>
    <cellStyle name="标题 1 5" xfId="349"/>
    <cellStyle name="注释 4 2 2" xfId="350"/>
    <cellStyle name="常规 17 2" xfId="351"/>
    <cellStyle name="Accent1 - 60% 3" xfId="352"/>
    <cellStyle name="标题 1 6" xfId="353"/>
    <cellStyle name="Accent1 2" xfId="354"/>
    <cellStyle name="Date 3" xfId="355"/>
    <cellStyle name="Accent1 2 2" xfId="356"/>
    <cellStyle name="Currency [0]_!!!GO" xfId="357"/>
    <cellStyle name="Accent1 3" xfId="358"/>
    <cellStyle name="Accent1 3 2" xfId="359"/>
    <cellStyle name="常规 2" xfId="360"/>
    <cellStyle name="Accent1 5 2" xfId="361"/>
    <cellStyle name="部门 3 2" xfId="362"/>
    <cellStyle name="常规 2 2 3 2" xfId="363"/>
    <cellStyle name="Accent1 6" xfId="364"/>
    <cellStyle name="sstot" xfId="365"/>
    <cellStyle name="常规 2 2 3 3" xfId="366"/>
    <cellStyle name="Accent1 7" xfId="367"/>
    <cellStyle name="常规 2 2 3 4" xfId="368"/>
    <cellStyle name="差_1110洱源 2" xfId="369"/>
    <cellStyle name="Accent1 8" xfId="370"/>
    <cellStyle name="差_1110洱源 3" xfId="371"/>
    <cellStyle name="Accent1 9" xfId="372"/>
    <cellStyle name="Accent2" xfId="373"/>
    <cellStyle name="常规 9 3" xfId="374"/>
    <cellStyle name="强调文字颜色 5 2 2 2" xfId="375"/>
    <cellStyle name="Header1 2" xfId="376"/>
    <cellStyle name="输入 2 4" xfId="377"/>
    <cellStyle name="Accent2 - 40% 2 2" xfId="378"/>
    <cellStyle name="Accent2 - 60% 2" xfId="379"/>
    <cellStyle name="日期 2" xfId="380"/>
    <cellStyle name="Accent2 - 60% 2 2" xfId="381"/>
    <cellStyle name="日期 2 2" xfId="382"/>
    <cellStyle name="Accent5 - 40% 3" xfId="383"/>
    <cellStyle name="Accent2 - 60% 3" xfId="384"/>
    <cellStyle name="日期 3" xfId="385"/>
    <cellStyle name="Accent2 2" xfId="386"/>
    <cellStyle name="Accent2 2 2" xfId="387"/>
    <cellStyle name="t" xfId="388"/>
    <cellStyle name="强调文字颜色 4 3" xfId="389"/>
    <cellStyle name="Accent2 3" xfId="390"/>
    <cellStyle name="Accent2 3 2" xfId="391"/>
    <cellStyle name="Accent2 4" xfId="392"/>
    <cellStyle name="Accent2 4 2" xfId="393"/>
    <cellStyle name="Accent2 5 2" xfId="394"/>
    <cellStyle name="百分比 2 9 2 2" xfId="395"/>
    <cellStyle name="常规 2 2 4 2" xfId="396"/>
    <cellStyle name="Accent2 6" xfId="397"/>
    <cellStyle name="Date" xfId="398"/>
    <cellStyle name="常规 2 2 11" xfId="399"/>
    <cellStyle name="百分比 2 9 3" xfId="400"/>
    <cellStyle name="Accent2 7" xfId="401"/>
    <cellStyle name="Accent2 8" xfId="402"/>
    <cellStyle name="Accent2 9" xfId="403"/>
    <cellStyle name="Accent3" xfId="404"/>
    <cellStyle name="Accent3 - 20%" xfId="405"/>
    <cellStyle name="Accent5 2" xfId="406"/>
    <cellStyle name="Milliers_!!!GO" xfId="407"/>
    <cellStyle name="Accent3 - 20% 2" xfId="408"/>
    <cellStyle name="Accent5 2 2" xfId="409"/>
    <cellStyle name="常规 2 2 7" xfId="410"/>
    <cellStyle name="百分比 4 3" xfId="411"/>
    <cellStyle name="标题 1 3" xfId="412"/>
    <cellStyle name="Accent3 - 20% 2 2" xfId="413"/>
    <cellStyle name="差_0605石屏 3" xfId="414"/>
    <cellStyle name="汇总 3" xfId="415"/>
    <cellStyle name="Accent5 6" xfId="416"/>
    <cellStyle name="标题 1 3 2" xfId="417"/>
    <cellStyle name="Accent3 - 20% 3" xfId="418"/>
    <cellStyle name="标题 1 4" xfId="419"/>
    <cellStyle name="Accent3 - 40%" xfId="420"/>
    <cellStyle name="Accent4 3 2" xfId="421"/>
    <cellStyle name="Mon閠aire [0]_!!!GO" xfId="422"/>
    <cellStyle name="好_0502通海县" xfId="423"/>
    <cellStyle name="Accent3 - 40% 2" xfId="424"/>
    <cellStyle name="Accent3 - 40% 2 2" xfId="425"/>
    <cellStyle name="Accent3 - 40% 3" xfId="426"/>
    <cellStyle name="TextStyle" xfId="427"/>
    <cellStyle name="常规 15 2 2" xfId="428"/>
    <cellStyle name="百分比 2 6 2" xfId="429"/>
    <cellStyle name="Accent4 - 60%" xfId="430"/>
    <cellStyle name="捠壿 [0.00]_Region Orders (2)" xfId="431"/>
    <cellStyle name="Accent3 - 60%" xfId="432"/>
    <cellStyle name="Accent4 5 2" xfId="433"/>
    <cellStyle name="好_M01-1 3" xfId="434"/>
    <cellStyle name="Accent3 - 60% 2" xfId="435"/>
    <cellStyle name="Accent3 - 60% 2 2" xfId="436"/>
    <cellStyle name="编号" xfId="437"/>
    <cellStyle name="常规 17 2 2" xfId="438"/>
    <cellStyle name="Accent3 - 60% 3" xfId="439"/>
    <cellStyle name="Accent3 2" xfId="440"/>
    <cellStyle name="Accent3 2 2" xfId="441"/>
    <cellStyle name="comma zerodec" xfId="442"/>
    <cellStyle name="Accent3 3" xfId="443"/>
    <cellStyle name="Accent3 3 2" xfId="444"/>
    <cellStyle name="Accent3 4" xfId="445"/>
    <cellStyle name="解释性文本 2" xfId="446"/>
    <cellStyle name="Accent3 5" xfId="447"/>
    <cellStyle name="解释性文本 3" xfId="448"/>
    <cellStyle name="Accent3 5 2" xfId="449"/>
    <cellStyle name="解释性文本 3 2" xfId="450"/>
    <cellStyle name="常规 2 2 5 2" xfId="451"/>
    <cellStyle name="Accent3 6" xfId="452"/>
    <cellStyle name="解释性文本 4" xfId="453"/>
    <cellStyle name="Moneda_96 Risk" xfId="454"/>
    <cellStyle name="解释性文本 5" xfId="455"/>
    <cellStyle name="差 2" xfId="456"/>
    <cellStyle name="Accent3 7" xfId="457"/>
    <cellStyle name="解释性文本 6" xfId="458"/>
    <cellStyle name="差 3" xfId="459"/>
    <cellStyle name="Accent3 8" xfId="460"/>
    <cellStyle name="常规 2 7 3 2" xfId="461"/>
    <cellStyle name="解释性文本 7" xfId="462"/>
    <cellStyle name="差 4" xfId="463"/>
    <cellStyle name="Accent3 9" xfId="464"/>
    <cellStyle name="百分比 2" xfId="465"/>
    <cellStyle name="Accent4" xfId="466"/>
    <cellStyle name="差 4 2 2" xfId="467"/>
    <cellStyle name="Accent4 - 20%" xfId="468"/>
    <cellStyle name="百分比 2 2 2" xfId="469"/>
    <cellStyle name="常规 2 4 2 4" xfId="470"/>
    <cellStyle name="Accent4 - 20% 2" xfId="471"/>
    <cellStyle name="百分比 2 2 2 2" xfId="472"/>
    <cellStyle name="Accent4 - 20% 2 2" xfId="473"/>
    <cellStyle name="百分比 2 2 2 2 2" xfId="474"/>
    <cellStyle name="Accent4 - 20% 3" xfId="475"/>
    <cellStyle name="强调 2 2" xfId="476"/>
    <cellStyle name="百分比 2 2 2 3" xfId="477"/>
    <cellStyle name="Accent4 - 40%" xfId="478"/>
    <cellStyle name="输入 4" xfId="479"/>
    <cellStyle name="百分比 2 4 2" xfId="480"/>
    <cellStyle name="常规 3 3" xfId="481"/>
    <cellStyle name="Accent4 - 40% 2" xfId="482"/>
    <cellStyle name="输入 4 2" xfId="483"/>
    <cellStyle name="Accent6 - 40%" xfId="484"/>
    <cellStyle name="百分比 2 4 2 2" xfId="485"/>
    <cellStyle name="常规 3 3 2" xfId="486"/>
    <cellStyle name="Accent4 - 40% 2 2" xfId="487"/>
    <cellStyle name="输入 4 2 2" xfId="488"/>
    <cellStyle name="商品名称 4" xfId="489"/>
    <cellStyle name="Accent6 - 40% 2" xfId="490"/>
    <cellStyle name="常规 3 4" xfId="491"/>
    <cellStyle name="Accent4 - 40% 3" xfId="492"/>
    <cellStyle name="输入 4 3" xfId="493"/>
    <cellStyle name="Accent4 - 60% 2" xfId="494"/>
    <cellStyle name="标题 7 4" xfId="495"/>
    <cellStyle name="Accent4 - 60% 2 2" xfId="496"/>
    <cellStyle name="Accent4 - 60% 3" xfId="497"/>
    <cellStyle name="PSSpacer" xfId="498"/>
    <cellStyle name="Accent4 2" xfId="499"/>
    <cellStyle name="Accent6" xfId="500"/>
    <cellStyle name="Accent4 3" xfId="501"/>
    <cellStyle name="New Times Roman" xfId="502"/>
    <cellStyle name="Accent4 4" xfId="503"/>
    <cellStyle name="Accent4 4 2" xfId="504"/>
    <cellStyle name="PSHeading 5" xfId="505"/>
    <cellStyle name="借出原因" xfId="506"/>
    <cellStyle name="常规 2 2 6 2" xfId="507"/>
    <cellStyle name="Accent4 6" xfId="508"/>
    <cellStyle name="百分比 4 2 2" xfId="509"/>
    <cellStyle name="标题 1 2 2" xfId="510"/>
    <cellStyle name="标题 1 2 3" xfId="511"/>
    <cellStyle name="Accent4 7" xfId="512"/>
    <cellStyle name="标题 1 2 4" xfId="513"/>
    <cellStyle name="Accent4 8" xfId="514"/>
    <cellStyle name="Accent5" xfId="515"/>
    <cellStyle name="Accent5 - 20% 2" xfId="516"/>
    <cellStyle name="常规 2 3 3 3 2" xfId="517"/>
    <cellStyle name="Accent5 - 20% 2 2" xfId="518"/>
    <cellStyle name="Input [yellow] 2 2 2" xfId="519"/>
    <cellStyle name="Accent5 - 20% 3" xfId="520"/>
    <cellStyle name="Accent5 - 40%" xfId="521"/>
    <cellStyle name="标题 2 3 3" xfId="522"/>
    <cellStyle name="Accent5 - 60%" xfId="523"/>
    <cellStyle name="常规 12" xfId="524"/>
    <cellStyle name="好 4 2" xfId="525"/>
    <cellStyle name="Accent5 - 60% 2" xfId="526"/>
    <cellStyle name="常规 12 2" xfId="527"/>
    <cellStyle name="好 4 2 2" xfId="528"/>
    <cellStyle name="Category" xfId="529"/>
    <cellStyle name="Accent5 3" xfId="530"/>
    <cellStyle name="标题 2 3" xfId="531"/>
    <cellStyle name="Category 2" xfId="532"/>
    <cellStyle name="Accent5 3 2" xfId="533"/>
    <cellStyle name="标题 3 3" xfId="534"/>
    <cellStyle name="Comma [0]_!!!GO" xfId="535"/>
    <cellStyle name="Accent5 4 2" xfId="536"/>
    <cellStyle name="Accent5 5" xfId="537"/>
    <cellStyle name="汇总 2" xfId="538"/>
    <cellStyle name="差_0605石屏 2" xfId="539"/>
    <cellStyle name="Accent5 5 2" xfId="540"/>
    <cellStyle name="汇总 2 2" xfId="541"/>
    <cellStyle name="差_0605石屏 2 2" xfId="542"/>
    <cellStyle name="标题 1 3 3" xfId="543"/>
    <cellStyle name="Accent5 7" xfId="544"/>
    <cellStyle name="汇总 4" xfId="545"/>
    <cellStyle name="标题 1 3 4" xfId="546"/>
    <cellStyle name="百分比 2 3 2 2 2" xfId="547"/>
    <cellStyle name="Accent5 8" xfId="548"/>
    <cellStyle name="汇总 5" xfId="549"/>
    <cellStyle name="Accent6 - 20%" xfId="550"/>
    <cellStyle name="Accent6 - 40% 2 2" xfId="551"/>
    <cellStyle name="标题 3 4 4" xfId="552"/>
    <cellStyle name="ColLevel_0" xfId="553"/>
    <cellStyle name="常规 3 3 3" xfId="554"/>
    <cellStyle name="常规_2007年云南省向人大报送政府收支预算表格式编制过程表" xfId="555"/>
    <cellStyle name="Accent6 - 40% 3" xfId="556"/>
    <cellStyle name="Accent6 - 60% 2" xfId="557"/>
    <cellStyle name="Accent6 - 60% 3" xfId="558"/>
    <cellStyle name="标题 1 4 4" xfId="559"/>
    <cellStyle name="Accent6 8" xfId="560"/>
    <cellStyle name="百分比 2 4 3" xfId="561"/>
    <cellStyle name="Comma_!!!GO" xfId="562"/>
    <cellStyle name="标题 3 3 2" xfId="563"/>
    <cellStyle name="分级显示列_1_Book1" xfId="564"/>
    <cellStyle name="Currency_!!!GO" xfId="565"/>
    <cellStyle name="标题 2 3 4" xfId="566"/>
    <cellStyle name="常规 13" xfId="567"/>
    <cellStyle name="好 4 3" xfId="568"/>
    <cellStyle name="Currency1" xfId="569"/>
    <cellStyle name="Date 2" xfId="570"/>
    <cellStyle name="常规 2 2 11 2" xfId="571"/>
    <cellStyle name="Date 2 2" xfId="572"/>
    <cellStyle name="Dollar (zero dec)" xfId="573"/>
    <cellStyle name="差_0502通海县 3" xfId="574"/>
    <cellStyle name="标题 2 2" xfId="575"/>
    <cellStyle name="百分比 5 2" xfId="576"/>
    <cellStyle name="常规 2 3 6" xfId="577"/>
    <cellStyle name="Grey" xfId="578"/>
    <cellStyle name="常规 5 2 2 2" xfId="579"/>
    <cellStyle name="Header1" xfId="580"/>
    <cellStyle name="强调文字颜色 5 2 2" xfId="581"/>
    <cellStyle name="Header2 2 2" xfId="582"/>
    <cellStyle name="Header2 3" xfId="583"/>
    <cellStyle name="Input [yellow]" xfId="584"/>
    <cellStyle name="千位分隔 2 4" xfId="585"/>
    <cellStyle name="Input [yellow] 2" xfId="586"/>
    <cellStyle name="千位分隔 2 4 2" xfId="587"/>
    <cellStyle name="Input [yellow] 2 2" xfId="588"/>
    <cellStyle name="Input [yellow] 2 3" xfId="589"/>
    <cellStyle name="常规 4 3 4 2" xfId="590"/>
    <cellStyle name="Input [yellow] 3" xfId="591"/>
    <cellStyle name="Input [yellow] 3 2" xfId="592"/>
    <cellStyle name="Input Cells" xfId="593"/>
    <cellStyle name="常规 2 10" xfId="594"/>
    <cellStyle name="强调文字颜色 3 3" xfId="595"/>
    <cellStyle name="Linked Cells" xfId="596"/>
    <cellStyle name="Millares [0]_96 Risk" xfId="597"/>
    <cellStyle name="标题 6 3" xfId="598"/>
    <cellStyle name="Millares_96 Risk" xfId="599"/>
    <cellStyle name="常规 2 2 2 2" xfId="600"/>
    <cellStyle name="部门 2 2" xfId="601"/>
    <cellStyle name="常规 10 41 2" xfId="602"/>
    <cellStyle name="Milliers [0]_!!!GO" xfId="603"/>
    <cellStyle name="千位分隔 2 3 2" xfId="604"/>
    <cellStyle name="Moneda [0]_96 Risk" xfId="605"/>
    <cellStyle name="标题 1 2 2 2" xfId="606"/>
    <cellStyle name="数量 3" xfId="607"/>
    <cellStyle name="Month" xfId="608"/>
    <cellStyle name="数量 3 2" xfId="609"/>
    <cellStyle name="Month 2" xfId="610"/>
    <cellStyle name="百分比 10" xfId="611"/>
    <cellStyle name="PSHeading 2" xfId="612"/>
    <cellStyle name="no dec" xfId="613"/>
    <cellStyle name="PSHeading 2 2" xfId="614"/>
    <cellStyle name="no dec 2" xfId="615"/>
    <cellStyle name="PSHeading 2 2 2" xfId="616"/>
    <cellStyle name="no dec 2 2" xfId="617"/>
    <cellStyle name="常规 101 3" xfId="618"/>
    <cellStyle name="常规 450" xfId="619"/>
    <cellStyle name="百分比 3 3 2" xfId="620"/>
    <cellStyle name="PSHeading 2 3" xfId="621"/>
    <cellStyle name="no dec 3" xfId="622"/>
    <cellStyle name="Normal - Style1" xfId="623"/>
    <cellStyle name="百分比 2 5 2" xfId="624"/>
    <cellStyle name="Normal_!!!GO" xfId="625"/>
    <cellStyle name="PSInt" xfId="626"/>
    <cellStyle name="常规 2 4" xfId="627"/>
    <cellStyle name="常规 2 9 3" xfId="628"/>
    <cellStyle name="输入 3 3" xfId="629"/>
    <cellStyle name="per.style" xfId="630"/>
    <cellStyle name="t_HVAC Equipment (3)" xfId="631"/>
    <cellStyle name="常规 2 3 4" xfId="632"/>
    <cellStyle name="Percent [2] 2" xfId="633"/>
    <cellStyle name="常规 94" xfId="634"/>
    <cellStyle name="Percent_!!!GO" xfId="635"/>
    <cellStyle name="解释性文本 2 3" xfId="636"/>
    <cellStyle name="百分比 8" xfId="637"/>
    <cellStyle name="标题 5" xfId="638"/>
    <cellStyle name="Pourcentage_pldt" xfId="639"/>
    <cellStyle name="常规 2 3 2 3 2" xfId="640"/>
    <cellStyle name="强调文字颜色 4 2" xfId="641"/>
    <cellStyle name="PSChar 2" xfId="642"/>
    <cellStyle name="编号 2 2" xfId="643"/>
    <cellStyle name="PSHeading 3 3" xfId="644"/>
    <cellStyle name="PSDate" xfId="645"/>
    <cellStyle name="编号 2 2 2" xfId="646"/>
    <cellStyle name="PSDate 2" xfId="647"/>
    <cellStyle name="PSDec" xfId="648"/>
    <cellStyle name="标题 4 4 2 2" xfId="649"/>
    <cellStyle name="PSDec 2" xfId="650"/>
    <cellStyle name="常规 10" xfId="651"/>
    <cellStyle name="编号 4" xfId="652"/>
    <cellStyle name="常规 16 2" xfId="653"/>
    <cellStyle name="PSHeading" xfId="654"/>
    <cellStyle name="PSHeading 2 2 3" xfId="655"/>
    <cellStyle name="常规 451" xfId="656"/>
    <cellStyle name="PSHeading 2 4" xfId="657"/>
    <cellStyle name="PSHeading 3" xfId="658"/>
    <cellStyle name="PSInt 2" xfId="659"/>
    <cellStyle name="常规 2 4 2" xfId="660"/>
    <cellStyle name="常规 2 9 3 2" xfId="661"/>
    <cellStyle name="PSSpacer 2" xfId="662"/>
    <cellStyle name="常规 2 9" xfId="663"/>
    <cellStyle name="输入 3" xfId="664"/>
    <cellStyle name="sstot 2" xfId="665"/>
    <cellStyle name="Standard_AREAS" xfId="666"/>
    <cellStyle name="强调文字颜色 4 3 2" xfId="667"/>
    <cellStyle name="t 2" xfId="668"/>
    <cellStyle name="t_HVAC Equipment (3) 2" xfId="669"/>
    <cellStyle name="常规 2 3 4 2" xfId="670"/>
    <cellStyle name="百分比 2 11" xfId="671"/>
    <cellStyle name="百分比 2 3 5" xfId="672"/>
    <cellStyle name="千位分隔 2 2" xfId="673"/>
    <cellStyle name="百分比 2 11 2" xfId="674"/>
    <cellStyle name="解释性文本 2 2 2" xfId="675"/>
    <cellStyle name="百分比 7 2" xfId="676"/>
    <cellStyle name="标题 4 2" xfId="677"/>
    <cellStyle name="千位分隔 3" xfId="678"/>
    <cellStyle name="百分比 2 12" xfId="679"/>
    <cellStyle name="标题 10" xfId="680"/>
    <cellStyle name="差 4 2" xfId="681"/>
    <cellStyle name="百分比 2 2" xfId="682"/>
    <cellStyle name="百分比 2 2 3" xfId="683"/>
    <cellStyle name="百分比 2 2 3 2" xfId="684"/>
    <cellStyle name="百分比 2 3" xfId="685"/>
    <cellStyle name="百分比 2 3 2" xfId="686"/>
    <cellStyle name="常规_Sheet3" xfId="687"/>
    <cellStyle name="常规 2 14" xfId="688"/>
    <cellStyle name="百分比 2 3 2 2" xfId="689"/>
    <cellStyle name="常规 2 14 2" xfId="690"/>
    <cellStyle name="百分比 2 3 2 3" xfId="691"/>
    <cellStyle name="百分比 2 3 3" xfId="692"/>
    <cellStyle name="常规 2 15" xfId="693"/>
    <cellStyle name="百分比 2 3 3 2" xfId="694"/>
    <cellStyle name="百分比 2 4" xfId="695"/>
    <cellStyle name="百分比 2 4 3 2" xfId="696"/>
    <cellStyle name="百分比 2 4 4" xfId="697"/>
    <cellStyle name="百分比 2 5" xfId="698"/>
    <cellStyle name="百分比 2 6" xfId="699"/>
    <cellStyle name="常规 15 2" xfId="700"/>
    <cellStyle name="标题 2 2 2" xfId="701"/>
    <cellStyle name="百分比 2 7" xfId="702"/>
    <cellStyle name="常规 15 3" xfId="703"/>
    <cellStyle name="标题 2 2 3" xfId="704"/>
    <cellStyle name="百分比 2 8" xfId="705"/>
    <cellStyle name="百分比 3" xfId="706"/>
    <cellStyle name="百分比 3 2" xfId="707"/>
    <cellStyle name="百分比 3 2 2" xfId="708"/>
    <cellStyle name="百分比 3 3" xfId="709"/>
    <cellStyle name="编号 2" xfId="710"/>
    <cellStyle name="百分比 3 4" xfId="711"/>
    <cellStyle name="标题 1 2" xfId="712"/>
    <cellStyle name="百分比 4 2" xfId="713"/>
    <cellStyle name="常规 2 2 6" xfId="714"/>
    <cellStyle name="标题 3 2" xfId="715"/>
    <cellStyle name="百分比 6 2" xfId="716"/>
    <cellStyle name="百分比 8 2" xfId="717"/>
    <cellStyle name="标题 5 2" xfId="718"/>
    <cellStyle name="解释性文本 2 4" xfId="719"/>
    <cellStyle name="百分比 9" xfId="720"/>
    <cellStyle name="标题 6" xfId="721"/>
    <cellStyle name="百分比 9 2" xfId="722"/>
    <cellStyle name="标题 6 2" xfId="723"/>
    <cellStyle name="捠壿_Region Orders (2)" xfId="724"/>
    <cellStyle name="标题1 4" xfId="725"/>
    <cellStyle name="编号 2 3" xfId="726"/>
    <cellStyle name="编号 3" xfId="727"/>
    <cellStyle name="标题 1 3 2 2" xfId="728"/>
    <cellStyle name="标题 1 5 3" xfId="729"/>
    <cellStyle name="标题 2 4 2" xfId="730"/>
    <cellStyle name="标题 1 7" xfId="731"/>
    <cellStyle name="常规 17 3" xfId="732"/>
    <cellStyle name="标题 2 3 2" xfId="733"/>
    <cellStyle name="常规 11" xfId="734"/>
    <cellStyle name="标题 2 3 2 2" xfId="735"/>
    <cellStyle name="常规 11 2" xfId="736"/>
    <cellStyle name="标题 2 4" xfId="737"/>
    <cellStyle name="标题 2 4 2 2" xfId="738"/>
    <cellStyle name="标题 3 2 2 2" xfId="739"/>
    <cellStyle name="好 5 2" xfId="740"/>
    <cellStyle name="标题 2 4 3" xfId="741"/>
    <cellStyle name="标题 2 4 4" xfId="742"/>
    <cellStyle name="标题 2 5" xfId="743"/>
    <cellStyle name="标题 2 7" xfId="744"/>
    <cellStyle name="常规 18 3" xfId="745"/>
    <cellStyle name="标题 2 5 2" xfId="746"/>
    <cellStyle name="标题 2 5 3" xfId="747"/>
    <cellStyle name="标题 2 6" xfId="748"/>
    <cellStyle name="常规 18 2" xfId="749"/>
    <cellStyle name="常规 5 42" xfId="750"/>
    <cellStyle name="标题 3 2 2" xfId="751"/>
    <cellStyle name="好 5" xfId="752"/>
    <cellStyle name="标题 3 2 3" xfId="753"/>
    <cellStyle name="好 6" xfId="754"/>
    <cellStyle name="标题 3 3 2 2" xfId="755"/>
    <cellStyle name="标题 3 4 3" xfId="756"/>
    <cellStyle name="标题 3 3 3" xfId="757"/>
    <cellStyle name="商品名称 3 2" xfId="758"/>
    <cellStyle name="标题 3 3 4" xfId="759"/>
    <cellStyle name="标题 3 4" xfId="760"/>
    <cellStyle name="标题 3 4 2" xfId="761"/>
    <cellStyle name="标题 3 4 2 2" xfId="762"/>
    <cellStyle name="标题 4 4 3" xfId="763"/>
    <cellStyle name="标题 3 5" xfId="764"/>
    <cellStyle name="标题 3 5 2" xfId="765"/>
    <cellStyle name="常规 9" xfId="766"/>
    <cellStyle name="标题 3 5 3" xfId="767"/>
    <cellStyle name="标题 3 6" xfId="768"/>
    <cellStyle name="常规 19 2" xfId="769"/>
    <cellStyle name="标题 3 7" xfId="770"/>
    <cellStyle name="数量 2 2 2" xfId="771"/>
    <cellStyle name="常规 19 3" xfId="772"/>
    <cellStyle name="标题 4 2 2" xfId="773"/>
    <cellStyle name="千位分隔 3 2" xfId="774"/>
    <cellStyle name="标题 4 2 2 2" xfId="775"/>
    <cellStyle name="千位分隔 3 2 2" xfId="776"/>
    <cellStyle name="标题 4 2 3" xfId="777"/>
    <cellStyle name="千位分隔 3 3" xfId="778"/>
    <cellStyle name="标题 4 2 4" xfId="779"/>
    <cellStyle name="标题 4 3" xfId="780"/>
    <cellStyle name="千位分隔 4" xfId="781"/>
    <cellStyle name="标题 4 3 2" xfId="782"/>
    <cellStyle name="千位分隔 4 2" xfId="783"/>
    <cellStyle name="标题 4 3 2 2" xfId="784"/>
    <cellStyle name="标题 4 3 3" xfId="785"/>
    <cellStyle name="标题 4 3 4" xfId="786"/>
    <cellStyle name="标题 4 4 2" xfId="787"/>
    <cellStyle name="千位分隔 5 2" xfId="788"/>
    <cellStyle name="标题 4 4 4" xfId="789"/>
    <cellStyle name="标题 4 5" xfId="790"/>
    <cellStyle name="千位分隔 6" xfId="791"/>
    <cellStyle name="标题 4 6" xfId="792"/>
    <cellStyle name="千位分隔 7" xfId="793"/>
    <cellStyle name="差_1110洱源" xfId="794"/>
    <cellStyle name="常规 25 2" xfId="795"/>
    <cellStyle name="标题 4 7" xfId="796"/>
    <cellStyle name="千位分隔 8" xfId="797"/>
    <cellStyle name="标题 5 2 2" xfId="798"/>
    <cellStyle name="标题 5 3" xfId="799"/>
    <cellStyle name="标题 6 4" xfId="800"/>
    <cellStyle name="标题 7" xfId="801"/>
    <cellStyle name="标题 7 2" xfId="802"/>
    <cellStyle name="标题 7 2 2" xfId="803"/>
    <cellStyle name="标题 7 3" xfId="804"/>
    <cellStyle name="标题 8" xfId="805"/>
    <cellStyle name="标题 8 2" xfId="806"/>
    <cellStyle name="常规 2 7" xfId="807"/>
    <cellStyle name="标题 8 3" xfId="808"/>
    <cellStyle name="常规 2 8" xfId="809"/>
    <cellStyle name="输入 2" xfId="810"/>
    <cellStyle name="标题 9" xfId="811"/>
    <cellStyle name="标题1" xfId="812"/>
    <cellStyle name="常规 2 2 2 2 2 2" xfId="813"/>
    <cellStyle name="标题1 2" xfId="814"/>
    <cellStyle name="好_0605石屏 3" xfId="815"/>
    <cellStyle name="标题1 2 2" xfId="816"/>
    <cellStyle name="标题1 2 2 2" xfId="817"/>
    <cellStyle name="标题1 2 3" xfId="818"/>
    <cellStyle name="差 5 2" xfId="819"/>
    <cellStyle name="标题1 3" xfId="820"/>
    <cellStyle name="标题1 3 2" xfId="821"/>
    <cellStyle name="表标题" xfId="822"/>
    <cellStyle name="表标题 2" xfId="823"/>
    <cellStyle name="部门" xfId="824"/>
    <cellStyle name="常规 2 2" xfId="825"/>
    <cellStyle name="部门 2" xfId="826"/>
    <cellStyle name="常规 10 41" xfId="827"/>
    <cellStyle name="常规 2 2 2" xfId="828"/>
    <cellStyle name="部门 2 2 2" xfId="829"/>
    <cellStyle name="常规 2 2 2 2 2" xfId="830"/>
    <cellStyle name="部门 2 3" xfId="831"/>
    <cellStyle name="常规 2 2 2 3" xfId="832"/>
    <cellStyle name="部门 3" xfId="833"/>
    <cellStyle name="常规 2 2 3" xfId="834"/>
    <cellStyle name="差 2 2" xfId="835"/>
    <cellStyle name="解释性文本 5 2" xfId="836"/>
    <cellStyle name="差 2 2 2" xfId="837"/>
    <cellStyle name="差 2 3" xfId="838"/>
    <cellStyle name="解释性文本 5 3" xfId="839"/>
    <cellStyle name="差 2 4" xfId="840"/>
    <cellStyle name="差 3 2" xfId="841"/>
    <cellStyle name="警告文本 6" xfId="842"/>
    <cellStyle name="差 3 2 2" xfId="843"/>
    <cellStyle name="差_0605石屏县" xfId="844"/>
    <cellStyle name="差 3 3" xfId="845"/>
    <cellStyle name="差 3 4" xfId="846"/>
    <cellStyle name="差 4 3" xfId="847"/>
    <cellStyle name="差 4 4" xfId="848"/>
    <cellStyle name="差 5" xfId="849"/>
    <cellStyle name="差 5 3" xfId="850"/>
    <cellStyle name="差 6" xfId="851"/>
    <cellStyle name="差_0502通海县 2 2" xfId="852"/>
    <cellStyle name="差 8" xfId="853"/>
    <cellStyle name="常规 5 2 3" xfId="854"/>
    <cellStyle name="差_0502通海县" xfId="855"/>
    <cellStyle name="差_0502通海县 2" xfId="856"/>
    <cellStyle name="差_0605石屏县 2" xfId="857"/>
    <cellStyle name="差_0605石屏县 2 2" xfId="858"/>
    <cellStyle name="差_0605石屏县 3" xfId="859"/>
    <cellStyle name="差_1110洱源 2 2" xfId="860"/>
    <cellStyle name="差_11大理" xfId="861"/>
    <cellStyle name="差_11大理 2" xfId="862"/>
    <cellStyle name="差_11大理 3" xfId="863"/>
    <cellStyle name="常规 2 2 3 2 2" xfId="864"/>
    <cellStyle name="差_2007年地州资金往来对账表" xfId="865"/>
    <cellStyle name="差_2007年地州资金往来对账表 2" xfId="866"/>
    <cellStyle name="差_2007年地州资金往来对账表 2 2" xfId="867"/>
    <cellStyle name="差_2007年地州资金往来对账表 3" xfId="868"/>
    <cellStyle name="差_2008年地州对账表(国库资金）" xfId="869"/>
    <cellStyle name="常规 28" xfId="870"/>
    <cellStyle name="差_2008年地州对账表(国库资金） 2" xfId="871"/>
    <cellStyle name="差_2008年地州对账表(国库资金） 2 2" xfId="872"/>
    <cellStyle name="适中 3" xfId="873"/>
    <cellStyle name="差_Book1" xfId="874"/>
    <cellStyle name="常规 2 3" xfId="875"/>
    <cellStyle name="差_M01-1" xfId="876"/>
    <cellStyle name="常规 2 9 2" xfId="877"/>
    <cellStyle name="输入 3 2" xfId="878"/>
    <cellStyle name="常规 2 3 2" xfId="879"/>
    <cellStyle name="差_M01-1 2" xfId="880"/>
    <cellStyle name="昗弨_Pacific Region P&amp;L" xfId="881"/>
    <cellStyle name="常规 2 9 2 2" xfId="882"/>
    <cellStyle name="输入 3 2 2" xfId="883"/>
    <cellStyle name="差_M01-1 2 2" xfId="884"/>
    <cellStyle name="常规 2 3 2 2" xfId="885"/>
    <cellStyle name="差_M01-1 3" xfId="886"/>
    <cellStyle name="常规 2 3 3" xfId="887"/>
    <cellStyle name="常规 10 2" xfId="888"/>
    <cellStyle name="常规 10 2 2" xfId="889"/>
    <cellStyle name="常规 10 2 2 2" xfId="890"/>
    <cellStyle name="常规 3 3 2 3" xfId="891"/>
    <cellStyle name="常规 10 2 3" xfId="892"/>
    <cellStyle name="汇总 6 2" xfId="893"/>
    <cellStyle name="常规 10 2_报预算局：2016年云南省及省本级1-7月社保基金预算执行情况表（0823）" xfId="894"/>
    <cellStyle name="常规 10 3" xfId="895"/>
    <cellStyle name="常规 11 2 2" xfId="896"/>
    <cellStyle name="常规 11 3" xfId="897"/>
    <cellStyle name="常规 11 3 2" xfId="898"/>
    <cellStyle name="常规 430" xfId="899"/>
    <cellStyle name="常规 13 2" xfId="900"/>
    <cellStyle name="常规 14" xfId="901"/>
    <cellStyle name="好 4 4" xfId="902"/>
    <cellStyle name="常规 14 2" xfId="903"/>
    <cellStyle name="常规 16" xfId="904"/>
    <cellStyle name="常规 21" xfId="905"/>
    <cellStyle name="检查单元格 2 2 2" xfId="906"/>
    <cellStyle name="常规 17" xfId="907"/>
    <cellStyle name="常规 22" xfId="908"/>
    <cellStyle name="注释 4 2" xfId="909"/>
    <cellStyle name="分级显示行_1_Book1" xfId="910"/>
    <cellStyle name="常规 4 2 2 2 2" xfId="911"/>
    <cellStyle name="常规 6 4 2" xfId="912"/>
    <cellStyle name="常规 18" xfId="913"/>
    <cellStyle name="常规 23" xfId="914"/>
    <cellStyle name="注释 4 3" xfId="915"/>
    <cellStyle name="常规 18 2 2" xfId="916"/>
    <cellStyle name="常规 5 42 2" xfId="917"/>
    <cellStyle name="常规 19" xfId="918"/>
    <cellStyle name="常规 24" xfId="919"/>
    <cellStyle name="注释 4 4" xfId="920"/>
    <cellStyle name="常规 19 10" xfId="921"/>
    <cellStyle name="常规 19 2 2" xfId="922"/>
    <cellStyle name="适中 3 3" xfId="923"/>
    <cellStyle name="常规 2 10 2" xfId="924"/>
    <cellStyle name="强调文字颜色 3 3 2" xfId="925"/>
    <cellStyle name="常规 2 11" xfId="926"/>
    <cellStyle name="适中 4 3" xfId="927"/>
    <cellStyle name="常规 2 11 2" xfId="928"/>
    <cellStyle name="常规 2 12" xfId="929"/>
    <cellStyle name="常规 2 13" xfId="930"/>
    <cellStyle name="常规 2 13 2" xfId="931"/>
    <cellStyle name="常规 2 2 2 2 3" xfId="932"/>
    <cellStyle name="常规 2 2 2 4 2" xfId="933"/>
    <cellStyle name="强调文字颜色 1 2" xfId="934"/>
    <cellStyle name="常规 2 2 3 3 2" xfId="935"/>
    <cellStyle name="常规 2 2 5" xfId="936"/>
    <cellStyle name="数量" xfId="937"/>
    <cellStyle name="常规 2 3 2 2 2" xfId="938"/>
    <cellStyle name="数量 2" xfId="939"/>
    <cellStyle name="常规 2 3 2 2 2 2" xfId="940"/>
    <cellStyle name="常规 2 3 2 2 3" xfId="941"/>
    <cellStyle name="常规 2 3 2 3" xfId="942"/>
    <cellStyle name="常规 2 3 5" xfId="943"/>
    <cellStyle name="常规 2 3 5 2" xfId="944"/>
    <cellStyle name="常规 2 4 2 2" xfId="945"/>
    <cellStyle name="常规 2 4 2 2 2" xfId="946"/>
    <cellStyle name="常规 2 4 2 3" xfId="947"/>
    <cellStyle name="输出 2 2 2" xfId="948"/>
    <cellStyle name="常规 2 4 2 3 2" xfId="949"/>
    <cellStyle name="常规 2 4 3" xfId="950"/>
    <cellStyle name="常规 2 4 3 2" xfId="951"/>
    <cellStyle name="常规 2 4 4" xfId="952"/>
    <cellStyle name="常规 2 4 4 2" xfId="953"/>
    <cellStyle name="常规 2 4 5" xfId="954"/>
    <cellStyle name="常规 7 2 2" xfId="955"/>
    <cellStyle name="常规 2 5" xfId="956"/>
    <cellStyle name="常规 2 9 4" xfId="957"/>
    <cellStyle name="好_2008年地州对账表(国库资金） 2" xfId="958"/>
    <cellStyle name="输入 3 4" xfId="959"/>
    <cellStyle name="常规 2 5 2" xfId="960"/>
    <cellStyle name="常规 2 5 2 2" xfId="961"/>
    <cellStyle name="检查单元格 6" xfId="962"/>
    <cellStyle name="常规 2 5 2 2 2" xfId="963"/>
    <cellStyle name="常规 2 5 2 3" xfId="964"/>
    <cellStyle name="检查单元格 7" xfId="965"/>
    <cellStyle name="输出 3 2 2" xfId="966"/>
    <cellStyle name="常规 2 5 5" xfId="967"/>
    <cellStyle name="千位分隔 2" xfId="968"/>
    <cellStyle name="常规 7 3 2" xfId="969"/>
    <cellStyle name="常规 2 6" xfId="970"/>
    <cellStyle name="常规 2 6 2" xfId="971"/>
    <cellStyle name="常规 2 6 2 2" xfId="972"/>
    <cellStyle name="常规 2 6 2 2 2" xfId="973"/>
    <cellStyle name="常规 2 6 3 2" xfId="974"/>
    <cellStyle name="检查单元格 3 2 2" xfId="975"/>
    <cellStyle name="常规 2 6 4" xfId="976"/>
    <cellStyle name="常规 2 6 4 2" xfId="977"/>
    <cellStyle name="常规 2 7 3" xfId="978"/>
    <cellStyle name="常规 2 8 2" xfId="979"/>
    <cellStyle name="输入 2 2" xfId="980"/>
    <cellStyle name="常规 25" xfId="981"/>
    <cellStyle name="常规 30" xfId="982"/>
    <cellStyle name="常规 26" xfId="983"/>
    <cellStyle name="常规 27" xfId="984"/>
    <cellStyle name="常规 29" xfId="985"/>
    <cellStyle name="常规 3" xfId="986"/>
    <cellStyle name="输出 4 2" xfId="987"/>
    <cellStyle name="常规 3 2" xfId="988"/>
    <cellStyle name="输出 4 2 2" xfId="989"/>
    <cellStyle name="适中 4" xfId="990"/>
    <cellStyle name="常规 3 2 2" xfId="991"/>
    <cellStyle name="适中 4 2" xfId="992"/>
    <cellStyle name="常规 3 2 2 2" xfId="993"/>
    <cellStyle name="适中 6" xfId="994"/>
    <cellStyle name="常规 3 2 4" xfId="995"/>
    <cellStyle name="常规 3 2 4 2" xfId="996"/>
    <cellStyle name="常规 3 3 2 2" xfId="997"/>
    <cellStyle name="常规 3 3 2 2 2" xfId="998"/>
    <cellStyle name="常规 3 3 3 2" xfId="999"/>
    <cellStyle name="常规_2007年云南省向人大报送政府收支预算表格式编制过程表 2" xfId="1000"/>
    <cellStyle name="常规 3 3 4" xfId="1001"/>
    <cellStyle name="强调 3" xfId="1002"/>
    <cellStyle name="常规 3 3 4 2" xfId="1003"/>
    <cellStyle name="常规 3 4 2" xfId="1004"/>
    <cellStyle name="检查单元格 2 4" xfId="1005"/>
    <cellStyle name="常规 3 4 2 2" xfId="1006"/>
    <cellStyle name="常规 3 5" xfId="1007"/>
    <cellStyle name="常规 3 5 2" xfId="1008"/>
    <cellStyle name="常规 3 6" xfId="1009"/>
    <cellStyle name="常规 3 6 2" xfId="1010"/>
    <cellStyle name="常规 3 7" xfId="1011"/>
    <cellStyle name="常规 3 8" xfId="1012"/>
    <cellStyle name="常规 3_Book1" xfId="1013"/>
    <cellStyle name="常规 4" xfId="1014"/>
    <cellStyle name="输出 4 3" xfId="1015"/>
    <cellStyle name="常规 4 2" xfId="1016"/>
    <cellStyle name="常规 4 2 2" xfId="1017"/>
    <cellStyle name="常规 4 4" xfId="1018"/>
    <cellStyle name="常规 4 2 2 2" xfId="1019"/>
    <cellStyle name="常规 6 4" xfId="1020"/>
    <cellStyle name="常规 4 2 3" xfId="1021"/>
    <cellStyle name="常规 4 5" xfId="1022"/>
    <cellStyle name="常规 7 4" xfId="1023"/>
    <cellStyle name="常规 4 2 3 2" xfId="1024"/>
    <cellStyle name="常规 4 6" xfId="1025"/>
    <cellStyle name="常规 4 2 4" xfId="1026"/>
    <cellStyle name="常规 8 4" xfId="1027"/>
    <cellStyle name="常规 444" xfId="1028"/>
    <cellStyle name="常规 439" xfId="1029"/>
    <cellStyle name="常规 4 6 2" xfId="1030"/>
    <cellStyle name="常规 4 2 4 2" xfId="1031"/>
    <cellStyle name="常规 4 7" xfId="1032"/>
    <cellStyle name="常规 4 2 5" xfId="1033"/>
    <cellStyle name="常规 4 3" xfId="1034"/>
    <cellStyle name="常规 5 4" xfId="1035"/>
    <cellStyle name="常规 4 3 2" xfId="1036"/>
    <cellStyle name="常规 5 4 2" xfId="1037"/>
    <cellStyle name="常规 4 3 2 2" xfId="1038"/>
    <cellStyle name="常规 4 3 2 2 2" xfId="1039"/>
    <cellStyle name="常规 4 3 2 3" xfId="1040"/>
    <cellStyle name="常规 5 5" xfId="1041"/>
    <cellStyle name="常规 4 3 3" xfId="1042"/>
    <cellStyle name="常规 4 3 3 2" xfId="1043"/>
    <cellStyle name="常规 4 3 4" xfId="1044"/>
    <cellStyle name="常规 431" xfId="1045"/>
    <cellStyle name="链接单元格 2" xfId="1046"/>
    <cellStyle name="常规 432" xfId="1047"/>
    <cellStyle name="常规 448" xfId="1048"/>
    <cellStyle name="好_1110洱源 2 2" xfId="1049"/>
    <cellStyle name="常规 449" xfId="1050"/>
    <cellStyle name="常规 452" xfId="1051"/>
    <cellStyle name="常规 5 2 3 2" xfId="1052"/>
    <cellStyle name="常规 5 2 4" xfId="1053"/>
    <cellStyle name="常规 5 3 2" xfId="1054"/>
    <cellStyle name="常规 6 2 2" xfId="1055"/>
    <cellStyle name="常规 6 3" xfId="1056"/>
    <cellStyle name="常规 6 3 2" xfId="1057"/>
    <cellStyle name="常规 6 3 2 2" xfId="1058"/>
    <cellStyle name="常规 6 3 3" xfId="1059"/>
    <cellStyle name="常规 7" xfId="1060"/>
    <cellStyle name="常规 7 2" xfId="1061"/>
    <cellStyle name="常规 8" xfId="1062"/>
    <cellStyle name="注释 7" xfId="1063"/>
    <cellStyle name="常规 9 2 2" xfId="1064"/>
    <cellStyle name="常规 9 2 2 2" xfId="1065"/>
    <cellStyle name="注释 8" xfId="1066"/>
    <cellStyle name="常规 9 2 3" xfId="1067"/>
    <cellStyle name="常规 9 3 2" xfId="1068"/>
    <cellStyle name="常规 9 4" xfId="1069"/>
    <cellStyle name="常规 9 5" xfId="1070"/>
    <cellStyle name="常规 95" xfId="1071"/>
    <cellStyle name="常规_2004年基金预算(二稿)" xfId="1072"/>
    <cellStyle name="计算 2 3" xfId="1073"/>
    <cellStyle name="常规_2007年云南省向人大报送政府收支预算表格式编制过程表 2 2" xfId="1074"/>
    <cellStyle name="数量 4" xfId="1075"/>
    <cellStyle name="常规_2007年云南省向人大报送政府收支预算表格式编制过程表 2 2 2" xfId="1076"/>
    <cellStyle name="计算 2 4" xfId="1077"/>
    <cellStyle name="常规_2007年云南省向人大报送政府收支预算表格式编制过程表 2 3" xfId="1078"/>
    <cellStyle name="常规_2007年云南省向人大报送政府收支预算表格式编制过程表 2 4 2" xfId="1079"/>
    <cellStyle name="超级链接 3" xfId="1080"/>
    <cellStyle name="超链接 2" xfId="1081"/>
    <cellStyle name="超链接 2 2" xfId="1082"/>
    <cellStyle name="超链接 2 2 2" xfId="1083"/>
    <cellStyle name="超链接 3" xfId="1084"/>
    <cellStyle name="超链接 3 2" xfId="1085"/>
    <cellStyle name="超链接 4" xfId="1086"/>
    <cellStyle name="超链接 4 2" xfId="1087"/>
    <cellStyle name="好 2" xfId="1088"/>
    <cellStyle name="好 2 2" xfId="1089"/>
    <cellStyle name="好 2 2 2" xfId="1090"/>
    <cellStyle name="好 3" xfId="1091"/>
    <cellStyle name="好 3 2" xfId="1092"/>
    <cellStyle name="好 4" xfId="1093"/>
    <cellStyle name="好 5 3" xfId="1094"/>
    <cellStyle name="好 8" xfId="1095"/>
    <cellStyle name="好_2008年地州对账表(国库资金） 2 2" xfId="1096"/>
    <cellStyle name="商品名称 2 3" xfId="1097"/>
    <cellStyle name="好_0502通海县 2" xfId="1098"/>
    <cellStyle name="好_0502通海县 2 2" xfId="1099"/>
    <cellStyle name="好_0502通海县 3" xfId="1100"/>
    <cellStyle name="好_0605石屏" xfId="1101"/>
    <cellStyle name="好_0605石屏 2" xfId="1102"/>
    <cellStyle name="好_0605石屏 2 2" xfId="1103"/>
    <cellStyle name="好_0605石屏县" xfId="1104"/>
    <cellStyle name="好_0605石屏县 2" xfId="1105"/>
    <cellStyle name="好_0605石屏县 3" xfId="1106"/>
    <cellStyle name="好_1110洱源" xfId="1107"/>
    <cellStyle name="好_1110洱源 2" xfId="1108"/>
    <cellStyle name="解释性文本 4 3" xfId="1109"/>
    <cellStyle name="好_1110洱源 3" xfId="1110"/>
    <cellStyle name="解释性文本 4 4" xfId="1111"/>
    <cellStyle name="好_11大理" xfId="1112"/>
    <cellStyle name="好_11大理 2" xfId="1113"/>
    <cellStyle name="好_11大理 2 2" xfId="1114"/>
    <cellStyle name="好_11大理 3" xfId="1115"/>
    <cellStyle name="好_M01-1 2" xfId="1116"/>
    <cellStyle name="好_2007年地州资金往来对账表" xfId="1117"/>
    <cellStyle name="好_2007年地州资金往来对账表 2" xfId="1118"/>
    <cellStyle name="好_2007年地州资金往来对账表 2 2" xfId="1119"/>
    <cellStyle name="好_2008年地州对账表(国库资金） 3" xfId="1120"/>
    <cellStyle name="好_Book1" xfId="1121"/>
    <cellStyle name="好_Book1 2" xfId="1122"/>
    <cellStyle name="好_M01-1" xfId="1123"/>
    <cellStyle name="好_M01-1 2 2" xfId="1124"/>
    <cellStyle name="后继超级链接" xfId="1125"/>
    <cellStyle name="后继超级链接 2" xfId="1126"/>
    <cellStyle name="后继超级链接 2 2" xfId="1127"/>
    <cellStyle name="后继超级链接 3" xfId="1128"/>
    <cellStyle name="汇总 2 2 2" xfId="1129"/>
    <cellStyle name="汇总 2 2 2 2" xfId="1130"/>
    <cellStyle name="汇总 8" xfId="1131"/>
    <cellStyle name="汇总 2 2 3" xfId="1132"/>
    <cellStyle name="警告文本 2 2 2" xfId="1133"/>
    <cellStyle name="汇总 2 3" xfId="1134"/>
    <cellStyle name="检查单元格 2" xfId="1135"/>
    <cellStyle name="汇总 2 3 2" xfId="1136"/>
    <cellStyle name="检查单元格 2 2" xfId="1137"/>
    <cellStyle name="汇总 2 4" xfId="1138"/>
    <cellStyle name="检查单元格 3" xfId="1139"/>
    <cellStyle name="汇总 2 4 2" xfId="1140"/>
    <cellStyle name="检查单元格 3 2" xfId="1141"/>
    <cellStyle name="汇总 2 5" xfId="1142"/>
    <cellStyle name="检查单元格 4" xfId="1143"/>
    <cellStyle name="汇总 3 2" xfId="1144"/>
    <cellStyle name="汇总 3 2 2" xfId="1145"/>
    <cellStyle name="汇总 3 2 2 2" xfId="1146"/>
    <cellStyle name="汇总 3 2 3" xfId="1147"/>
    <cellStyle name="警告文本 3 2 2" xfId="1148"/>
    <cellStyle name="汇总 3 3 2" xfId="1149"/>
    <cellStyle name="汇总 3 4" xfId="1150"/>
    <cellStyle name="汇总 3 4 2" xfId="1151"/>
    <cellStyle name="汇总 3 5" xfId="1152"/>
    <cellStyle name="汇总 4 2" xfId="1153"/>
    <cellStyle name="汇总 4 2 2" xfId="1154"/>
    <cellStyle name="汇总 4 2 2 2" xfId="1155"/>
    <cellStyle name="汇总 4 2 3" xfId="1156"/>
    <cellStyle name="警告文本 4 2 2" xfId="1157"/>
    <cellStyle name="汇总 4 3" xfId="1158"/>
    <cellStyle name="汇总 4 3 2" xfId="1159"/>
    <cellStyle name="汇总 4 4" xfId="1160"/>
    <cellStyle name="汇总 4 4 2" xfId="1161"/>
    <cellStyle name="汇总 4 5" xfId="1162"/>
    <cellStyle name="汇总 5 2" xfId="1163"/>
    <cellStyle name="汇总 5 2 2" xfId="1164"/>
    <cellStyle name="汇总 5 3" xfId="1165"/>
    <cellStyle name="汇总 5 3 2" xfId="1166"/>
    <cellStyle name="汇总 5 4" xfId="1167"/>
    <cellStyle name="千分位_97-917" xfId="1168"/>
    <cellStyle name="汇总 7 2" xfId="1169"/>
    <cellStyle name="汇总 8 2" xfId="1170"/>
    <cellStyle name="计算 2" xfId="1171"/>
    <cellStyle name="计算 2 2" xfId="1172"/>
    <cellStyle name="计算 2 2 2" xfId="1173"/>
    <cellStyle name="计算 3" xfId="1174"/>
    <cellStyle name="计算 3 2" xfId="1175"/>
    <cellStyle name="计算 3 2 2" xfId="1176"/>
    <cellStyle name="计算 3 4" xfId="1177"/>
    <cellStyle name="计算 4 2" xfId="1178"/>
    <cellStyle name="计算 4 3" xfId="1179"/>
    <cellStyle name="计算 4 4" xfId="1180"/>
    <cellStyle name="计算 5" xfId="1181"/>
    <cellStyle name="计算 5 2" xfId="1182"/>
    <cellStyle name="计算 5 3" xfId="1183"/>
    <cellStyle name="计算 6" xfId="1184"/>
    <cellStyle name="计算 7" xfId="1185"/>
    <cellStyle name="计算 8" xfId="1186"/>
    <cellStyle name="检查单元格 2 3" xfId="1187"/>
    <cellStyle name="检查单元格 3 3" xfId="1188"/>
    <cellStyle name="检查单元格 4 2" xfId="1189"/>
    <cellStyle name="检查单元格 4 2 2" xfId="1190"/>
    <cellStyle name="检查单元格 4 3" xfId="1191"/>
    <cellStyle name="检查单元格 4 4" xfId="1192"/>
    <cellStyle name="检查单元格 5" xfId="1193"/>
    <cellStyle name="检查单元格 5 2" xfId="1194"/>
    <cellStyle name="检查单元格 5 3" xfId="1195"/>
    <cellStyle name="检查单元格 8" xfId="1196"/>
    <cellStyle name="解释性文本 3 3" xfId="1197"/>
    <cellStyle name="解释性文本 3 4" xfId="1198"/>
    <cellStyle name="解释性文本 4 2" xfId="1199"/>
    <cellStyle name="解释性文本 4 2 2" xfId="1200"/>
    <cellStyle name="借出原因 2" xfId="1201"/>
    <cellStyle name="借出原因 2 2" xfId="1202"/>
    <cellStyle name="借出原因 2 2 2" xfId="1203"/>
    <cellStyle name="借出原因 2 3" xfId="1204"/>
    <cellStyle name="借出原因 3" xfId="1205"/>
    <cellStyle name="借出原因 3 2" xfId="1206"/>
    <cellStyle name="借出原因 4" xfId="1207"/>
    <cellStyle name="警告文本 2" xfId="1208"/>
    <cellStyle name="警告文本 2 2" xfId="1209"/>
    <cellStyle name="警告文本 2 3" xfId="1210"/>
    <cellStyle name="警告文本 2 4" xfId="1211"/>
    <cellStyle name="警告文本 3" xfId="1212"/>
    <cellStyle name="警告文本 3 2" xfId="1213"/>
    <cellStyle name="警告文本 3 3" xfId="1214"/>
    <cellStyle name="警告文本 3 4" xfId="1215"/>
    <cellStyle name="警告文本 4" xfId="1216"/>
    <cellStyle name="警告文本 4 3" xfId="1217"/>
    <cellStyle name="警告文本 4 4" xfId="1218"/>
    <cellStyle name="警告文本 5" xfId="1219"/>
    <cellStyle name="警告文本 5 2" xfId="1220"/>
    <cellStyle name="警告文本 5 3" xfId="1221"/>
    <cellStyle name="警告文本 7" xfId="1222"/>
    <cellStyle name="链接单元格 2 2" xfId="1223"/>
    <cellStyle name="链接单元格 2 2 2" xfId="1224"/>
    <cellStyle name="链接单元格 2 3" xfId="1225"/>
    <cellStyle name="链接单元格 2 4" xfId="1226"/>
    <cellStyle name="链接单元格 3 2" xfId="1227"/>
    <cellStyle name="链接单元格 3 3" xfId="1228"/>
    <cellStyle name="链接单元格 3 4" xfId="1229"/>
    <cellStyle name="链接单元格 4 2" xfId="1230"/>
    <cellStyle name="链接单元格 4 2 2" xfId="1231"/>
    <cellStyle name="链接单元格 4 3" xfId="1232"/>
    <cellStyle name="链接单元格 4 4" xfId="1233"/>
    <cellStyle name="链接单元格 5 2" xfId="1234"/>
    <cellStyle name="链接单元格 5 3" xfId="1235"/>
    <cellStyle name="普通_97-917" xfId="1236"/>
    <cellStyle name="千分位[0]_laroux" xfId="1237"/>
    <cellStyle name="输入 8" xfId="1238"/>
    <cellStyle name="千位分隔 11" xfId="1239"/>
    <cellStyle name="常规_表样--2016年1至7月云南省及省本级地方财政收支执行情况（国资预算）全省数据与国库一致send预算局826" xfId="1240"/>
    <cellStyle name="千位[0]_ 方正PC" xfId="1241"/>
    <cellStyle name="千位_ 方正PC" xfId="1242"/>
    <cellStyle name="千位分隔 11 2" xfId="1243"/>
    <cellStyle name="千位分隔 2 2 2" xfId="1244"/>
    <cellStyle name="千位分隔 4 6" xfId="1245"/>
    <cellStyle name="千位分隔 4 6 2" xfId="1246"/>
    <cellStyle name="千位分隔 7 2" xfId="1247"/>
    <cellStyle name="千位分隔 8 2" xfId="1248"/>
    <cellStyle name="千位分隔 9" xfId="1249"/>
    <cellStyle name="强调文字颜色 4 2 2 2" xfId="1250"/>
    <cellStyle name="强调 1" xfId="1251"/>
    <cellStyle name="强调 1 2" xfId="1252"/>
    <cellStyle name="强调 2" xfId="1253"/>
    <cellStyle name="强调 3 2" xfId="1254"/>
    <cellStyle name="强调文字颜色 1 2 2" xfId="1255"/>
    <cellStyle name="强调文字颜色 1 2 2 2" xfId="1256"/>
    <cellStyle name="强调文字颜色 1 2 3" xfId="1257"/>
    <cellStyle name="强调文字颜色 1 3" xfId="1258"/>
    <cellStyle name="强调文字颜色 6 2 2 2" xfId="1259"/>
    <cellStyle name="强调文字颜色 1 3 2" xfId="1260"/>
    <cellStyle name="强调文字颜色 2 2" xfId="1261"/>
    <cellStyle name="强调文字颜色 2 2 3" xfId="1262"/>
    <cellStyle name="强调文字颜色 2 3" xfId="1263"/>
    <cellStyle name="强调文字颜色 3 2" xfId="1264"/>
    <cellStyle name="强调文字颜色 3 2 2" xfId="1265"/>
    <cellStyle name="适中 2 3" xfId="1266"/>
    <cellStyle name="强调文字颜色 3 2 2 2" xfId="1267"/>
    <cellStyle name="强调文字颜色 3 2 3" xfId="1268"/>
    <cellStyle name="适中 2 4" xfId="1269"/>
    <cellStyle name="强调文字颜色 4 2 2" xfId="1270"/>
    <cellStyle name="强调文字颜色 4 2 3" xfId="1271"/>
    <cellStyle name="强调文字颜色 5 2" xfId="1272"/>
    <cellStyle name="强调文字颜色 5 3" xfId="1273"/>
    <cellStyle name="强调文字颜色 5 3 2" xfId="1274"/>
    <cellStyle name="强调文字颜色 6 2" xfId="1275"/>
    <cellStyle name="强调文字颜色 6 2 2" xfId="1276"/>
    <cellStyle name="强调文字颜色 6 2 3" xfId="1277"/>
    <cellStyle name="强调文字颜色 6 3" xfId="1278"/>
    <cellStyle name="强调文字颜色 6 3 2" xfId="1279"/>
    <cellStyle name="日期 2 2 2" xfId="1280"/>
    <cellStyle name="日期 2 3" xfId="1281"/>
    <cellStyle name="日期 3 2" xfId="1282"/>
    <cellStyle name="日期 4" xfId="1283"/>
    <cellStyle name="商品名称" xfId="1284"/>
    <cellStyle name="商品名称 2" xfId="1285"/>
    <cellStyle name="商品名称 2 2 2" xfId="1286"/>
    <cellStyle name="商品名称 3" xfId="1287"/>
    <cellStyle name="适中 2" xfId="1288"/>
    <cellStyle name="适中 3 2" xfId="1289"/>
    <cellStyle name="适中 3 2 2" xfId="1290"/>
    <cellStyle name="适中 3 4" xfId="1291"/>
    <cellStyle name="适中 4 2 2" xfId="1292"/>
    <cellStyle name="适中 4 4" xfId="1293"/>
    <cellStyle name="输出 2" xfId="1294"/>
    <cellStyle name="输出 2 2" xfId="1295"/>
    <cellStyle name="输出 2 3" xfId="1296"/>
    <cellStyle name="输出 2 4" xfId="1297"/>
    <cellStyle name="输出 3" xfId="1298"/>
    <cellStyle name="输出 3 2" xfId="1299"/>
    <cellStyle name="输出 4" xfId="1300"/>
    <cellStyle name="输出 5" xfId="1301"/>
    <cellStyle name="输出 5 2" xfId="1302"/>
    <cellStyle name="寘嬫愗傝_Region Orders (2)" xfId="1303"/>
    <cellStyle name="输出 5 3" xfId="1304"/>
    <cellStyle name="输出 6" xfId="1305"/>
    <cellStyle name="输出 7" xfId="1306"/>
    <cellStyle name="输出 8" xfId="1307"/>
    <cellStyle name="输入 2 2 2" xfId="1308"/>
    <cellStyle name="输入 2 3" xfId="1309"/>
    <cellStyle name="输入 4 4" xfId="1310"/>
    <cellStyle name="输入 5" xfId="1311"/>
    <cellStyle name="输入 5 2" xfId="1312"/>
    <cellStyle name="输入 5 3" xfId="1313"/>
    <cellStyle name="输入 6" xfId="1314"/>
    <cellStyle name="输入 7" xfId="1315"/>
    <cellStyle name="千位分隔 10" xfId="1316"/>
    <cellStyle name="数量 2 2" xfId="1317"/>
    <cellStyle name="数量 2 3" xfId="1318"/>
    <cellStyle name="未定义" xfId="1319"/>
    <cellStyle name="样式 1" xfId="1320"/>
    <cellStyle name="寘嬫愗傝 [0.00]_Region Orders (2)" xfId="1321"/>
    <cellStyle name="注释 2 2" xfId="1322"/>
    <cellStyle name="注释 2 2 2" xfId="1323"/>
    <cellStyle name="注释 2 3" xfId="1324"/>
    <cellStyle name="注释 2 4" xfId="1325"/>
    <cellStyle name="注释 3" xfId="1326"/>
    <cellStyle name="注释 3 2" xfId="1327"/>
    <cellStyle name="注释 3 2 2" xfId="1328"/>
    <cellStyle name="注释 3 3" xfId="1329"/>
    <cellStyle name="注释 3 4" xfId="1330"/>
    <cellStyle name="注释 4" xfId="1331"/>
    <cellStyle name="注释 5" xfId="1332"/>
    <cellStyle name="注释 5 2" xfId="1333"/>
    <cellStyle name="注释 5 3" xfId="1334"/>
    <cellStyle name="注释 6" xfId="1335"/>
    <cellStyle name="Normal" xfId="1336"/>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中央"/>
      <sheetName val="RecoveredExternalLink2"/>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E53"/>
  <sheetViews>
    <sheetView showGridLines="0" showZeros="0" tabSelected="1" view="pageBreakPreview" zoomScale="85" zoomScaleNormal="90" workbookViewId="0">
      <pane ySplit="4" topLeftCell="A24" activePane="bottomLeft" state="frozen"/>
      <selection/>
      <selection pane="bottomLeft" activeCell="E32" sqref="E32"/>
    </sheetView>
  </sheetViews>
  <sheetFormatPr defaultColWidth="9" defaultRowHeight="14.25" outlineLevelCol="4"/>
  <cols>
    <col min="1" max="1" width="17.6333333333333" style="266" customWidth="1"/>
    <col min="2" max="2" width="50.75" style="266" customWidth="1"/>
    <col min="3" max="4" width="20.6333333333333" style="266" customWidth="1"/>
    <col min="5" max="5" width="20.6333333333333" style="503" customWidth="1"/>
    <col min="6" max="6" width="9" style="414"/>
    <col min="7" max="7" width="12.8916666666667" style="414"/>
    <col min="8" max="16384" width="9" style="414"/>
  </cols>
  <sheetData>
    <row r="1" ht="22.5" spans="2:2">
      <c r="B1" s="504" t="s">
        <v>0</v>
      </c>
    </row>
    <row r="2" ht="45" customHeight="1" spans="1:5">
      <c r="A2" s="418"/>
      <c r="B2" s="418" t="s">
        <v>1</v>
      </c>
      <c r="C2" s="418"/>
      <c r="D2" s="418"/>
      <c r="E2" s="418"/>
    </row>
    <row r="3" ht="18.95" customHeight="1" spans="1:5">
      <c r="A3" s="269"/>
      <c r="B3" s="505"/>
      <c r="C3" s="506"/>
      <c r="D3" s="269"/>
      <c r="E3" s="507" t="s">
        <v>2</v>
      </c>
    </row>
    <row r="4" s="500" customFormat="1" ht="45" customHeight="1" spans="1:5">
      <c r="A4" s="277" t="s">
        <v>3</v>
      </c>
      <c r="B4" s="508" t="s">
        <v>4</v>
      </c>
      <c r="C4" s="279" t="s">
        <v>5</v>
      </c>
      <c r="D4" s="279" t="s">
        <v>6</v>
      </c>
      <c r="E4" s="508" t="s">
        <v>7</v>
      </c>
    </row>
    <row r="5" ht="37.5" customHeight="1" spans="1:5">
      <c r="A5" s="301" t="s">
        <v>8</v>
      </c>
      <c r="B5" s="483" t="s">
        <v>9</v>
      </c>
      <c r="C5" s="509">
        <f>SUM(C6:C19)</f>
        <v>10030</v>
      </c>
      <c r="D5" s="509">
        <f>SUM(D6:D19)</f>
        <v>13000</v>
      </c>
      <c r="E5" s="328">
        <f>IF(C5&gt;0,D5/C5-1,IF(C5&lt;0,-(D5/C5-1),""))</f>
        <v>0.296</v>
      </c>
    </row>
    <row r="6" ht="37.5" customHeight="1" spans="1:5">
      <c r="A6" s="304" t="s">
        <v>10</v>
      </c>
      <c r="B6" s="303" t="s">
        <v>11</v>
      </c>
      <c r="C6" s="510">
        <v>3285</v>
      </c>
      <c r="D6" s="510">
        <v>4175</v>
      </c>
      <c r="E6" s="328">
        <f t="shared" ref="E6:E40" si="0">IF(C6&gt;0,D6/C6-1,IF(C6&lt;0,-(D6/C6-1),""))</f>
        <v>0.271</v>
      </c>
    </row>
    <row r="7" ht="37.5" customHeight="1" spans="1:5">
      <c r="A7" s="304" t="s">
        <v>12</v>
      </c>
      <c r="B7" s="303" t="s">
        <v>13</v>
      </c>
      <c r="C7" s="510">
        <v>347</v>
      </c>
      <c r="D7" s="510">
        <v>200</v>
      </c>
      <c r="E7" s="328">
        <f t="shared" si="0"/>
        <v>-0.424</v>
      </c>
    </row>
    <row r="8" ht="37.5" customHeight="1" spans="1:5">
      <c r="A8" s="304" t="s">
        <v>14</v>
      </c>
      <c r="B8" s="303" t="s">
        <v>15</v>
      </c>
      <c r="C8" s="510">
        <v>112</v>
      </c>
      <c r="D8" s="510">
        <v>114</v>
      </c>
      <c r="E8" s="328">
        <f t="shared" si="0"/>
        <v>0.018</v>
      </c>
    </row>
    <row r="9" ht="37.5" customHeight="1" spans="1:5">
      <c r="A9" s="304" t="s">
        <v>16</v>
      </c>
      <c r="B9" s="303" t="s">
        <v>17</v>
      </c>
      <c r="C9" s="510">
        <v>234</v>
      </c>
      <c r="D9" s="510">
        <v>490</v>
      </c>
      <c r="E9" s="328">
        <f t="shared" si="0"/>
        <v>1.094</v>
      </c>
    </row>
    <row r="10" ht="37.5" customHeight="1" spans="1:5">
      <c r="A10" s="304" t="s">
        <v>18</v>
      </c>
      <c r="B10" s="303" t="s">
        <v>19</v>
      </c>
      <c r="C10" s="510">
        <v>330</v>
      </c>
      <c r="D10" s="510">
        <v>483</v>
      </c>
      <c r="E10" s="328">
        <f t="shared" si="0"/>
        <v>0.464</v>
      </c>
    </row>
    <row r="11" ht="37.5" customHeight="1" spans="1:5">
      <c r="A11" s="304" t="s">
        <v>20</v>
      </c>
      <c r="B11" s="303" t="s">
        <v>21</v>
      </c>
      <c r="C11" s="510">
        <v>311</v>
      </c>
      <c r="D11" s="510">
        <v>322</v>
      </c>
      <c r="E11" s="328">
        <f t="shared" si="0"/>
        <v>0.035</v>
      </c>
    </row>
    <row r="12" ht="37.5" customHeight="1" spans="1:5">
      <c r="A12" s="304" t="s">
        <v>22</v>
      </c>
      <c r="B12" s="303" t="s">
        <v>23</v>
      </c>
      <c r="C12" s="510">
        <v>159</v>
      </c>
      <c r="D12" s="510">
        <v>171</v>
      </c>
      <c r="E12" s="328">
        <f t="shared" si="0"/>
        <v>0.075</v>
      </c>
    </row>
    <row r="13" ht="37.5" customHeight="1" spans="1:5">
      <c r="A13" s="304" t="s">
        <v>24</v>
      </c>
      <c r="B13" s="303" t="s">
        <v>25</v>
      </c>
      <c r="C13" s="510">
        <v>183</v>
      </c>
      <c r="D13" s="510">
        <v>196</v>
      </c>
      <c r="E13" s="328">
        <f t="shared" si="0"/>
        <v>0.071</v>
      </c>
    </row>
    <row r="14" ht="37.5" customHeight="1" spans="1:5">
      <c r="A14" s="304" t="s">
        <v>26</v>
      </c>
      <c r="B14" s="303" t="s">
        <v>27</v>
      </c>
      <c r="C14" s="510">
        <v>556</v>
      </c>
      <c r="D14" s="510">
        <v>1050</v>
      </c>
      <c r="E14" s="328">
        <f t="shared" si="0"/>
        <v>0.888</v>
      </c>
    </row>
    <row r="15" ht="37.5" customHeight="1" spans="1:5">
      <c r="A15" s="304" t="s">
        <v>28</v>
      </c>
      <c r="B15" s="303" t="s">
        <v>29</v>
      </c>
      <c r="C15" s="510">
        <v>309</v>
      </c>
      <c r="D15" s="510">
        <v>280</v>
      </c>
      <c r="E15" s="328">
        <f t="shared" si="0"/>
        <v>-0.094</v>
      </c>
    </row>
    <row r="16" ht="37.5" customHeight="1" spans="1:5">
      <c r="A16" s="304" t="s">
        <v>30</v>
      </c>
      <c r="B16" s="303" t="s">
        <v>31</v>
      </c>
      <c r="C16" s="510">
        <v>386</v>
      </c>
      <c r="D16" s="510">
        <v>1350</v>
      </c>
      <c r="E16" s="328">
        <f t="shared" si="0"/>
        <v>2.497</v>
      </c>
    </row>
    <row r="17" ht="37.5" customHeight="1" spans="1:5">
      <c r="A17" s="304" t="s">
        <v>32</v>
      </c>
      <c r="B17" s="303" t="s">
        <v>33</v>
      </c>
      <c r="C17" s="510">
        <v>626</v>
      </c>
      <c r="D17" s="510">
        <v>980</v>
      </c>
      <c r="E17" s="328">
        <f t="shared" si="0"/>
        <v>0.565</v>
      </c>
    </row>
    <row r="18" ht="37.5" customHeight="1" spans="1:5">
      <c r="A18" s="304" t="s">
        <v>34</v>
      </c>
      <c r="B18" s="303" t="s">
        <v>35</v>
      </c>
      <c r="C18" s="510">
        <v>3105</v>
      </c>
      <c r="D18" s="510">
        <v>3105</v>
      </c>
      <c r="E18" s="328">
        <f t="shared" si="0"/>
        <v>0</v>
      </c>
    </row>
    <row r="19" ht="37.5" customHeight="1" spans="1:5">
      <c r="A19" s="304" t="s">
        <v>36</v>
      </c>
      <c r="B19" s="303" t="s">
        <v>37</v>
      </c>
      <c r="C19" s="510">
        <v>87</v>
      </c>
      <c r="D19" s="510">
        <v>84</v>
      </c>
      <c r="E19" s="328">
        <f t="shared" si="0"/>
        <v>-0.034</v>
      </c>
    </row>
    <row r="20" ht="37.5" customHeight="1" spans="1:5">
      <c r="A20" s="518" t="s">
        <v>38</v>
      </c>
      <c r="B20" s="303" t="s">
        <v>39</v>
      </c>
      <c r="C20" s="510"/>
      <c r="D20" s="510"/>
      <c r="E20" s="328" t="str">
        <f t="shared" si="0"/>
        <v/>
      </c>
    </row>
    <row r="21" ht="37.5" customHeight="1" spans="1:5">
      <c r="A21" s="363" t="s">
        <v>40</v>
      </c>
      <c r="B21" s="483" t="s">
        <v>41</v>
      </c>
      <c r="C21" s="509">
        <f>SUM(C22:C29)</f>
        <v>16146</v>
      </c>
      <c r="D21" s="509">
        <f>SUM(D22:D29)</f>
        <v>10700</v>
      </c>
      <c r="E21" s="328">
        <f t="shared" si="0"/>
        <v>-0.337</v>
      </c>
    </row>
    <row r="22" ht="37.5" customHeight="1" spans="1:5">
      <c r="A22" s="511" t="s">
        <v>42</v>
      </c>
      <c r="B22" s="303" t="s">
        <v>43</v>
      </c>
      <c r="C22" s="510">
        <v>834</v>
      </c>
      <c r="D22" s="510">
        <v>1000</v>
      </c>
      <c r="E22" s="328">
        <f t="shared" si="0"/>
        <v>0.199</v>
      </c>
    </row>
    <row r="23" ht="37.5" customHeight="1" spans="1:5">
      <c r="A23" s="365" t="s">
        <v>44</v>
      </c>
      <c r="B23" s="512" t="s">
        <v>45</v>
      </c>
      <c r="C23" s="510">
        <v>840</v>
      </c>
      <c r="D23" s="510">
        <v>2000</v>
      </c>
      <c r="E23" s="328">
        <f t="shared" si="0"/>
        <v>1.381</v>
      </c>
    </row>
    <row r="24" ht="37.5" customHeight="1" spans="1:5">
      <c r="A24" s="365" t="s">
        <v>46</v>
      </c>
      <c r="B24" s="303" t="s">
        <v>47</v>
      </c>
      <c r="C24" s="510">
        <v>1449</v>
      </c>
      <c r="D24" s="510">
        <v>3000</v>
      </c>
      <c r="E24" s="328">
        <f t="shared" si="0"/>
        <v>1.07</v>
      </c>
    </row>
    <row r="25" ht="37.5" customHeight="1" spans="1:5">
      <c r="A25" s="365" t="s">
        <v>48</v>
      </c>
      <c r="B25" s="303" t="s">
        <v>49</v>
      </c>
      <c r="C25" s="510"/>
      <c r="D25" s="510"/>
      <c r="E25" s="328" t="str">
        <f t="shared" si="0"/>
        <v/>
      </c>
    </row>
    <row r="26" ht="37.5" customHeight="1" spans="1:5">
      <c r="A26" s="365" t="s">
        <v>50</v>
      </c>
      <c r="B26" s="303" t="s">
        <v>51</v>
      </c>
      <c r="C26" s="510">
        <v>12997</v>
      </c>
      <c r="D26" s="510">
        <v>4700</v>
      </c>
      <c r="E26" s="328">
        <f t="shared" si="0"/>
        <v>-0.638</v>
      </c>
    </row>
    <row r="27" ht="37.5" customHeight="1" spans="1:5">
      <c r="A27" s="365" t="s">
        <v>52</v>
      </c>
      <c r="B27" s="303" t="s">
        <v>53</v>
      </c>
      <c r="C27" s="510"/>
      <c r="D27" s="510"/>
      <c r="E27" s="328" t="str">
        <f t="shared" si="0"/>
        <v/>
      </c>
    </row>
    <row r="28" ht="37.5" customHeight="1" spans="1:5">
      <c r="A28" s="365" t="s">
        <v>54</v>
      </c>
      <c r="B28" s="303" t="s">
        <v>55</v>
      </c>
      <c r="C28" s="510">
        <v>4</v>
      </c>
      <c r="D28" s="510"/>
      <c r="E28" s="328"/>
    </row>
    <row r="29" ht="37.5" customHeight="1" spans="1:5">
      <c r="A29" s="365" t="s">
        <v>56</v>
      </c>
      <c r="B29" s="303" t="s">
        <v>57</v>
      </c>
      <c r="C29" s="510">
        <v>22</v>
      </c>
      <c r="D29" s="510"/>
      <c r="E29" s="328">
        <f t="shared" si="0"/>
        <v>-1</v>
      </c>
    </row>
    <row r="30" ht="37.5" customHeight="1" spans="1:5">
      <c r="A30" s="365"/>
      <c r="B30" s="303"/>
      <c r="C30" s="510"/>
      <c r="D30" s="510"/>
      <c r="E30" s="328" t="str">
        <f t="shared" si="0"/>
        <v/>
      </c>
    </row>
    <row r="31" s="501" customFormat="1" ht="37.5" customHeight="1" spans="1:5">
      <c r="A31" s="513"/>
      <c r="B31" s="197" t="s">
        <v>58</v>
      </c>
      <c r="C31" s="509">
        <f>C5+C21</f>
        <v>26176</v>
      </c>
      <c r="D31" s="509">
        <f>D5+D21</f>
        <v>23700</v>
      </c>
      <c r="E31" s="328">
        <f t="shared" si="0"/>
        <v>-0.095</v>
      </c>
    </row>
    <row r="32" ht="37.5" customHeight="1" spans="1:5">
      <c r="A32" s="363">
        <v>105</v>
      </c>
      <c r="B32" s="302" t="s">
        <v>59</v>
      </c>
      <c r="C32" s="509">
        <v>32800</v>
      </c>
      <c r="D32" s="509">
        <v>4600</v>
      </c>
      <c r="E32" s="328">
        <f t="shared" si="0"/>
        <v>-0.86</v>
      </c>
    </row>
    <row r="33" ht="37.5" customHeight="1" spans="1:5">
      <c r="A33" s="482">
        <v>110</v>
      </c>
      <c r="B33" s="483" t="s">
        <v>60</v>
      </c>
      <c r="C33" s="509">
        <f>SUM(C34:C39)</f>
        <v>155170</v>
      </c>
      <c r="D33" s="509">
        <f>SUM(D34:D39)</f>
        <v>172297</v>
      </c>
      <c r="E33" s="328">
        <f t="shared" si="0"/>
        <v>0.11</v>
      </c>
    </row>
    <row r="34" ht="37.5" customHeight="1" spans="1:5">
      <c r="A34" s="365">
        <v>11001</v>
      </c>
      <c r="B34" s="303" t="s">
        <v>61</v>
      </c>
      <c r="C34" s="510">
        <v>2875</v>
      </c>
      <c r="D34" s="510">
        <v>3280</v>
      </c>
      <c r="E34" s="328">
        <f t="shared" si="0"/>
        <v>0.141</v>
      </c>
    </row>
    <row r="35" ht="37.5" customHeight="1" spans="1:5">
      <c r="A35" s="365">
        <v>11002</v>
      </c>
      <c r="B35" s="303" t="s">
        <v>62</v>
      </c>
      <c r="C35" s="510">
        <v>139131</v>
      </c>
      <c r="D35" s="510">
        <v>142720</v>
      </c>
      <c r="E35" s="328">
        <f t="shared" si="0"/>
        <v>0.026</v>
      </c>
    </row>
    <row r="36" ht="37.5" customHeight="1" spans="1:5">
      <c r="A36" s="365">
        <v>11008</v>
      </c>
      <c r="B36" s="303" t="s">
        <v>63</v>
      </c>
      <c r="C36" s="510">
        <v>271</v>
      </c>
      <c r="D36" s="510">
        <v>460</v>
      </c>
      <c r="E36" s="328">
        <f t="shared" si="0"/>
        <v>0.697</v>
      </c>
    </row>
    <row r="37" ht="37.5" customHeight="1" spans="1:5">
      <c r="A37" s="365">
        <v>11009</v>
      </c>
      <c r="B37" s="303" t="s">
        <v>64</v>
      </c>
      <c r="C37" s="510">
        <v>12206</v>
      </c>
      <c r="D37" s="510">
        <v>25383</v>
      </c>
      <c r="E37" s="328">
        <f t="shared" si="0"/>
        <v>1.08</v>
      </c>
    </row>
    <row r="38" s="502" customFormat="1" ht="37.5" customHeight="1" spans="1:5">
      <c r="A38" s="514">
        <v>11013</v>
      </c>
      <c r="B38" s="308" t="s">
        <v>65</v>
      </c>
      <c r="C38" s="510"/>
      <c r="D38" s="510"/>
      <c r="E38" s="328" t="str">
        <f t="shared" si="0"/>
        <v/>
      </c>
    </row>
    <row r="39" s="502" customFormat="1" ht="37.5" customHeight="1" spans="1:5">
      <c r="A39" s="514">
        <v>11015</v>
      </c>
      <c r="B39" s="308" t="s">
        <v>66</v>
      </c>
      <c r="C39" s="510">
        <v>687</v>
      </c>
      <c r="D39" s="510">
        <v>454</v>
      </c>
      <c r="E39" s="328">
        <f t="shared" si="0"/>
        <v>-0.339</v>
      </c>
    </row>
    <row r="40" ht="37.5" customHeight="1" spans="1:5">
      <c r="A40" s="515"/>
      <c r="B40" s="516" t="s">
        <v>67</v>
      </c>
      <c r="C40" s="509">
        <f>C31+C32+C33</f>
        <v>214146</v>
      </c>
      <c r="D40" s="509">
        <f>D31+D32+D33</f>
        <v>200597</v>
      </c>
      <c r="E40" s="328">
        <f t="shared" si="0"/>
        <v>-0.063</v>
      </c>
    </row>
    <row r="41" spans="3:4">
      <c r="C41" s="517"/>
      <c r="D41" s="517"/>
    </row>
    <row r="42" spans="4:4">
      <c r="D42" s="517"/>
    </row>
    <row r="43" spans="3:4">
      <c r="C43" s="517"/>
      <c r="D43" s="517"/>
    </row>
    <row r="44" spans="4:4">
      <c r="D44" s="517"/>
    </row>
    <row r="45" spans="3:4">
      <c r="C45" s="517"/>
      <c r="D45" s="517"/>
    </row>
    <row r="46" spans="3:4">
      <c r="C46" s="517"/>
      <c r="D46" s="517"/>
    </row>
    <row r="47" spans="4:4">
      <c r="D47" s="517"/>
    </row>
    <row r="48" spans="3:4">
      <c r="C48" s="517"/>
      <c r="D48" s="517"/>
    </row>
    <row r="49" spans="3:4">
      <c r="C49" s="517"/>
      <c r="D49" s="517"/>
    </row>
    <row r="50" spans="3:4">
      <c r="C50" s="517"/>
      <c r="D50" s="517"/>
    </row>
    <row r="51" spans="3:4">
      <c r="C51" s="517"/>
      <c r="D51" s="517"/>
    </row>
    <row r="52" spans="4:4">
      <c r="D52" s="517"/>
    </row>
    <row r="53" spans="3:4">
      <c r="C53" s="517"/>
      <c r="D53" s="517"/>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1" priority="29" stopIfTrue="1">
      <formula>"len($A:$A)=3"</formula>
    </cfRule>
  </conditionalFormatting>
  <conditionalFormatting sqref="D32">
    <cfRule type="expression" dxfId="1" priority="18" stopIfTrue="1">
      <formula>"len($A:$A)=3"</formula>
    </cfRule>
  </conditionalFormatting>
  <conditionalFormatting sqref="D39">
    <cfRule type="expression" dxfId="1" priority="21" stopIfTrue="1">
      <formula>"len($A:$A)=3"</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8:B40">
    <cfRule type="expression" dxfId="1" priority="7" stopIfTrue="1">
      <formula>"len($A:$A)=3"</formula>
    </cfRule>
    <cfRule type="expression" dxfId="1" priority="8" stopIfTrue="1">
      <formula>"len($A:$A)=3"</formula>
    </cfRule>
  </conditionalFormatting>
  <conditionalFormatting sqref="C34:C35">
    <cfRule type="expression" dxfId="1" priority="27" stopIfTrue="1">
      <formula>"len($A:$A)=3"</formula>
    </cfRule>
  </conditionalFormatting>
  <conditionalFormatting sqref="C36:C37">
    <cfRule type="expression" dxfId="1" priority="25" stopIfTrue="1">
      <formula>"len($A:$A)=3"</formula>
    </cfRule>
  </conditionalFormatting>
  <conditionalFormatting sqref="D6: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onditionalFormatting>
  <conditionalFormatting sqref="D36:D37">
    <cfRule type="expression" dxfId="1" priority="14" stopIfTrue="1">
      <formula>"len($A:$A)=3"</formula>
    </cfRule>
  </conditionalFormatting>
  <conditionalFormatting sqref="D38:D39">
    <cfRule type="expression" dxfId="1" priority="24" stopIfTrue="1">
      <formula>"len($A:$A)=3"</formula>
    </cfRule>
  </conditionalFormatting>
  <conditionalFormatting sqref="A5:B30">
    <cfRule type="expression" dxfId="1" priority="49" stopIfTrue="1">
      <formula>"len($A:$A)=3"</formula>
    </cfRule>
  </conditionalFormatting>
  <conditionalFormatting sqref="B5:B7 B40 B32">
    <cfRule type="expression" dxfId="1" priority="58" stopIfTrue="1">
      <formula>"len($A:$A)=3"</formula>
    </cfRule>
  </conditionalFormatting>
  <conditionalFormatting sqref="C5:C10 D5">
    <cfRule type="expression" dxfId="1" priority="33" stopIfTrue="1">
      <formula>"len($A:$A)=3"</formula>
    </cfRule>
  </conditionalFormatting>
  <conditionalFormatting sqref="C5:C30 D5 D21">
    <cfRule type="expression" dxfId="1" priority="30" stopIfTrue="1">
      <formula>"len($A:$A)=3"</formula>
    </cfRule>
  </conditionalFormatting>
  <conditionalFormatting sqref="D6:D20 D22:D30">
    <cfRule type="expression" dxfId="1" priority="19" stopIfTrue="1">
      <formula>"len($A:$A)=3"</formula>
    </cfRule>
  </conditionalFormatting>
  <conditionalFormatting sqref="C32:C33 C34:D35 D33">
    <cfRule type="expression" dxfId="1" priority="34" stopIfTrue="1">
      <formula>"len($A:$A)=3"</formula>
    </cfRule>
  </conditionalFormatting>
  <conditionalFormatting sqref="D32 D34:D35">
    <cfRule type="expression" dxfId="1" priority="23" stopIfTrue="1">
      <formula>"len($A:$A)=3"</formula>
    </cfRule>
  </conditionalFormatting>
  <conditionalFormatting sqref="A33:B35 B39:B40">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B40 A36:D36">
    <cfRule type="expression" dxfId="1" priority="56" stopIfTrue="1">
      <formula>"len($A:$A)=3"</formula>
    </cfRule>
  </conditionalFormatting>
  <conditionalFormatting sqref="A36:B37">
    <cfRule type="expression" dxfId="1" priority="9" stopIfTrue="1">
      <formula>"len($A:$A)=3"</formula>
    </cfRule>
  </conditionalFormatting>
  <conditionalFormatting sqref="C38:C40 D40">
    <cfRule type="expression" dxfId="1" priority="35" stopIfTrue="1">
      <formula>"len($A:$A)=3"</formula>
    </cfRule>
  </conditionalFormatting>
  <conditionalFormatting sqref="C39:C40 D40">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C294"/>
  <sheetViews>
    <sheetView showGridLines="0" showZeros="0" view="pageBreakPreview" zoomScaleNormal="115" workbookViewId="0">
      <pane ySplit="3" topLeftCell="A231" activePane="bottomLeft" state="frozen"/>
      <selection/>
      <selection pane="bottomLeft" activeCell="E7" sqref="E7"/>
    </sheetView>
  </sheetViews>
  <sheetFormatPr defaultColWidth="9" defaultRowHeight="14.25"/>
  <cols>
    <col min="1" max="1" width="21.5" style="269" hidden="1" customWidth="1"/>
    <col min="2" max="2" width="50.75" style="269" customWidth="1"/>
    <col min="3" max="4" width="20.6333333333333" style="269" customWidth="1"/>
    <col min="5" max="5" width="20.6333333333333" style="345" customWidth="1"/>
    <col min="6" max="6" width="3.75" style="272" hidden="1" customWidth="1"/>
    <col min="7" max="7" width="9" style="269" hidden="1" customWidth="1"/>
    <col min="8" max="16384" width="9" style="269"/>
  </cols>
  <sheetData>
    <row r="1" s="344" customFormat="1" ht="45" customHeight="1" spans="1:16383">
      <c r="A1" s="346"/>
      <c r="B1" s="270" t="s">
        <v>2544</v>
      </c>
      <c r="C1" s="270"/>
      <c r="D1" s="270"/>
      <c r="E1" s="271"/>
      <c r="XFB1" s="269"/>
      <c r="XFC1" s="269"/>
    </row>
    <row r="2" s="273" customFormat="1" ht="20.1" customHeight="1" spans="2:6">
      <c r="B2" s="274"/>
      <c r="C2" s="274"/>
      <c r="D2" s="274"/>
      <c r="E2" s="275" t="s">
        <v>2</v>
      </c>
      <c r="F2" s="276"/>
    </row>
    <row r="3" s="281" customFormat="1" ht="45" customHeight="1" spans="1:7">
      <c r="A3" s="277" t="s">
        <v>3</v>
      </c>
      <c r="B3" s="278" t="s">
        <v>4</v>
      </c>
      <c r="C3" s="279" t="s">
        <v>5</v>
      </c>
      <c r="D3" s="279" t="s">
        <v>6</v>
      </c>
      <c r="E3" s="279" t="s">
        <v>7</v>
      </c>
      <c r="F3" s="280" t="s">
        <v>134</v>
      </c>
      <c r="G3" s="281" t="s">
        <v>135</v>
      </c>
    </row>
    <row r="4" ht="38" customHeight="1" spans="1:7">
      <c r="A4" s="282" t="s">
        <v>81</v>
      </c>
      <c r="B4" s="283" t="s">
        <v>2545</v>
      </c>
      <c r="C4" s="327"/>
      <c r="D4" s="327">
        <v>1</v>
      </c>
      <c r="E4" s="291">
        <v>1</v>
      </c>
      <c r="F4" s="286" t="str">
        <f t="shared" ref="F4:F67" si="0">IF(LEN(A4)=3,"是",IF(B4&lt;&gt;"",IF(SUM(C4:D4)&lt;&gt;0,"是","否"),"是"))</f>
        <v>是</v>
      </c>
      <c r="G4" s="269" t="str">
        <f t="shared" ref="G4:G67" si="1">IF(LEN(A4)=3,"类",IF(LEN(A4)=5,"款","项"))</f>
        <v>类</v>
      </c>
    </row>
    <row r="5" ht="38" customHeight="1" spans="1:7">
      <c r="A5" s="288" t="s">
        <v>2546</v>
      </c>
      <c r="B5" s="287" t="s">
        <v>2547</v>
      </c>
      <c r="C5" s="260"/>
      <c r="D5" s="260">
        <v>1</v>
      </c>
      <c r="E5" s="291">
        <v>1</v>
      </c>
      <c r="F5" s="286" t="str">
        <f t="shared" si="0"/>
        <v>是</v>
      </c>
      <c r="G5" s="269" t="str">
        <f t="shared" si="1"/>
        <v>款</v>
      </c>
    </row>
    <row r="6" ht="38" customHeight="1" spans="1:7">
      <c r="A6" s="288" t="s">
        <v>2548</v>
      </c>
      <c r="B6" s="289" t="s">
        <v>2549</v>
      </c>
      <c r="C6" s="290"/>
      <c r="D6" s="290">
        <v>1</v>
      </c>
      <c r="E6" s="291">
        <v>1</v>
      </c>
      <c r="F6" s="286" t="str">
        <f t="shared" si="0"/>
        <v>是</v>
      </c>
      <c r="G6" s="269" t="str">
        <f t="shared" si="1"/>
        <v>项</v>
      </c>
    </row>
    <row r="7" ht="38" customHeight="1" spans="1:7">
      <c r="A7" s="288" t="s">
        <v>2550</v>
      </c>
      <c r="B7" s="289" t="s">
        <v>2551</v>
      </c>
      <c r="C7" s="290"/>
      <c r="D7" s="290"/>
      <c r="E7" s="291" t="str">
        <f>IF(C7&gt;0,D7/C7-1,IF(C7&lt;0,-(D7/C7-1),""))</f>
        <v/>
      </c>
      <c r="F7" s="286" t="str">
        <f t="shared" si="0"/>
        <v>否</v>
      </c>
      <c r="G7" s="269" t="str">
        <f t="shared" si="1"/>
        <v>项</v>
      </c>
    </row>
    <row r="8" ht="38" customHeight="1" spans="1:7">
      <c r="A8" s="288" t="s">
        <v>2552</v>
      </c>
      <c r="B8" s="289" t="s">
        <v>2553</v>
      </c>
      <c r="C8" s="290"/>
      <c r="D8" s="290"/>
      <c r="E8" s="291" t="str">
        <f>IF(C8&gt;0,D8/C8-1,IF(C8&lt;0,-(D8/C8-1),""))</f>
        <v/>
      </c>
      <c r="F8" s="286" t="str">
        <f t="shared" si="0"/>
        <v>否</v>
      </c>
      <c r="G8" s="269" t="str">
        <f t="shared" si="1"/>
        <v>项</v>
      </c>
    </row>
    <row r="9" s="262" customFormat="1" ht="38" customHeight="1" spans="1:7">
      <c r="A9" s="288" t="s">
        <v>2554</v>
      </c>
      <c r="B9" s="289" t="s">
        <v>2555</v>
      </c>
      <c r="C9" s="290"/>
      <c r="D9" s="290"/>
      <c r="E9" s="291" t="str">
        <f>IF(C9&gt;0,D9/C9-1,IF(C9&lt;0,-(D9/C9-1),""))</f>
        <v/>
      </c>
      <c r="F9" s="286" t="str">
        <f t="shared" si="0"/>
        <v>否</v>
      </c>
      <c r="G9" s="269" t="str">
        <f t="shared" si="1"/>
        <v>项</v>
      </c>
    </row>
    <row r="10" ht="38" customHeight="1" spans="1:7">
      <c r="A10" s="288" t="s">
        <v>2556</v>
      </c>
      <c r="B10" s="289" t="s">
        <v>2557</v>
      </c>
      <c r="C10" s="290"/>
      <c r="D10" s="290"/>
      <c r="E10" s="291" t="str">
        <f>IF(C10&gt;0,D10/C10-1,IF(C10&lt;0,-(D10/C10-1),""))</f>
        <v/>
      </c>
      <c r="F10" s="286" t="str">
        <f t="shared" si="0"/>
        <v>否</v>
      </c>
      <c r="G10" s="269" t="str">
        <f t="shared" si="1"/>
        <v>项</v>
      </c>
    </row>
    <row r="11" ht="38" customHeight="1" spans="1:7">
      <c r="A11" s="288" t="s">
        <v>2558</v>
      </c>
      <c r="B11" s="287" t="s">
        <v>2559</v>
      </c>
      <c r="C11" s="260"/>
      <c r="D11" s="260"/>
      <c r="E11" s="291"/>
      <c r="F11" s="286" t="str">
        <f t="shared" si="0"/>
        <v>否</v>
      </c>
      <c r="G11" s="269" t="str">
        <f t="shared" si="1"/>
        <v>款</v>
      </c>
    </row>
    <row r="12" s="262" customFormat="1" ht="38" customHeight="1" spans="1:7">
      <c r="A12" s="288" t="s">
        <v>2560</v>
      </c>
      <c r="B12" s="289" t="s">
        <v>2561</v>
      </c>
      <c r="C12" s="290">
        <v>0</v>
      </c>
      <c r="D12" s="290">
        <v>0</v>
      </c>
      <c r="E12" s="291" t="str">
        <f t="shared" ref="E12:E19" si="2">IF(C12&gt;0,D12/C12-1,IF(C12&lt;0,-(D12/C12-1),""))</f>
        <v/>
      </c>
      <c r="F12" s="286" t="str">
        <f t="shared" si="0"/>
        <v>否</v>
      </c>
      <c r="G12" s="269" t="str">
        <f t="shared" si="1"/>
        <v>项</v>
      </c>
    </row>
    <row r="13" ht="38" customHeight="1" spans="1:7">
      <c r="A13" s="288" t="s">
        <v>2562</v>
      </c>
      <c r="B13" s="289" t="s">
        <v>2563</v>
      </c>
      <c r="C13" s="290">
        <v>0</v>
      </c>
      <c r="D13" s="290">
        <v>0</v>
      </c>
      <c r="E13" s="291" t="str">
        <f t="shared" si="2"/>
        <v/>
      </c>
      <c r="F13" s="286" t="str">
        <f t="shared" si="0"/>
        <v>否</v>
      </c>
      <c r="G13" s="269" t="str">
        <f t="shared" si="1"/>
        <v>项</v>
      </c>
    </row>
    <row r="14" s="262" customFormat="1" ht="38" customHeight="1" spans="1:7">
      <c r="A14" s="288" t="s">
        <v>2564</v>
      </c>
      <c r="B14" s="289" t="s">
        <v>2565</v>
      </c>
      <c r="C14" s="290"/>
      <c r="D14" s="290"/>
      <c r="E14" s="291" t="str">
        <f t="shared" si="2"/>
        <v/>
      </c>
      <c r="F14" s="286" t="str">
        <f t="shared" si="0"/>
        <v>否</v>
      </c>
      <c r="G14" s="269" t="str">
        <f t="shared" si="1"/>
        <v>项</v>
      </c>
    </row>
    <row r="15" ht="38" customHeight="1" spans="1:7">
      <c r="A15" s="288" t="s">
        <v>2566</v>
      </c>
      <c r="B15" s="289" t="s">
        <v>2567</v>
      </c>
      <c r="C15" s="290"/>
      <c r="D15" s="290"/>
      <c r="E15" s="291" t="str">
        <f t="shared" si="2"/>
        <v/>
      </c>
      <c r="F15" s="286" t="str">
        <f t="shared" si="0"/>
        <v>否</v>
      </c>
      <c r="G15" s="269" t="str">
        <f t="shared" si="1"/>
        <v>项</v>
      </c>
    </row>
    <row r="16" ht="38" customHeight="1" spans="1:7">
      <c r="A16" s="288" t="s">
        <v>2568</v>
      </c>
      <c r="B16" s="289" t="s">
        <v>2569</v>
      </c>
      <c r="C16" s="290"/>
      <c r="D16" s="290"/>
      <c r="E16" s="291" t="str">
        <f t="shared" si="2"/>
        <v/>
      </c>
      <c r="F16" s="286" t="str">
        <f t="shared" si="0"/>
        <v>否</v>
      </c>
      <c r="G16" s="269" t="str">
        <f t="shared" si="1"/>
        <v>项</v>
      </c>
    </row>
    <row r="17" s="262" customFormat="1" ht="38" customHeight="1" spans="1:7">
      <c r="A17" s="288" t="s">
        <v>2570</v>
      </c>
      <c r="B17" s="289" t="s">
        <v>2571</v>
      </c>
      <c r="C17" s="290">
        <f>SUM(C18:C19)</f>
        <v>0</v>
      </c>
      <c r="D17" s="290">
        <f>SUM(D18:D19)</f>
        <v>0</v>
      </c>
      <c r="E17" s="291" t="str">
        <f t="shared" si="2"/>
        <v/>
      </c>
      <c r="F17" s="286" t="str">
        <f t="shared" si="0"/>
        <v>否</v>
      </c>
      <c r="G17" s="269" t="str">
        <f t="shared" si="1"/>
        <v>款</v>
      </c>
    </row>
    <row r="18" s="262" customFormat="1" ht="38" customHeight="1" spans="1:7">
      <c r="A18" s="288" t="s">
        <v>2572</v>
      </c>
      <c r="B18" s="289" t="s">
        <v>2573</v>
      </c>
      <c r="C18" s="290">
        <v>0</v>
      </c>
      <c r="D18" s="290">
        <v>0</v>
      </c>
      <c r="E18" s="291" t="str">
        <f t="shared" si="2"/>
        <v/>
      </c>
      <c r="F18" s="286" t="str">
        <f t="shared" si="0"/>
        <v>否</v>
      </c>
      <c r="G18" s="269" t="str">
        <f t="shared" si="1"/>
        <v>项</v>
      </c>
    </row>
    <row r="19" s="262" customFormat="1" ht="38" customHeight="1" spans="1:7">
      <c r="A19" s="288" t="s">
        <v>2574</v>
      </c>
      <c r="B19" s="289" t="s">
        <v>2575</v>
      </c>
      <c r="C19" s="290">
        <v>0</v>
      </c>
      <c r="D19" s="290">
        <v>0</v>
      </c>
      <c r="E19" s="291" t="str">
        <f t="shared" si="2"/>
        <v/>
      </c>
      <c r="F19" s="286" t="str">
        <f t="shared" si="0"/>
        <v>否</v>
      </c>
      <c r="G19" s="269" t="str">
        <f t="shared" si="1"/>
        <v>项</v>
      </c>
    </row>
    <row r="20" ht="38" customHeight="1" spans="1:7">
      <c r="A20" s="282" t="s">
        <v>83</v>
      </c>
      <c r="B20" s="283" t="s">
        <v>2576</v>
      </c>
      <c r="C20" s="327"/>
      <c r="D20" s="327"/>
      <c r="E20" s="291"/>
      <c r="F20" s="286" t="str">
        <f t="shared" si="0"/>
        <v>是</v>
      </c>
      <c r="G20" s="269" t="str">
        <f t="shared" si="1"/>
        <v>类</v>
      </c>
    </row>
    <row r="21" ht="38" customHeight="1" spans="1:7">
      <c r="A21" s="288" t="s">
        <v>2577</v>
      </c>
      <c r="B21" s="287" t="s">
        <v>2578</v>
      </c>
      <c r="C21" s="260"/>
      <c r="D21" s="260"/>
      <c r="E21" s="291"/>
      <c r="F21" s="286" t="str">
        <f t="shared" si="0"/>
        <v>否</v>
      </c>
      <c r="G21" s="269" t="str">
        <f t="shared" si="1"/>
        <v>款</v>
      </c>
    </row>
    <row r="22" ht="38" customHeight="1" spans="1:7">
      <c r="A22" s="288" t="s">
        <v>2579</v>
      </c>
      <c r="B22" s="289" t="s">
        <v>2580</v>
      </c>
      <c r="C22" s="290"/>
      <c r="D22" s="290"/>
      <c r="E22" s="291" t="str">
        <f>IF(C22&gt;0,D22/C22-1,IF(C22&lt;0,-(D22/C22-1),""))</f>
        <v/>
      </c>
      <c r="F22" s="286" t="str">
        <f t="shared" si="0"/>
        <v>否</v>
      </c>
      <c r="G22" s="269" t="str">
        <f t="shared" si="1"/>
        <v>项</v>
      </c>
    </row>
    <row r="23" ht="38" customHeight="1" spans="1:7">
      <c r="A23" s="288" t="s">
        <v>2581</v>
      </c>
      <c r="B23" s="289" t="s">
        <v>2582</v>
      </c>
      <c r="C23" s="290"/>
      <c r="D23" s="290"/>
      <c r="E23" s="291" t="str">
        <f>IF(C23&gt;0,D23/C23-1,IF(C23&lt;0,-(D23/C23-1),""))</f>
        <v/>
      </c>
      <c r="F23" s="286" t="str">
        <f t="shared" si="0"/>
        <v>否</v>
      </c>
      <c r="G23" s="269" t="str">
        <f t="shared" si="1"/>
        <v>项</v>
      </c>
    </row>
    <row r="24" ht="38" customHeight="1" spans="1:7">
      <c r="A24" s="288" t="s">
        <v>2583</v>
      </c>
      <c r="B24" s="289" t="s">
        <v>2584</v>
      </c>
      <c r="C24" s="290"/>
      <c r="D24" s="290"/>
      <c r="E24" s="291" t="str">
        <f>IF(C24&gt;0,D24/C24-1,IF(C24&lt;0,-(D24/C24-1),""))</f>
        <v/>
      </c>
      <c r="F24" s="286" t="str">
        <f t="shared" si="0"/>
        <v>否</v>
      </c>
      <c r="G24" s="269" t="str">
        <f t="shared" si="1"/>
        <v>项</v>
      </c>
    </row>
    <row r="25" ht="38" customHeight="1" spans="1:7">
      <c r="A25" s="288" t="s">
        <v>2585</v>
      </c>
      <c r="B25" s="287" t="s">
        <v>2586</v>
      </c>
      <c r="C25" s="260"/>
      <c r="D25" s="260"/>
      <c r="E25" s="291"/>
      <c r="F25" s="286" t="str">
        <f t="shared" si="0"/>
        <v>否</v>
      </c>
      <c r="G25" s="269" t="str">
        <f t="shared" si="1"/>
        <v>款</v>
      </c>
    </row>
    <row r="26" s="262" customFormat="1" ht="38" customHeight="1" spans="1:7">
      <c r="A26" s="288" t="s">
        <v>2587</v>
      </c>
      <c r="B26" s="289" t="s">
        <v>2580</v>
      </c>
      <c r="C26" s="290"/>
      <c r="D26" s="290"/>
      <c r="E26" s="291" t="str">
        <f>IF(C26&gt;0,D26/C26-1,IF(C26&lt;0,-(D26/C26-1),""))</f>
        <v/>
      </c>
      <c r="F26" s="286" t="str">
        <f t="shared" si="0"/>
        <v>否</v>
      </c>
      <c r="G26" s="269" t="str">
        <f t="shared" si="1"/>
        <v>项</v>
      </c>
    </row>
    <row r="27" ht="38" customHeight="1" spans="1:7">
      <c r="A27" s="288" t="s">
        <v>2588</v>
      </c>
      <c r="B27" s="289" t="s">
        <v>2582</v>
      </c>
      <c r="C27" s="290"/>
      <c r="D27" s="290"/>
      <c r="E27" s="291" t="str">
        <f>IF(C27&gt;0,D27/C27-1,IF(C27&lt;0,-(D27/C27-1),""))</f>
        <v/>
      </c>
      <c r="F27" s="286" t="str">
        <f t="shared" si="0"/>
        <v>否</v>
      </c>
      <c r="G27" s="269" t="str">
        <f t="shared" si="1"/>
        <v>项</v>
      </c>
    </row>
    <row r="28" ht="38" customHeight="1" spans="1:7">
      <c r="A28" s="288" t="s">
        <v>2589</v>
      </c>
      <c r="B28" s="289" t="s">
        <v>2590</v>
      </c>
      <c r="C28" s="290"/>
      <c r="D28" s="290"/>
      <c r="E28" s="291" t="str">
        <f>IF(C28&gt;0,D28/C28-1,IF(C28&lt;0,-(D28/C28-1),""))</f>
        <v/>
      </c>
      <c r="F28" s="286" t="str">
        <f t="shared" si="0"/>
        <v>否</v>
      </c>
      <c r="G28" s="269" t="str">
        <f t="shared" si="1"/>
        <v>项</v>
      </c>
    </row>
    <row r="29" s="265" customFormat="1" ht="38" customHeight="1" spans="1:7">
      <c r="A29" s="288" t="s">
        <v>2591</v>
      </c>
      <c r="B29" s="287" t="s">
        <v>2592</v>
      </c>
      <c r="C29" s="260"/>
      <c r="D29" s="260"/>
      <c r="E29" s="291"/>
      <c r="F29" s="286" t="str">
        <f t="shared" si="0"/>
        <v>否</v>
      </c>
      <c r="G29" s="269" t="str">
        <f t="shared" si="1"/>
        <v>款</v>
      </c>
    </row>
    <row r="30" s="262" customFormat="1" ht="38" customHeight="1" spans="1:7">
      <c r="A30" s="288" t="s">
        <v>2593</v>
      </c>
      <c r="B30" s="289" t="s">
        <v>2582</v>
      </c>
      <c r="C30" s="290">
        <v>0</v>
      </c>
      <c r="D30" s="290">
        <v>0</v>
      </c>
      <c r="E30" s="291" t="str">
        <f>IF(C30&gt;0,D30/C30-1,IF(C30&lt;0,-(D30/C30-1),""))</f>
        <v/>
      </c>
      <c r="F30" s="286" t="str">
        <f t="shared" si="0"/>
        <v>否</v>
      </c>
      <c r="G30" s="269" t="str">
        <f t="shared" si="1"/>
        <v>项</v>
      </c>
    </row>
    <row r="31" s="262" customFormat="1" ht="38" customHeight="1" spans="1:7">
      <c r="A31" s="288" t="s">
        <v>2594</v>
      </c>
      <c r="B31" s="289" t="s">
        <v>2595</v>
      </c>
      <c r="C31" s="290">
        <v>0</v>
      </c>
      <c r="D31" s="290"/>
      <c r="E31" s="291" t="str">
        <f>IF(C31&gt;0,D31/C31-1,IF(C31&lt;0,-(D31/C31-1),""))</f>
        <v/>
      </c>
      <c r="F31" s="286" t="str">
        <f t="shared" si="0"/>
        <v>否</v>
      </c>
      <c r="G31" s="269" t="str">
        <f t="shared" si="1"/>
        <v>项</v>
      </c>
    </row>
    <row r="32" ht="38" customHeight="1" spans="1:7">
      <c r="A32" s="282" t="s">
        <v>87</v>
      </c>
      <c r="B32" s="283" t="s">
        <v>2596</v>
      </c>
      <c r="C32" s="327"/>
      <c r="D32" s="327"/>
      <c r="E32" s="291"/>
      <c r="F32" s="286" t="str">
        <f t="shared" si="0"/>
        <v>是</v>
      </c>
      <c r="G32" s="269" t="str">
        <f t="shared" si="1"/>
        <v>类</v>
      </c>
    </row>
    <row r="33" ht="38" customHeight="1" spans="1:7">
      <c r="A33" s="288" t="s">
        <v>2597</v>
      </c>
      <c r="B33" s="287" t="s">
        <v>2598</v>
      </c>
      <c r="C33" s="260"/>
      <c r="D33" s="260"/>
      <c r="E33" s="291"/>
      <c r="F33" s="286" t="str">
        <f t="shared" si="0"/>
        <v>否</v>
      </c>
      <c r="G33" s="269" t="str">
        <f t="shared" si="1"/>
        <v>款</v>
      </c>
    </row>
    <row r="34" s="262" customFormat="1" ht="38" customHeight="1" spans="1:7">
      <c r="A34" s="288">
        <v>2116001</v>
      </c>
      <c r="B34" s="289" t="s">
        <v>2599</v>
      </c>
      <c r="C34" s="290"/>
      <c r="D34" s="290">
        <v>0</v>
      </c>
      <c r="E34" s="291" t="str">
        <f t="shared" ref="E34:E42" si="3">IF(C34&gt;0,D34/C34-1,IF(C34&lt;0,-(D34/C34-1),""))</f>
        <v/>
      </c>
      <c r="F34" s="286" t="str">
        <f t="shared" si="0"/>
        <v>否</v>
      </c>
      <c r="G34" s="269" t="str">
        <f t="shared" si="1"/>
        <v>项</v>
      </c>
    </row>
    <row r="35" s="262" customFormat="1" ht="38" customHeight="1" spans="1:7">
      <c r="A35" s="288">
        <v>2116002</v>
      </c>
      <c r="B35" s="289" t="s">
        <v>2600</v>
      </c>
      <c r="C35" s="290"/>
      <c r="D35" s="290">
        <v>0</v>
      </c>
      <c r="E35" s="291" t="str">
        <f t="shared" si="3"/>
        <v/>
      </c>
      <c r="F35" s="286" t="str">
        <f t="shared" si="0"/>
        <v>否</v>
      </c>
      <c r="G35" s="269" t="str">
        <f t="shared" si="1"/>
        <v>项</v>
      </c>
    </row>
    <row r="36" s="262" customFormat="1" ht="38" customHeight="1" spans="1:7">
      <c r="A36" s="288">
        <v>2116003</v>
      </c>
      <c r="B36" s="289" t="s">
        <v>2601</v>
      </c>
      <c r="C36" s="290">
        <v>0</v>
      </c>
      <c r="D36" s="290">
        <v>0</v>
      </c>
      <c r="E36" s="291" t="str">
        <f t="shared" si="3"/>
        <v/>
      </c>
      <c r="F36" s="286" t="str">
        <f t="shared" si="0"/>
        <v>否</v>
      </c>
      <c r="G36" s="269" t="str">
        <f t="shared" si="1"/>
        <v>项</v>
      </c>
    </row>
    <row r="37" s="265" customFormat="1" ht="38" customHeight="1" spans="1:7">
      <c r="A37" s="288">
        <v>2116099</v>
      </c>
      <c r="B37" s="289" t="s">
        <v>2602</v>
      </c>
      <c r="C37" s="290">
        <v>0</v>
      </c>
      <c r="D37" s="290"/>
      <c r="E37" s="291" t="str">
        <f t="shared" si="3"/>
        <v/>
      </c>
      <c r="F37" s="286" t="str">
        <f t="shared" si="0"/>
        <v>否</v>
      </c>
      <c r="G37" s="269" t="str">
        <f t="shared" si="1"/>
        <v>项</v>
      </c>
    </row>
    <row r="38" s="262" customFormat="1" ht="38" customHeight="1" spans="1:7">
      <c r="A38" s="288">
        <v>21161</v>
      </c>
      <c r="B38" s="289" t="s">
        <v>2603</v>
      </c>
      <c r="C38" s="290">
        <f>SUM(C39:C42)</f>
        <v>0</v>
      </c>
      <c r="D38" s="290">
        <f>SUM(D39:D42)</f>
        <v>0</v>
      </c>
      <c r="E38" s="291" t="str">
        <f t="shared" si="3"/>
        <v/>
      </c>
      <c r="F38" s="286" t="str">
        <f t="shared" si="0"/>
        <v>否</v>
      </c>
      <c r="G38" s="269" t="str">
        <f t="shared" si="1"/>
        <v>款</v>
      </c>
    </row>
    <row r="39" ht="38" customHeight="1" spans="1:7">
      <c r="A39" s="288">
        <v>2116101</v>
      </c>
      <c r="B39" s="289" t="s">
        <v>2604</v>
      </c>
      <c r="C39" s="290">
        <v>0</v>
      </c>
      <c r="D39" s="290">
        <v>0</v>
      </c>
      <c r="E39" s="291" t="str">
        <f t="shared" si="3"/>
        <v/>
      </c>
      <c r="F39" s="286" t="str">
        <f t="shared" si="0"/>
        <v>否</v>
      </c>
      <c r="G39" s="269" t="str">
        <f t="shared" si="1"/>
        <v>项</v>
      </c>
    </row>
    <row r="40" ht="38" customHeight="1" spans="1:7">
      <c r="A40" s="288">
        <v>2116102</v>
      </c>
      <c r="B40" s="289" t="s">
        <v>2605</v>
      </c>
      <c r="C40" s="290">
        <v>0</v>
      </c>
      <c r="D40" s="290">
        <v>0</v>
      </c>
      <c r="E40" s="291" t="str">
        <f t="shared" si="3"/>
        <v/>
      </c>
      <c r="F40" s="286" t="str">
        <f t="shared" si="0"/>
        <v>否</v>
      </c>
      <c r="G40" s="269" t="str">
        <f t="shared" si="1"/>
        <v>项</v>
      </c>
    </row>
    <row r="41" ht="38" customHeight="1" spans="1:7">
      <c r="A41" s="288">
        <v>2116103</v>
      </c>
      <c r="B41" s="289" t="s">
        <v>2606</v>
      </c>
      <c r="C41" s="290">
        <v>0</v>
      </c>
      <c r="D41" s="290">
        <v>0</v>
      </c>
      <c r="E41" s="291" t="str">
        <f t="shared" si="3"/>
        <v/>
      </c>
      <c r="F41" s="286" t="str">
        <f t="shared" si="0"/>
        <v>否</v>
      </c>
      <c r="G41" s="269" t="str">
        <f t="shared" si="1"/>
        <v>项</v>
      </c>
    </row>
    <row r="42" ht="38" customHeight="1" spans="1:7">
      <c r="A42" s="288">
        <v>2116104</v>
      </c>
      <c r="B42" s="289" t="s">
        <v>2607</v>
      </c>
      <c r="C42" s="290">
        <v>0</v>
      </c>
      <c r="D42" s="290">
        <v>0</v>
      </c>
      <c r="E42" s="291" t="str">
        <f t="shared" si="3"/>
        <v/>
      </c>
      <c r="F42" s="286" t="str">
        <f t="shared" si="0"/>
        <v>否</v>
      </c>
      <c r="G42" s="269" t="str">
        <f t="shared" si="1"/>
        <v>项</v>
      </c>
    </row>
    <row r="43" ht="38" customHeight="1" spans="1:7">
      <c r="A43" s="282" t="s">
        <v>89</v>
      </c>
      <c r="B43" s="283" t="s">
        <v>2608</v>
      </c>
      <c r="C43" s="327">
        <f>C44+C99</f>
        <v>6095</v>
      </c>
      <c r="D43" s="327">
        <f>D44+D99</f>
        <v>3464</v>
      </c>
      <c r="E43" s="291">
        <f>(D43-C43)/C43</f>
        <v>-0.432</v>
      </c>
      <c r="F43" s="286" t="str">
        <f t="shared" si="0"/>
        <v>是</v>
      </c>
      <c r="G43" s="269" t="str">
        <f t="shared" si="1"/>
        <v>类</v>
      </c>
    </row>
    <row r="44" ht="38" customHeight="1" spans="1:7">
      <c r="A44" s="288" t="s">
        <v>2609</v>
      </c>
      <c r="B44" s="287" t="s">
        <v>2610</v>
      </c>
      <c r="C44" s="260">
        <f>SUM(C45:C57)</f>
        <v>1295</v>
      </c>
      <c r="D44" s="260">
        <f>SUM(D45:D57)</f>
        <v>3464</v>
      </c>
      <c r="E44" s="291">
        <f>(D44-C44)/C44</f>
        <v>1.675</v>
      </c>
      <c r="F44" s="286" t="str">
        <f t="shared" si="0"/>
        <v>是</v>
      </c>
      <c r="G44" s="269" t="str">
        <f t="shared" si="1"/>
        <v>款</v>
      </c>
    </row>
    <row r="45" ht="38" customHeight="1" spans="1:7">
      <c r="A45" s="288" t="s">
        <v>2611</v>
      </c>
      <c r="B45" s="289" t="s">
        <v>2612</v>
      </c>
      <c r="C45" s="290"/>
      <c r="D45" s="290"/>
      <c r="E45" s="291"/>
      <c r="F45" s="286" t="str">
        <f t="shared" si="0"/>
        <v>否</v>
      </c>
      <c r="G45" s="269" t="str">
        <f t="shared" si="1"/>
        <v>项</v>
      </c>
    </row>
    <row r="46" ht="38" customHeight="1" spans="1:7">
      <c r="A46" s="288" t="s">
        <v>2613</v>
      </c>
      <c r="B46" s="289" t="s">
        <v>2614</v>
      </c>
      <c r="C46" s="290"/>
      <c r="D46" s="290"/>
      <c r="E46" s="291"/>
      <c r="F46" s="286" t="str">
        <f t="shared" si="0"/>
        <v>否</v>
      </c>
      <c r="G46" s="269" t="str">
        <f t="shared" si="1"/>
        <v>项</v>
      </c>
    </row>
    <row r="47" ht="38" customHeight="1" spans="1:7">
      <c r="A47" s="288" t="s">
        <v>2615</v>
      </c>
      <c r="B47" s="289" t="s">
        <v>2616</v>
      </c>
      <c r="C47" s="290"/>
      <c r="D47" s="290"/>
      <c r="E47" s="291"/>
      <c r="F47" s="286" t="str">
        <f t="shared" si="0"/>
        <v>否</v>
      </c>
      <c r="G47" s="269" t="str">
        <f t="shared" si="1"/>
        <v>项</v>
      </c>
    </row>
    <row r="48" ht="38" customHeight="1" spans="1:7">
      <c r="A48" s="288" t="s">
        <v>2617</v>
      </c>
      <c r="B48" s="289" t="s">
        <v>2618</v>
      </c>
      <c r="C48" s="290">
        <v>271</v>
      </c>
      <c r="D48" s="290">
        <v>600</v>
      </c>
      <c r="E48" s="291">
        <f>(D48-C48)/C48</f>
        <v>1.214</v>
      </c>
      <c r="F48" s="286" t="str">
        <f t="shared" si="0"/>
        <v>是</v>
      </c>
      <c r="G48" s="269" t="str">
        <f t="shared" si="1"/>
        <v>项</v>
      </c>
    </row>
    <row r="49" ht="38" customHeight="1" spans="1:7">
      <c r="A49" s="288" t="s">
        <v>2619</v>
      </c>
      <c r="B49" s="289" t="s">
        <v>2620</v>
      </c>
      <c r="C49" s="290"/>
      <c r="D49" s="290"/>
      <c r="E49" s="291"/>
      <c r="F49" s="286" t="str">
        <f t="shared" si="0"/>
        <v>否</v>
      </c>
      <c r="G49" s="269" t="str">
        <f t="shared" si="1"/>
        <v>项</v>
      </c>
    </row>
    <row r="50" ht="38" customHeight="1" spans="1:7">
      <c r="A50" s="288" t="s">
        <v>2621</v>
      </c>
      <c r="B50" s="289" t="s">
        <v>2622</v>
      </c>
      <c r="C50" s="290"/>
      <c r="D50" s="290"/>
      <c r="E50" s="291"/>
      <c r="F50" s="286" t="str">
        <f t="shared" si="0"/>
        <v>否</v>
      </c>
      <c r="G50" s="269" t="str">
        <f t="shared" si="1"/>
        <v>项</v>
      </c>
    </row>
    <row r="51" ht="38" customHeight="1" spans="1:7">
      <c r="A51" s="288" t="s">
        <v>2623</v>
      </c>
      <c r="B51" s="289" t="s">
        <v>2624</v>
      </c>
      <c r="C51" s="290"/>
      <c r="D51" s="290"/>
      <c r="E51" s="291"/>
      <c r="F51" s="286" t="str">
        <f t="shared" si="0"/>
        <v>否</v>
      </c>
      <c r="G51" s="269" t="str">
        <f t="shared" si="1"/>
        <v>项</v>
      </c>
    </row>
    <row r="52" ht="38" customHeight="1" spans="1:7">
      <c r="A52" s="288" t="s">
        <v>2625</v>
      </c>
      <c r="B52" s="289" t="s">
        <v>2626</v>
      </c>
      <c r="C52" s="290"/>
      <c r="D52" s="290"/>
      <c r="E52" s="291"/>
      <c r="F52" s="286" t="str">
        <f t="shared" si="0"/>
        <v>否</v>
      </c>
      <c r="G52" s="269" t="str">
        <f t="shared" si="1"/>
        <v>项</v>
      </c>
    </row>
    <row r="53" ht="38" customHeight="1" spans="1:7">
      <c r="A53" s="288" t="s">
        <v>2627</v>
      </c>
      <c r="B53" s="289" t="s">
        <v>2628</v>
      </c>
      <c r="C53" s="290"/>
      <c r="D53" s="290"/>
      <c r="E53" s="291"/>
      <c r="F53" s="286" t="str">
        <f t="shared" si="0"/>
        <v>否</v>
      </c>
      <c r="G53" s="269" t="str">
        <f t="shared" si="1"/>
        <v>项</v>
      </c>
    </row>
    <row r="54" ht="38" customHeight="1" spans="1:7">
      <c r="A54" s="288" t="s">
        <v>2629</v>
      </c>
      <c r="B54" s="289" t="s">
        <v>2630</v>
      </c>
      <c r="C54" s="290"/>
      <c r="D54" s="290"/>
      <c r="E54" s="291"/>
      <c r="F54" s="286" t="str">
        <f t="shared" si="0"/>
        <v>否</v>
      </c>
      <c r="G54" s="269" t="str">
        <f t="shared" si="1"/>
        <v>项</v>
      </c>
    </row>
    <row r="55" ht="38" customHeight="1" spans="1:7">
      <c r="A55" s="288" t="s">
        <v>2631</v>
      </c>
      <c r="B55" s="289" t="s">
        <v>2632</v>
      </c>
      <c r="C55" s="290"/>
      <c r="D55" s="290"/>
      <c r="E55" s="291"/>
      <c r="F55" s="286" t="str">
        <f t="shared" si="0"/>
        <v>否</v>
      </c>
      <c r="G55" s="269" t="str">
        <f t="shared" si="1"/>
        <v>项</v>
      </c>
    </row>
    <row r="56" ht="38" customHeight="1" spans="1:6">
      <c r="A56" s="288"/>
      <c r="B56" s="289" t="s">
        <v>2633</v>
      </c>
      <c r="C56" s="290">
        <v>4</v>
      </c>
      <c r="D56" s="290">
        <v>764</v>
      </c>
      <c r="E56" s="291">
        <f>(D56-C56)/C56</f>
        <v>190</v>
      </c>
      <c r="F56" s="286"/>
    </row>
    <row r="57" ht="38" customHeight="1" spans="1:7">
      <c r="A57" s="288" t="s">
        <v>2634</v>
      </c>
      <c r="B57" s="289" t="s">
        <v>2635</v>
      </c>
      <c r="C57" s="290">
        <v>1020</v>
      </c>
      <c r="D57" s="290">
        <v>2100</v>
      </c>
      <c r="E57" s="291">
        <f>(D57-C57)/C57</f>
        <v>1.059</v>
      </c>
      <c r="F57" s="286" t="str">
        <f t="shared" ref="F57:F98" si="4">IF(LEN(A57)=3,"是",IF(B57&lt;&gt;"",IF(SUM(C57:D57)&lt;&gt;0,"是","否"),"是"))</f>
        <v>是</v>
      </c>
      <c r="G57" s="269" t="str">
        <f t="shared" ref="G57:G98" si="5">IF(LEN(A57)=3,"类",IF(LEN(A57)=5,"款","项"))</f>
        <v>项</v>
      </c>
    </row>
    <row r="58" ht="38" customHeight="1" spans="1:7">
      <c r="A58" s="288" t="s">
        <v>2636</v>
      </c>
      <c r="B58" s="287" t="s">
        <v>2637</v>
      </c>
      <c r="C58" s="260"/>
      <c r="D58" s="260"/>
      <c r="E58" s="291"/>
      <c r="F58" s="286" t="str">
        <f t="shared" si="4"/>
        <v>否</v>
      </c>
      <c r="G58" s="269" t="str">
        <f t="shared" si="5"/>
        <v>款</v>
      </c>
    </row>
    <row r="59" ht="38" customHeight="1" spans="1:7">
      <c r="A59" s="288" t="s">
        <v>2638</v>
      </c>
      <c r="B59" s="289" t="s">
        <v>2612</v>
      </c>
      <c r="C59" s="290"/>
      <c r="D59" s="290"/>
      <c r="E59" s="291"/>
      <c r="F59" s="286" t="str">
        <f t="shared" si="4"/>
        <v>否</v>
      </c>
      <c r="G59" s="269" t="str">
        <f t="shared" si="5"/>
        <v>项</v>
      </c>
    </row>
    <row r="60" ht="38" customHeight="1" spans="1:7">
      <c r="A60" s="288" t="s">
        <v>2639</v>
      </c>
      <c r="B60" s="289" t="s">
        <v>2614</v>
      </c>
      <c r="C60" s="290"/>
      <c r="D60" s="290"/>
      <c r="E60" s="291"/>
      <c r="F60" s="286" t="str">
        <f t="shared" si="4"/>
        <v>否</v>
      </c>
      <c r="G60" s="269" t="str">
        <f t="shared" si="5"/>
        <v>项</v>
      </c>
    </row>
    <row r="61" ht="38" customHeight="1" spans="1:7">
      <c r="A61" s="288" t="s">
        <v>2640</v>
      </c>
      <c r="B61" s="289" t="s">
        <v>2641</v>
      </c>
      <c r="C61" s="290"/>
      <c r="D61" s="290"/>
      <c r="E61" s="291"/>
      <c r="F61" s="286" t="str">
        <f t="shared" si="4"/>
        <v>否</v>
      </c>
      <c r="G61" s="269" t="str">
        <f t="shared" si="5"/>
        <v>项</v>
      </c>
    </row>
    <row r="62" ht="38" customHeight="1" spans="1:7">
      <c r="A62" s="288" t="s">
        <v>2642</v>
      </c>
      <c r="B62" s="287" t="s">
        <v>2643</v>
      </c>
      <c r="C62" s="260"/>
      <c r="D62" s="260"/>
      <c r="E62" s="291"/>
      <c r="F62" s="286" t="str">
        <f t="shared" si="4"/>
        <v>否</v>
      </c>
      <c r="G62" s="269" t="str">
        <f t="shared" si="5"/>
        <v>款</v>
      </c>
    </row>
    <row r="63" ht="38" customHeight="1" spans="1:7">
      <c r="A63" s="288" t="s">
        <v>2644</v>
      </c>
      <c r="B63" s="287" t="s">
        <v>2645</v>
      </c>
      <c r="C63" s="260"/>
      <c r="D63" s="260"/>
      <c r="E63" s="291"/>
      <c r="F63" s="286" t="str">
        <f t="shared" si="4"/>
        <v>否</v>
      </c>
      <c r="G63" s="269" t="str">
        <f t="shared" si="5"/>
        <v>款</v>
      </c>
    </row>
    <row r="64" ht="38" customHeight="1" spans="1:7">
      <c r="A64" s="288" t="s">
        <v>2646</v>
      </c>
      <c r="B64" s="289" t="s">
        <v>2647</v>
      </c>
      <c r="C64" s="290"/>
      <c r="D64" s="260"/>
      <c r="E64" s="291"/>
      <c r="F64" s="286" t="str">
        <f t="shared" si="4"/>
        <v>否</v>
      </c>
      <c r="G64" s="269" t="str">
        <f t="shared" si="5"/>
        <v>项</v>
      </c>
    </row>
    <row r="65" ht="38" customHeight="1" spans="1:7">
      <c r="A65" s="288" t="s">
        <v>2648</v>
      </c>
      <c r="B65" s="289" t="s">
        <v>2649</v>
      </c>
      <c r="C65" s="290"/>
      <c r="D65" s="290"/>
      <c r="E65" s="291"/>
      <c r="F65" s="286" t="str">
        <f t="shared" si="4"/>
        <v>否</v>
      </c>
      <c r="G65" s="269" t="str">
        <f t="shared" si="5"/>
        <v>项</v>
      </c>
    </row>
    <row r="66" ht="38" customHeight="1" spans="1:7">
      <c r="A66" s="288" t="s">
        <v>2650</v>
      </c>
      <c r="B66" s="289" t="s">
        <v>2651</v>
      </c>
      <c r="C66" s="290"/>
      <c r="D66" s="290"/>
      <c r="E66" s="291"/>
      <c r="F66" s="286" t="str">
        <f t="shared" si="4"/>
        <v>否</v>
      </c>
      <c r="G66" s="269" t="str">
        <f t="shared" si="5"/>
        <v>项</v>
      </c>
    </row>
    <row r="67" ht="38" customHeight="1" spans="1:7">
      <c r="A67" s="288" t="s">
        <v>2652</v>
      </c>
      <c r="B67" s="289" t="s">
        <v>2653</v>
      </c>
      <c r="C67" s="290"/>
      <c r="D67" s="290"/>
      <c r="E67" s="291"/>
      <c r="F67" s="286" t="str">
        <f t="shared" si="4"/>
        <v>否</v>
      </c>
      <c r="G67" s="269" t="str">
        <f t="shared" si="5"/>
        <v>项</v>
      </c>
    </row>
    <row r="68" ht="38" customHeight="1" spans="1:7">
      <c r="A68" s="288" t="s">
        <v>2654</v>
      </c>
      <c r="B68" s="289" t="s">
        <v>2655</v>
      </c>
      <c r="C68" s="290"/>
      <c r="D68" s="290"/>
      <c r="E68" s="291"/>
      <c r="F68" s="286" t="str">
        <f t="shared" si="4"/>
        <v>否</v>
      </c>
      <c r="G68" s="269" t="str">
        <f t="shared" si="5"/>
        <v>项</v>
      </c>
    </row>
    <row r="69" ht="38" customHeight="1" spans="1:7">
      <c r="A69" s="288" t="s">
        <v>2656</v>
      </c>
      <c r="B69" s="287" t="s">
        <v>2657</v>
      </c>
      <c r="C69" s="260"/>
      <c r="D69" s="260"/>
      <c r="E69" s="291"/>
      <c r="F69" s="286" t="str">
        <f t="shared" si="4"/>
        <v>否</v>
      </c>
      <c r="G69" s="269" t="str">
        <f t="shared" si="5"/>
        <v>款</v>
      </c>
    </row>
    <row r="70" ht="38" customHeight="1" spans="1:7">
      <c r="A70" s="288" t="s">
        <v>2658</v>
      </c>
      <c r="B70" s="289" t="s">
        <v>2659</v>
      </c>
      <c r="C70" s="290"/>
      <c r="D70" s="290"/>
      <c r="E70" s="291"/>
      <c r="F70" s="286" t="str">
        <f t="shared" si="4"/>
        <v>否</v>
      </c>
      <c r="G70" s="269" t="str">
        <f t="shared" si="5"/>
        <v>项</v>
      </c>
    </row>
    <row r="71" ht="38" customHeight="1" spans="1:7">
      <c r="A71" s="288" t="s">
        <v>2660</v>
      </c>
      <c r="B71" s="289" t="s">
        <v>2661</v>
      </c>
      <c r="C71" s="290"/>
      <c r="D71" s="290"/>
      <c r="E71" s="291"/>
      <c r="F71" s="286" t="str">
        <f t="shared" si="4"/>
        <v>否</v>
      </c>
      <c r="G71" s="269" t="str">
        <f t="shared" si="5"/>
        <v>项</v>
      </c>
    </row>
    <row r="72" ht="38" customHeight="1" spans="1:7">
      <c r="A72" s="288" t="s">
        <v>2662</v>
      </c>
      <c r="B72" s="289" t="s">
        <v>2663</v>
      </c>
      <c r="C72" s="290"/>
      <c r="D72" s="290"/>
      <c r="E72" s="291"/>
      <c r="F72" s="286" t="str">
        <f t="shared" si="4"/>
        <v>否</v>
      </c>
      <c r="G72" s="269" t="str">
        <f t="shared" si="5"/>
        <v>项</v>
      </c>
    </row>
    <row r="73" ht="38" customHeight="1" spans="1:7">
      <c r="A73" s="288" t="s">
        <v>2664</v>
      </c>
      <c r="B73" s="287" t="s">
        <v>2665</v>
      </c>
      <c r="C73" s="260"/>
      <c r="D73" s="260"/>
      <c r="E73" s="291"/>
      <c r="F73" s="286" t="str">
        <f t="shared" si="4"/>
        <v>否</v>
      </c>
      <c r="G73" s="269" t="str">
        <f t="shared" si="5"/>
        <v>款</v>
      </c>
    </row>
    <row r="74" ht="38" customHeight="1" spans="1:7">
      <c r="A74" s="288" t="s">
        <v>2666</v>
      </c>
      <c r="B74" s="289" t="s">
        <v>2612</v>
      </c>
      <c r="C74" s="290">
        <v>0</v>
      </c>
      <c r="D74" s="290"/>
      <c r="E74" s="291"/>
      <c r="F74" s="286" t="str">
        <f t="shared" si="4"/>
        <v>否</v>
      </c>
      <c r="G74" s="269" t="str">
        <f t="shared" si="5"/>
        <v>项</v>
      </c>
    </row>
    <row r="75" ht="38" customHeight="1" spans="1:7">
      <c r="A75" s="288" t="s">
        <v>2667</v>
      </c>
      <c r="B75" s="289" t="s">
        <v>2614</v>
      </c>
      <c r="C75" s="290"/>
      <c r="D75" s="290"/>
      <c r="E75" s="291"/>
      <c r="F75" s="286" t="str">
        <f t="shared" si="4"/>
        <v>否</v>
      </c>
      <c r="G75" s="269" t="str">
        <f t="shared" si="5"/>
        <v>项</v>
      </c>
    </row>
    <row r="76" ht="38" customHeight="1" spans="1:7">
      <c r="A76" s="288" t="s">
        <v>2668</v>
      </c>
      <c r="B76" s="289" t="s">
        <v>2669</v>
      </c>
      <c r="C76" s="290">
        <v>0</v>
      </c>
      <c r="D76" s="290"/>
      <c r="E76" s="291"/>
      <c r="F76" s="286" t="str">
        <f t="shared" si="4"/>
        <v>否</v>
      </c>
      <c r="G76" s="269" t="str">
        <f t="shared" si="5"/>
        <v>项</v>
      </c>
    </row>
    <row r="77" ht="38" customHeight="1" spans="1:7">
      <c r="A77" s="288" t="s">
        <v>2670</v>
      </c>
      <c r="B77" s="287" t="s">
        <v>2671</v>
      </c>
      <c r="C77" s="260"/>
      <c r="D77" s="260"/>
      <c r="E77" s="291"/>
      <c r="F77" s="286" t="str">
        <f t="shared" si="4"/>
        <v>否</v>
      </c>
      <c r="G77" s="269" t="str">
        <f t="shared" si="5"/>
        <v>款</v>
      </c>
    </row>
    <row r="78" ht="38" customHeight="1" spans="1:7">
      <c r="A78" s="288" t="s">
        <v>2672</v>
      </c>
      <c r="B78" s="289" t="s">
        <v>2612</v>
      </c>
      <c r="C78" s="290"/>
      <c r="D78" s="290">
        <v>0</v>
      </c>
      <c r="E78" s="291"/>
      <c r="F78" s="286" t="str">
        <f t="shared" si="4"/>
        <v>否</v>
      </c>
      <c r="G78" s="269" t="str">
        <f t="shared" si="5"/>
        <v>项</v>
      </c>
    </row>
    <row r="79" ht="38" customHeight="1" spans="1:7">
      <c r="A79" s="288" t="s">
        <v>2673</v>
      </c>
      <c r="B79" s="289" t="s">
        <v>2614</v>
      </c>
      <c r="C79" s="290"/>
      <c r="D79" s="290">
        <v>0</v>
      </c>
      <c r="E79" s="291"/>
      <c r="F79" s="286" t="str">
        <f t="shared" si="4"/>
        <v>否</v>
      </c>
      <c r="G79" s="269" t="str">
        <f t="shared" si="5"/>
        <v>项</v>
      </c>
    </row>
    <row r="80" s="262" customFormat="1" ht="38" customHeight="1" spans="1:7">
      <c r="A80" s="288" t="s">
        <v>2674</v>
      </c>
      <c r="B80" s="289" t="s">
        <v>2675</v>
      </c>
      <c r="C80" s="290"/>
      <c r="D80" s="290"/>
      <c r="E80" s="291"/>
      <c r="F80" s="286" t="str">
        <f t="shared" si="4"/>
        <v>否</v>
      </c>
      <c r="G80" s="269" t="str">
        <f t="shared" si="5"/>
        <v>项</v>
      </c>
    </row>
    <row r="81" s="262" customFormat="1" ht="38" customHeight="1" spans="1:7">
      <c r="A81" s="288" t="s">
        <v>2676</v>
      </c>
      <c r="B81" s="287" t="s">
        <v>2677</v>
      </c>
      <c r="C81" s="260"/>
      <c r="D81" s="260"/>
      <c r="E81" s="291"/>
      <c r="F81" s="286" t="str">
        <f t="shared" si="4"/>
        <v>否</v>
      </c>
      <c r="G81" s="269" t="str">
        <f t="shared" si="5"/>
        <v>款</v>
      </c>
    </row>
    <row r="82" s="262" customFormat="1" ht="38" customHeight="1" spans="1:7">
      <c r="A82" s="288" t="s">
        <v>2678</v>
      </c>
      <c r="B82" s="289" t="s">
        <v>2647</v>
      </c>
      <c r="C82" s="290"/>
      <c r="D82" s="290"/>
      <c r="E82" s="291"/>
      <c r="F82" s="286" t="str">
        <f t="shared" si="4"/>
        <v>否</v>
      </c>
      <c r="G82" s="269" t="str">
        <f t="shared" si="5"/>
        <v>项</v>
      </c>
    </row>
    <row r="83" s="262" customFormat="1" ht="38" customHeight="1" spans="1:7">
      <c r="A83" s="288" t="s">
        <v>2679</v>
      </c>
      <c r="B83" s="289" t="s">
        <v>2649</v>
      </c>
      <c r="C83" s="290"/>
      <c r="D83" s="290"/>
      <c r="E83" s="291"/>
      <c r="F83" s="286" t="str">
        <f t="shared" si="4"/>
        <v>否</v>
      </c>
      <c r="G83" s="269" t="str">
        <f t="shared" si="5"/>
        <v>项</v>
      </c>
    </row>
    <row r="84" s="262" customFormat="1" ht="38" customHeight="1" spans="1:7">
      <c r="A84" s="288" t="s">
        <v>2680</v>
      </c>
      <c r="B84" s="289" t="s">
        <v>2651</v>
      </c>
      <c r="C84" s="290">
        <v>0</v>
      </c>
      <c r="D84" s="290">
        <v>0</v>
      </c>
      <c r="E84" s="291"/>
      <c r="F84" s="286" t="str">
        <f t="shared" si="4"/>
        <v>否</v>
      </c>
      <c r="G84" s="269" t="str">
        <f t="shared" si="5"/>
        <v>项</v>
      </c>
    </row>
    <row r="85" s="262" customFormat="1" ht="38" customHeight="1" spans="1:7">
      <c r="A85" s="288" t="s">
        <v>2681</v>
      </c>
      <c r="B85" s="289" t="s">
        <v>2653</v>
      </c>
      <c r="C85" s="290">
        <v>0</v>
      </c>
      <c r="D85" s="290">
        <v>0</v>
      </c>
      <c r="E85" s="291"/>
      <c r="F85" s="286" t="str">
        <f t="shared" si="4"/>
        <v>否</v>
      </c>
      <c r="G85" s="269" t="str">
        <f t="shared" si="5"/>
        <v>项</v>
      </c>
    </row>
    <row r="86" s="262" customFormat="1" ht="38" customHeight="1" spans="1:7">
      <c r="A86" s="288" t="s">
        <v>2682</v>
      </c>
      <c r="B86" s="289" t="s">
        <v>2683</v>
      </c>
      <c r="C86" s="290"/>
      <c r="D86" s="290"/>
      <c r="E86" s="291"/>
      <c r="F86" s="286" t="str">
        <f t="shared" si="4"/>
        <v>否</v>
      </c>
      <c r="G86" s="269" t="str">
        <f t="shared" si="5"/>
        <v>项</v>
      </c>
    </row>
    <row r="87" s="262" customFormat="1" ht="38" customHeight="1" spans="1:7">
      <c r="A87" s="288" t="s">
        <v>2684</v>
      </c>
      <c r="B87" s="287" t="s">
        <v>2685</v>
      </c>
      <c r="C87" s="260"/>
      <c r="D87" s="260"/>
      <c r="E87" s="291"/>
      <c r="F87" s="286" t="str">
        <f t="shared" si="4"/>
        <v>否</v>
      </c>
      <c r="G87" s="269" t="str">
        <f t="shared" si="5"/>
        <v>款</v>
      </c>
    </row>
    <row r="88" s="262" customFormat="1" ht="38" customHeight="1" spans="1:7">
      <c r="A88" s="288" t="s">
        <v>2686</v>
      </c>
      <c r="B88" s="289" t="s">
        <v>2659</v>
      </c>
      <c r="C88" s="290">
        <v>0</v>
      </c>
      <c r="D88" s="290"/>
      <c r="E88" s="291"/>
      <c r="F88" s="286" t="str">
        <f t="shared" si="4"/>
        <v>否</v>
      </c>
      <c r="G88" s="269" t="str">
        <f t="shared" si="5"/>
        <v>项</v>
      </c>
    </row>
    <row r="89" s="262" customFormat="1" ht="38" customHeight="1" spans="1:7">
      <c r="A89" s="288" t="s">
        <v>2687</v>
      </c>
      <c r="B89" s="289" t="s">
        <v>2688</v>
      </c>
      <c r="C89" s="290">
        <v>0</v>
      </c>
      <c r="D89" s="290"/>
      <c r="E89" s="291"/>
      <c r="F89" s="286" t="str">
        <f t="shared" si="4"/>
        <v>否</v>
      </c>
      <c r="G89" s="269" t="str">
        <f t="shared" si="5"/>
        <v>项</v>
      </c>
    </row>
    <row r="90" s="262" customFormat="1" ht="38" customHeight="1" spans="1:7">
      <c r="A90" s="288" t="s">
        <v>2689</v>
      </c>
      <c r="B90" s="287" t="s">
        <v>2690</v>
      </c>
      <c r="C90" s="260"/>
      <c r="D90" s="260"/>
      <c r="E90" s="291"/>
      <c r="F90" s="286" t="str">
        <f t="shared" si="4"/>
        <v>否</v>
      </c>
      <c r="G90" s="269" t="str">
        <f t="shared" si="5"/>
        <v>款</v>
      </c>
    </row>
    <row r="91" s="262" customFormat="1" ht="38" customHeight="1" spans="1:7">
      <c r="A91" s="288" t="s">
        <v>2691</v>
      </c>
      <c r="B91" s="289" t="s">
        <v>2612</v>
      </c>
      <c r="C91" s="290">
        <v>0</v>
      </c>
      <c r="D91" s="290"/>
      <c r="E91" s="291"/>
      <c r="F91" s="286" t="str">
        <f t="shared" si="4"/>
        <v>否</v>
      </c>
      <c r="G91" s="269" t="str">
        <f t="shared" si="5"/>
        <v>项</v>
      </c>
    </row>
    <row r="92" s="262" customFormat="1" ht="38" customHeight="1" spans="1:7">
      <c r="A92" s="288" t="s">
        <v>2692</v>
      </c>
      <c r="B92" s="289" t="s">
        <v>2614</v>
      </c>
      <c r="C92" s="290">
        <v>0</v>
      </c>
      <c r="D92" s="290">
        <v>0</v>
      </c>
      <c r="E92" s="291"/>
      <c r="F92" s="286" t="str">
        <f t="shared" si="4"/>
        <v>否</v>
      </c>
      <c r="G92" s="269" t="str">
        <f t="shared" si="5"/>
        <v>项</v>
      </c>
    </row>
    <row r="93" s="262" customFormat="1" ht="38" customHeight="1" spans="1:7">
      <c r="A93" s="288" t="s">
        <v>2693</v>
      </c>
      <c r="B93" s="289" t="s">
        <v>2616</v>
      </c>
      <c r="C93" s="290">
        <v>0</v>
      </c>
      <c r="D93" s="290"/>
      <c r="E93" s="291"/>
      <c r="F93" s="286" t="str">
        <f t="shared" si="4"/>
        <v>否</v>
      </c>
      <c r="G93" s="269" t="str">
        <f t="shared" si="5"/>
        <v>项</v>
      </c>
    </row>
    <row r="94" s="262" customFormat="1" ht="38" customHeight="1" spans="1:7">
      <c r="A94" s="288" t="s">
        <v>2694</v>
      </c>
      <c r="B94" s="289" t="s">
        <v>2618</v>
      </c>
      <c r="C94" s="290">
        <v>0</v>
      </c>
      <c r="D94" s="290">
        <v>0</v>
      </c>
      <c r="E94" s="291"/>
      <c r="F94" s="286" t="str">
        <f t="shared" si="4"/>
        <v>否</v>
      </c>
      <c r="G94" s="269" t="str">
        <f t="shared" si="5"/>
        <v>项</v>
      </c>
    </row>
    <row r="95" ht="38" customHeight="1" spans="1:7">
      <c r="A95" s="288" t="s">
        <v>2695</v>
      </c>
      <c r="B95" s="289" t="s">
        <v>2624</v>
      </c>
      <c r="C95" s="290">
        <v>0</v>
      </c>
      <c r="D95" s="290">
        <v>0</v>
      </c>
      <c r="E95" s="291"/>
      <c r="F95" s="286" t="str">
        <f t="shared" si="4"/>
        <v>否</v>
      </c>
      <c r="G95" s="269" t="str">
        <f t="shared" si="5"/>
        <v>项</v>
      </c>
    </row>
    <row r="96" ht="38" customHeight="1" spans="1:7">
      <c r="A96" s="288" t="s">
        <v>2696</v>
      </c>
      <c r="B96" s="289" t="s">
        <v>2628</v>
      </c>
      <c r="C96" s="290">
        <v>0</v>
      </c>
      <c r="D96" s="290">
        <v>0</v>
      </c>
      <c r="E96" s="291"/>
      <c r="F96" s="286" t="str">
        <f t="shared" si="4"/>
        <v>否</v>
      </c>
      <c r="G96" s="269" t="str">
        <f t="shared" si="5"/>
        <v>项</v>
      </c>
    </row>
    <row r="97" ht="38" customHeight="1" spans="1:7">
      <c r="A97" s="288" t="s">
        <v>2697</v>
      </c>
      <c r="B97" s="289" t="s">
        <v>2630</v>
      </c>
      <c r="C97" s="290">
        <v>0</v>
      </c>
      <c r="D97" s="290">
        <v>0</v>
      </c>
      <c r="E97" s="291"/>
      <c r="F97" s="286" t="str">
        <f t="shared" si="4"/>
        <v>否</v>
      </c>
      <c r="G97" s="269" t="str">
        <f t="shared" si="5"/>
        <v>项</v>
      </c>
    </row>
    <row r="98" s="262" customFormat="1" ht="38" customHeight="1" spans="1:7">
      <c r="A98" s="288" t="s">
        <v>2698</v>
      </c>
      <c r="B98" s="289" t="s">
        <v>2699</v>
      </c>
      <c r="C98" s="290"/>
      <c r="D98" s="290"/>
      <c r="E98" s="291"/>
      <c r="F98" s="286" t="str">
        <f t="shared" si="4"/>
        <v>否</v>
      </c>
      <c r="G98" s="269" t="str">
        <f t="shared" si="5"/>
        <v>项</v>
      </c>
    </row>
    <row r="99" s="262" customFormat="1" ht="38" customHeight="1" spans="1:7">
      <c r="A99" s="288"/>
      <c r="B99" s="295" t="s">
        <v>2700</v>
      </c>
      <c r="C99" s="290">
        <v>4800</v>
      </c>
      <c r="D99" s="290"/>
      <c r="E99" s="291">
        <f>(D99-C99)/C99</f>
        <v>-1</v>
      </c>
      <c r="F99" s="286"/>
      <c r="G99" s="269"/>
    </row>
    <row r="100" s="262" customFormat="1" ht="38" customHeight="1" spans="1:7">
      <c r="A100" s="288"/>
      <c r="B100" s="296" t="s">
        <v>2701</v>
      </c>
      <c r="C100" s="290">
        <v>4800</v>
      </c>
      <c r="D100" s="290"/>
      <c r="E100" s="291">
        <f>(D100-C100)/C100</f>
        <v>-1</v>
      </c>
      <c r="F100" s="286"/>
      <c r="G100" s="269"/>
    </row>
    <row r="101" s="262" customFormat="1" ht="38" customHeight="1" spans="1:7">
      <c r="A101" s="288"/>
      <c r="B101" s="296" t="s">
        <v>2702</v>
      </c>
      <c r="C101" s="290"/>
      <c r="D101" s="290"/>
      <c r="E101" s="291"/>
      <c r="F101" s="286"/>
      <c r="G101" s="269"/>
    </row>
    <row r="102" s="262" customFormat="1" ht="38" customHeight="1" spans="1:7">
      <c r="A102" s="282" t="s">
        <v>91</v>
      </c>
      <c r="B102" s="283" t="s">
        <v>2703</v>
      </c>
      <c r="C102" s="327">
        <f>C103+C126+C130</f>
        <v>3908</v>
      </c>
      <c r="D102" s="327">
        <f>D103+D126+D130</f>
        <v>898</v>
      </c>
      <c r="E102" s="291">
        <f>(D102-C102)/C102</f>
        <v>-0.77</v>
      </c>
      <c r="F102" s="286" t="str">
        <f t="shared" ref="F102:F135" si="6">IF(LEN(A102)=3,"是",IF(B102&lt;&gt;"",IF(SUM(C102:D102)&lt;&gt;0,"是","否"),"是"))</f>
        <v>是</v>
      </c>
      <c r="G102" s="269" t="str">
        <f t="shared" ref="G102:G135" si="7">IF(LEN(A102)=3,"类",IF(LEN(A102)=5,"款","项"))</f>
        <v>类</v>
      </c>
    </row>
    <row r="103" ht="38" customHeight="1" spans="1:7">
      <c r="A103" s="288" t="s">
        <v>2704</v>
      </c>
      <c r="B103" s="283" t="s">
        <v>2705</v>
      </c>
      <c r="C103" s="260">
        <f>C104+C105+C106+C107</f>
        <v>7</v>
      </c>
      <c r="D103" s="260">
        <f>D104+D105+D106+D107</f>
        <v>636</v>
      </c>
      <c r="E103" s="291">
        <f>(D103-C103)/C103</f>
        <v>89.857</v>
      </c>
      <c r="F103" s="286" t="str">
        <f t="shared" si="6"/>
        <v>是</v>
      </c>
      <c r="G103" s="269" t="str">
        <f t="shared" si="7"/>
        <v>款</v>
      </c>
    </row>
    <row r="104" s="262" customFormat="1" ht="38" customHeight="1" spans="1:7">
      <c r="A104" s="288" t="s">
        <v>2706</v>
      </c>
      <c r="B104" s="289" t="s">
        <v>2582</v>
      </c>
      <c r="C104" s="290">
        <v>2</v>
      </c>
      <c r="D104" s="290">
        <v>636</v>
      </c>
      <c r="E104" s="291">
        <f>(D104-C104)/C104</f>
        <v>317</v>
      </c>
      <c r="F104" s="286" t="str">
        <f t="shared" si="6"/>
        <v>是</v>
      </c>
      <c r="G104" s="269" t="str">
        <f t="shared" si="7"/>
        <v>项</v>
      </c>
    </row>
    <row r="105" s="262" customFormat="1" ht="38" customHeight="1" spans="1:7">
      <c r="A105" s="288" t="s">
        <v>2707</v>
      </c>
      <c r="B105" s="289" t="s">
        <v>2708</v>
      </c>
      <c r="C105" s="290"/>
      <c r="D105" s="290"/>
      <c r="E105" s="291"/>
      <c r="F105" s="286" t="str">
        <f t="shared" si="6"/>
        <v>否</v>
      </c>
      <c r="G105" s="269" t="str">
        <f t="shared" si="7"/>
        <v>项</v>
      </c>
    </row>
    <row r="106" s="262" customFormat="1" ht="38" customHeight="1" spans="1:7">
      <c r="A106" s="288" t="s">
        <v>2709</v>
      </c>
      <c r="B106" s="289" t="s">
        <v>2710</v>
      </c>
      <c r="C106" s="290"/>
      <c r="D106" s="290"/>
      <c r="E106" s="291"/>
      <c r="F106" s="286" t="str">
        <f t="shared" si="6"/>
        <v>否</v>
      </c>
      <c r="G106" s="269" t="str">
        <f t="shared" si="7"/>
        <v>项</v>
      </c>
    </row>
    <row r="107" s="262" customFormat="1" ht="38" customHeight="1" spans="1:7">
      <c r="A107" s="288" t="s">
        <v>2711</v>
      </c>
      <c r="B107" s="289" t="s">
        <v>2712</v>
      </c>
      <c r="C107" s="290">
        <v>5</v>
      </c>
      <c r="D107" s="290"/>
      <c r="E107" s="291">
        <f>(D107-C107)/C107</f>
        <v>-1</v>
      </c>
      <c r="F107" s="286" t="str">
        <f t="shared" si="6"/>
        <v>是</v>
      </c>
      <c r="G107" s="269" t="str">
        <f t="shared" si="7"/>
        <v>项</v>
      </c>
    </row>
    <row r="108" s="262" customFormat="1" ht="38" customHeight="1" spans="1:7">
      <c r="A108" s="288" t="s">
        <v>2713</v>
      </c>
      <c r="B108" s="289" t="s">
        <v>2714</v>
      </c>
      <c r="C108" s="290">
        <f>SUM(C109:C112)</f>
        <v>0</v>
      </c>
      <c r="D108" s="290">
        <f>SUM(D109:D112)</f>
        <v>0</v>
      </c>
      <c r="E108" s="291"/>
      <c r="F108" s="286" t="str">
        <f t="shared" si="6"/>
        <v>否</v>
      </c>
      <c r="G108" s="269" t="str">
        <f t="shared" si="7"/>
        <v>款</v>
      </c>
    </row>
    <row r="109" ht="38" customHeight="1" spans="1:7">
      <c r="A109" s="288" t="s">
        <v>2715</v>
      </c>
      <c r="B109" s="289" t="s">
        <v>2582</v>
      </c>
      <c r="C109" s="290">
        <v>0</v>
      </c>
      <c r="D109" s="290">
        <v>0</v>
      </c>
      <c r="E109" s="291"/>
      <c r="F109" s="286" t="str">
        <f t="shared" si="6"/>
        <v>否</v>
      </c>
      <c r="G109" s="269" t="str">
        <f t="shared" si="7"/>
        <v>项</v>
      </c>
    </row>
    <row r="110" s="262" customFormat="1" ht="38" customHeight="1" spans="1:7">
      <c r="A110" s="288" t="s">
        <v>2716</v>
      </c>
      <c r="B110" s="289" t="s">
        <v>2708</v>
      </c>
      <c r="C110" s="290">
        <v>0</v>
      </c>
      <c r="D110" s="290">
        <v>0</v>
      </c>
      <c r="E110" s="291"/>
      <c r="F110" s="286" t="str">
        <f t="shared" si="6"/>
        <v>否</v>
      </c>
      <c r="G110" s="269" t="str">
        <f t="shared" si="7"/>
        <v>项</v>
      </c>
    </row>
    <row r="111" s="262" customFormat="1" ht="38" customHeight="1" spans="1:7">
      <c r="A111" s="288" t="s">
        <v>2717</v>
      </c>
      <c r="B111" s="289" t="s">
        <v>2718</v>
      </c>
      <c r="C111" s="290">
        <v>0</v>
      </c>
      <c r="D111" s="290">
        <v>0</v>
      </c>
      <c r="E111" s="291"/>
      <c r="F111" s="286" t="str">
        <f t="shared" si="6"/>
        <v>否</v>
      </c>
      <c r="G111" s="269" t="str">
        <f t="shared" si="7"/>
        <v>项</v>
      </c>
    </row>
    <row r="112" s="262" customFormat="1" ht="38" customHeight="1" spans="1:7">
      <c r="A112" s="288" t="s">
        <v>2719</v>
      </c>
      <c r="B112" s="289" t="s">
        <v>2720</v>
      </c>
      <c r="C112" s="290">
        <v>0</v>
      </c>
      <c r="D112" s="290">
        <v>0</v>
      </c>
      <c r="E112" s="291"/>
      <c r="F112" s="286" t="str">
        <f t="shared" si="6"/>
        <v>否</v>
      </c>
      <c r="G112" s="269" t="str">
        <f t="shared" si="7"/>
        <v>项</v>
      </c>
    </row>
    <row r="113" ht="38" customHeight="1" spans="1:7">
      <c r="A113" s="288" t="s">
        <v>2721</v>
      </c>
      <c r="B113" s="287" t="s">
        <v>2722</v>
      </c>
      <c r="C113" s="260"/>
      <c r="D113" s="260"/>
      <c r="E113" s="291"/>
      <c r="F113" s="286" t="str">
        <f t="shared" si="6"/>
        <v>否</v>
      </c>
      <c r="G113" s="269" t="str">
        <f t="shared" si="7"/>
        <v>款</v>
      </c>
    </row>
    <row r="114" s="262" customFormat="1" ht="38" customHeight="1" spans="1:7">
      <c r="A114" s="288" t="s">
        <v>2723</v>
      </c>
      <c r="B114" s="289" t="s">
        <v>2724</v>
      </c>
      <c r="C114" s="290">
        <v>0</v>
      </c>
      <c r="D114" s="290">
        <v>0</v>
      </c>
      <c r="E114" s="291"/>
      <c r="F114" s="286" t="str">
        <f t="shared" si="6"/>
        <v>否</v>
      </c>
      <c r="G114" s="269" t="str">
        <f t="shared" si="7"/>
        <v>项</v>
      </c>
    </row>
    <row r="115" s="262" customFormat="1" ht="38" customHeight="1" spans="1:7">
      <c r="A115" s="288" t="s">
        <v>2725</v>
      </c>
      <c r="B115" s="289" t="s">
        <v>2726</v>
      </c>
      <c r="C115" s="290">
        <v>0</v>
      </c>
      <c r="D115" s="290">
        <v>0</v>
      </c>
      <c r="E115" s="291"/>
      <c r="F115" s="286" t="str">
        <f t="shared" si="6"/>
        <v>否</v>
      </c>
      <c r="G115" s="269" t="str">
        <f t="shared" si="7"/>
        <v>项</v>
      </c>
    </row>
    <row r="116" s="262" customFormat="1" ht="38" customHeight="1" spans="1:7">
      <c r="A116" s="288" t="s">
        <v>2727</v>
      </c>
      <c r="B116" s="289" t="s">
        <v>2728</v>
      </c>
      <c r="C116" s="290">
        <v>0</v>
      </c>
      <c r="D116" s="290">
        <v>0</v>
      </c>
      <c r="E116" s="291"/>
      <c r="F116" s="286" t="str">
        <f t="shared" si="6"/>
        <v>否</v>
      </c>
      <c r="G116" s="269" t="str">
        <f t="shared" si="7"/>
        <v>项</v>
      </c>
    </row>
    <row r="117" ht="38" customHeight="1" spans="1:7">
      <c r="A117" s="288" t="s">
        <v>2729</v>
      </c>
      <c r="B117" s="289" t="s">
        <v>2730</v>
      </c>
      <c r="C117" s="290"/>
      <c r="D117" s="290"/>
      <c r="E117" s="291"/>
      <c r="F117" s="286" t="str">
        <f t="shared" si="6"/>
        <v>否</v>
      </c>
      <c r="G117" s="269" t="str">
        <f t="shared" si="7"/>
        <v>项</v>
      </c>
    </row>
    <row r="118" s="262" customFormat="1" ht="38" customHeight="1" spans="1:7">
      <c r="A118" s="298">
        <v>21370</v>
      </c>
      <c r="B118" s="287" t="s">
        <v>2731</v>
      </c>
      <c r="C118" s="260"/>
      <c r="D118" s="260"/>
      <c r="E118" s="291"/>
      <c r="F118" s="286" t="str">
        <f t="shared" si="6"/>
        <v>否</v>
      </c>
      <c r="G118" s="269" t="str">
        <f t="shared" si="7"/>
        <v>款</v>
      </c>
    </row>
    <row r="119" s="262" customFormat="1" ht="38" customHeight="1" spans="1:7">
      <c r="A119" s="298">
        <v>2137001</v>
      </c>
      <c r="B119" s="289" t="s">
        <v>2582</v>
      </c>
      <c r="C119" s="290">
        <v>0</v>
      </c>
      <c r="D119" s="290">
        <v>0</v>
      </c>
      <c r="E119" s="291"/>
      <c r="F119" s="286" t="str">
        <f t="shared" si="6"/>
        <v>否</v>
      </c>
      <c r="G119" s="269" t="str">
        <f t="shared" si="7"/>
        <v>项</v>
      </c>
    </row>
    <row r="120" ht="38" customHeight="1" spans="1:7">
      <c r="A120" s="298">
        <v>2137099</v>
      </c>
      <c r="B120" s="289" t="s">
        <v>2732</v>
      </c>
      <c r="C120" s="290"/>
      <c r="D120" s="290">
        <v>0</v>
      </c>
      <c r="E120" s="291"/>
      <c r="F120" s="286" t="str">
        <f t="shared" si="6"/>
        <v>否</v>
      </c>
      <c r="G120" s="269" t="str">
        <f t="shared" si="7"/>
        <v>项</v>
      </c>
    </row>
    <row r="121" s="262" customFormat="1" ht="38" customHeight="1" spans="1:7">
      <c r="A121" s="298">
        <v>21371</v>
      </c>
      <c r="B121" s="289" t="s">
        <v>2733</v>
      </c>
      <c r="C121" s="290">
        <f>SUM(C122:C125)</f>
        <v>0</v>
      </c>
      <c r="D121" s="290">
        <f>SUM(D122:D125)</f>
        <v>0</v>
      </c>
      <c r="E121" s="291"/>
      <c r="F121" s="286" t="str">
        <f t="shared" si="6"/>
        <v>否</v>
      </c>
      <c r="G121" s="269" t="str">
        <f t="shared" si="7"/>
        <v>款</v>
      </c>
    </row>
    <row r="122" ht="38" customHeight="1" spans="1:7">
      <c r="A122" s="298">
        <v>2137101</v>
      </c>
      <c r="B122" s="289" t="s">
        <v>2724</v>
      </c>
      <c r="C122" s="290">
        <v>0</v>
      </c>
      <c r="D122" s="290">
        <v>0</v>
      </c>
      <c r="E122" s="291"/>
      <c r="F122" s="286" t="str">
        <f t="shared" si="6"/>
        <v>否</v>
      </c>
      <c r="G122" s="269" t="str">
        <f t="shared" si="7"/>
        <v>项</v>
      </c>
    </row>
    <row r="123" s="262" customFormat="1" ht="38" customHeight="1" spans="1:7">
      <c r="A123" s="298">
        <v>2137102</v>
      </c>
      <c r="B123" s="289" t="s">
        <v>2734</v>
      </c>
      <c r="C123" s="290">
        <v>0</v>
      </c>
      <c r="D123" s="290">
        <v>0</v>
      </c>
      <c r="E123" s="291"/>
      <c r="F123" s="286" t="str">
        <f t="shared" si="6"/>
        <v>否</v>
      </c>
      <c r="G123" s="269" t="str">
        <f t="shared" si="7"/>
        <v>项</v>
      </c>
    </row>
    <row r="124" s="262" customFormat="1" ht="38" customHeight="1" spans="1:7">
      <c r="A124" s="298">
        <v>2137103</v>
      </c>
      <c r="B124" s="289" t="s">
        <v>2728</v>
      </c>
      <c r="C124" s="290">
        <v>0</v>
      </c>
      <c r="D124" s="290">
        <v>0</v>
      </c>
      <c r="E124" s="291"/>
      <c r="F124" s="286" t="str">
        <f t="shared" si="6"/>
        <v>否</v>
      </c>
      <c r="G124" s="269" t="str">
        <f t="shared" si="7"/>
        <v>项</v>
      </c>
    </row>
    <row r="125" s="262" customFormat="1" ht="38" customHeight="1" spans="1:7">
      <c r="A125" s="298">
        <v>2137199</v>
      </c>
      <c r="B125" s="289" t="s">
        <v>2735</v>
      </c>
      <c r="C125" s="290">
        <v>0</v>
      </c>
      <c r="D125" s="290">
        <v>0</v>
      </c>
      <c r="E125" s="291"/>
      <c r="F125" s="286" t="str">
        <f t="shared" si="6"/>
        <v>否</v>
      </c>
      <c r="G125" s="269" t="str">
        <f t="shared" si="7"/>
        <v>项</v>
      </c>
    </row>
    <row r="126" s="262" customFormat="1" ht="38" customHeight="1" spans="1:7">
      <c r="A126" s="298"/>
      <c r="B126" s="295" t="s">
        <v>2736</v>
      </c>
      <c r="C126" s="290">
        <f>C127+C128</f>
        <v>1</v>
      </c>
      <c r="D126" s="290">
        <f>D127+D128</f>
        <v>262</v>
      </c>
      <c r="E126" s="291">
        <f>(D126-C126)/C126</f>
        <v>261</v>
      </c>
      <c r="F126" s="286"/>
      <c r="G126" s="269"/>
    </row>
    <row r="127" s="262" customFormat="1" ht="38" customHeight="1" spans="1:7">
      <c r="A127" s="298"/>
      <c r="B127" s="296" t="s">
        <v>2737</v>
      </c>
      <c r="C127" s="290">
        <v>1</v>
      </c>
      <c r="D127" s="290">
        <v>133</v>
      </c>
      <c r="E127" s="291">
        <f>(D127-C127)/C127</f>
        <v>132</v>
      </c>
      <c r="F127" s="286"/>
      <c r="G127" s="269"/>
    </row>
    <row r="128" s="262" customFormat="1" ht="38" customHeight="1" spans="1:7">
      <c r="A128" s="298"/>
      <c r="B128" s="296" t="s">
        <v>2738</v>
      </c>
      <c r="C128" s="290"/>
      <c r="D128" s="290">
        <v>129</v>
      </c>
      <c r="E128" s="291">
        <v>1</v>
      </c>
      <c r="F128" s="286"/>
      <c r="G128" s="269"/>
    </row>
    <row r="129" s="262" customFormat="1" ht="38" customHeight="1" spans="1:7">
      <c r="A129" s="298"/>
      <c r="B129" s="296" t="s">
        <v>2739</v>
      </c>
      <c r="C129" s="290"/>
      <c r="D129" s="290"/>
      <c r="E129" s="291"/>
      <c r="F129" s="286"/>
      <c r="G129" s="269"/>
    </row>
    <row r="130" s="262" customFormat="1" ht="38" customHeight="1" spans="1:7">
      <c r="A130" s="298"/>
      <c r="B130" s="347" t="s">
        <v>2740</v>
      </c>
      <c r="C130" s="290">
        <f>C131+C132+C133</f>
        <v>3900</v>
      </c>
      <c r="D130" s="290"/>
      <c r="E130" s="291">
        <v>-1</v>
      </c>
      <c r="F130" s="286"/>
      <c r="G130" s="269"/>
    </row>
    <row r="131" s="262" customFormat="1" ht="38" customHeight="1" spans="1:7">
      <c r="A131" s="298"/>
      <c r="B131" s="296" t="s">
        <v>2741</v>
      </c>
      <c r="C131" s="290"/>
      <c r="D131" s="290"/>
      <c r="E131" s="291"/>
      <c r="F131" s="286"/>
      <c r="G131" s="269"/>
    </row>
    <row r="132" s="262" customFormat="1" ht="38" customHeight="1" spans="1:7">
      <c r="A132" s="298"/>
      <c r="B132" s="296" t="s">
        <v>2742</v>
      </c>
      <c r="C132" s="290">
        <v>3900</v>
      </c>
      <c r="D132" s="290"/>
      <c r="E132" s="291">
        <v>-1</v>
      </c>
      <c r="F132" s="286"/>
      <c r="G132" s="269"/>
    </row>
    <row r="133" s="262" customFormat="1" ht="38" customHeight="1" spans="1:7">
      <c r="A133" s="298"/>
      <c r="B133" s="296" t="s">
        <v>2743</v>
      </c>
      <c r="C133" s="290"/>
      <c r="D133" s="290"/>
      <c r="E133" s="291"/>
      <c r="F133" s="286"/>
      <c r="G133" s="269"/>
    </row>
    <row r="134" s="262" customFormat="1" ht="38" customHeight="1" spans="1:7">
      <c r="A134" s="282" t="s">
        <v>93</v>
      </c>
      <c r="B134" s="283" t="s">
        <v>2744</v>
      </c>
      <c r="C134" s="327"/>
      <c r="D134" s="327"/>
      <c r="E134" s="291"/>
      <c r="F134" s="286" t="str">
        <f t="shared" ref="F134:F143" si="8">IF(LEN(A134)=3,"是",IF(B134&lt;&gt;"",IF(SUM(C134:D134)&lt;&gt;0,"是","否"),"是"))</f>
        <v>是</v>
      </c>
      <c r="G134" s="269" t="str">
        <f t="shared" ref="G134:G143" si="9">IF(LEN(A134)=3,"类",IF(LEN(A134)=5,"款","项"))</f>
        <v>类</v>
      </c>
    </row>
    <row r="135" s="262" customFormat="1" ht="38" customHeight="1" spans="1:7">
      <c r="A135" s="288" t="s">
        <v>2745</v>
      </c>
      <c r="B135" s="289" t="s">
        <v>2746</v>
      </c>
      <c r="C135" s="290">
        <f>SUM(C136:C139)</f>
        <v>0</v>
      </c>
      <c r="D135" s="290">
        <f>SUM(D136:D139)</f>
        <v>0</v>
      </c>
      <c r="E135" s="291"/>
      <c r="F135" s="286" t="str">
        <f t="shared" si="8"/>
        <v>否</v>
      </c>
      <c r="G135" s="269" t="str">
        <f t="shared" si="9"/>
        <v>款</v>
      </c>
    </row>
    <row r="136" ht="38" customHeight="1" spans="1:7">
      <c r="A136" s="288" t="s">
        <v>2747</v>
      </c>
      <c r="B136" s="289" t="s">
        <v>2748</v>
      </c>
      <c r="C136" s="290">
        <v>0</v>
      </c>
      <c r="D136" s="290">
        <v>0</v>
      </c>
      <c r="E136" s="291"/>
      <c r="F136" s="286" t="str">
        <f t="shared" si="8"/>
        <v>否</v>
      </c>
      <c r="G136" s="269" t="str">
        <f t="shared" si="9"/>
        <v>项</v>
      </c>
    </row>
    <row r="137" s="262" customFormat="1" ht="38" customHeight="1" spans="1:7">
      <c r="A137" s="288" t="s">
        <v>2749</v>
      </c>
      <c r="B137" s="289" t="s">
        <v>2750</v>
      </c>
      <c r="C137" s="290">
        <v>0</v>
      </c>
      <c r="D137" s="290">
        <v>0</v>
      </c>
      <c r="E137" s="291"/>
      <c r="F137" s="286" t="str">
        <f t="shared" si="8"/>
        <v>否</v>
      </c>
      <c r="G137" s="269" t="str">
        <f t="shared" si="9"/>
        <v>项</v>
      </c>
    </row>
    <row r="138" s="262" customFormat="1" ht="38" customHeight="1" spans="1:7">
      <c r="A138" s="288" t="s">
        <v>2751</v>
      </c>
      <c r="B138" s="289" t="s">
        <v>2752</v>
      </c>
      <c r="C138" s="290">
        <v>0</v>
      </c>
      <c r="D138" s="290">
        <v>0</v>
      </c>
      <c r="E138" s="291"/>
      <c r="F138" s="286" t="str">
        <f t="shared" si="8"/>
        <v>否</v>
      </c>
      <c r="G138" s="269" t="str">
        <f t="shared" si="9"/>
        <v>项</v>
      </c>
    </row>
    <row r="139" s="262" customFormat="1" ht="38" customHeight="1" spans="1:7">
      <c r="A139" s="288" t="s">
        <v>2753</v>
      </c>
      <c r="B139" s="289" t="s">
        <v>2754</v>
      </c>
      <c r="C139" s="290">
        <v>0</v>
      </c>
      <c r="D139" s="290">
        <v>0</v>
      </c>
      <c r="E139" s="291"/>
      <c r="F139" s="286" t="str">
        <f t="shared" si="8"/>
        <v>否</v>
      </c>
      <c r="G139" s="269" t="str">
        <f t="shared" si="9"/>
        <v>项</v>
      </c>
    </row>
    <row r="140" ht="38" customHeight="1" spans="1:7">
      <c r="A140" s="288" t="s">
        <v>2755</v>
      </c>
      <c r="B140" s="289" t="s">
        <v>2756</v>
      </c>
      <c r="C140" s="290">
        <f>SUM(C141:C144)</f>
        <v>0</v>
      </c>
      <c r="D140" s="290">
        <f>SUM(D141:D144)</f>
        <v>0</v>
      </c>
      <c r="E140" s="291"/>
      <c r="F140" s="286" t="str">
        <f t="shared" si="8"/>
        <v>否</v>
      </c>
      <c r="G140" s="269" t="str">
        <f t="shared" si="9"/>
        <v>款</v>
      </c>
    </row>
    <row r="141" ht="38" customHeight="1" spans="1:7">
      <c r="A141" s="288" t="s">
        <v>2757</v>
      </c>
      <c r="B141" s="289" t="s">
        <v>2752</v>
      </c>
      <c r="C141" s="290">
        <v>0</v>
      </c>
      <c r="D141" s="290">
        <v>0</v>
      </c>
      <c r="E141" s="291"/>
      <c r="F141" s="286" t="str">
        <f t="shared" si="8"/>
        <v>否</v>
      </c>
      <c r="G141" s="269" t="str">
        <f t="shared" si="9"/>
        <v>项</v>
      </c>
    </row>
    <row r="142" s="262" customFormat="1" ht="38" customHeight="1" spans="1:7">
      <c r="A142" s="288" t="s">
        <v>2758</v>
      </c>
      <c r="B142" s="289" t="s">
        <v>2759</v>
      </c>
      <c r="C142" s="290">
        <v>0</v>
      </c>
      <c r="D142" s="290">
        <v>0</v>
      </c>
      <c r="E142" s="291"/>
      <c r="F142" s="286" t="str">
        <f t="shared" si="8"/>
        <v>否</v>
      </c>
      <c r="G142" s="269" t="str">
        <f t="shared" si="9"/>
        <v>项</v>
      </c>
    </row>
    <row r="143" ht="38" customHeight="1" spans="1:7">
      <c r="A143" s="288" t="s">
        <v>2760</v>
      </c>
      <c r="B143" s="289" t="s">
        <v>2761</v>
      </c>
      <c r="C143" s="290">
        <v>0</v>
      </c>
      <c r="D143" s="290">
        <v>0</v>
      </c>
      <c r="E143" s="291"/>
      <c r="F143" s="286" t="str">
        <f t="shared" si="8"/>
        <v>否</v>
      </c>
      <c r="G143" s="269" t="str">
        <f t="shared" si="9"/>
        <v>项</v>
      </c>
    </row>
    <row r="144" ht="38" customHeight="1" spans="1:7">
      <c r="A144" s="288" t="s">
        <v>2762</v>
      </c>
      <c r="B144" s="289" t="s">
        <v>2763</v>
      </c>
      <c r="C144" s="290">
        <v>0</v>
      </c>
      <c r="D144" s="290">
        <v>0</v>
      </c>
      <c r="E144" s="291"/>
      <c r="F144" s="286" t="str">
        <f t="shared" ref="F144:F207" si="10">IF(LEN(A144)=3,"是",IF(B144&lt;&gt;"",IF(SUM(C144:D144)&lt;&gt;0,"是","否"),"是"))</f>
        <v>否</v>
      </c>
      <c r="G144" s="269" t="str">
        <f t="shared" ref="G144:G207" si="11">IF(LEN(A144)=3,"类",IF(LEN(A144)=5,"款","项"))</f>
        <v>项</v>
      </c>
    </row>
    <row r="145" s="262" customFormat="1" ht="38" customHeight="1" spans="1:7">
      <c r="A145" s="288" t="s">
        <v>2764</v>
      </c>
      <c r="B145" s="287" t="s">
        <v>2765</v>
      </c>
      <c r="C145" s="260"/>
      <c r="D145" s="260"/>
      <c r="E145" s="291"/>
      <c r="F145" s="286" t="str">
        <f t="shared" si="10"/>
        <v>否</v>
      </c>
      <c r="G145" s="269" t="str">
        <f t="shared" si="11"/>
        <v>款</v>
      </c>
    </row>
    <row r="146" s="262" customFormat="1" ht="38" customHeight="1" spans="1:7">
      <c r="A146" s="288" t="s">
        <v>2766</v>
      </c>
      <c r="B146" s="289" t="s">
        <v>2767</v>
      </c>
      <c r="C146" s="290">
        <v>0</v>
      </c>
      <c r="D146" s="290"/>
      <c r="E146" s="291"/>
      <c r="F146" s="286" t="str">
        <f t="shared" si="10"/>
        <v>否</v>
      </c>
      <c r="G146" s="269" t="str">
        <f t="shared" si="11"/>
        <v>项</v>
      </c>
    </row>
    <row r="147" s="262" customFormat="1" ht="38" customHeight="1" spans="1:7">
      <c r="A147" s="288" t="s">
        <v>2768</v>
      </c>
      <c r="B147" s="289" t="s">
        <v>2769</v>
      </c>
      <c r="C147" s="290"/>
      <c r="D147" s="290"/>
      <c r="E147" s="291"/>
      <c r="F147" s="286" t="str">
        <f t="shared" si="10"/>
        <v>否</v>
      </c>
      <c r="G147" s="269" t="str">
        <f t="shared" si="11"/>
        <v>项</v>
      </c>
    </row>
    <row r="148" s="262" customFormat="1" ht="38" customHeight="1" spans="1:7">
      <c r="A148" s="288" t="s">
        <v>2770</v>
      </c>
      <c r="B148" s="289" t="s">
        <v>2771</v>
      </c>
      <c r="C148" s="290"/>
      <c r="D148" s="290">
        <v>0</v>
      </c>
      <c r="E148" s="291"/>
      <c r="F148" s="286" t="str">
        <f t="shared" si="10"/>
        <v>否</v>
      </c>
      <c r="G148" s="269" t="str">
        <f t="shared" si="11"/>
        <v>项</v>
      </c>
    </row>
    <row r="149" s="262" customFormat="1" ht="38" customHeight="1" spans="1:7">
      <c r="A149" s="288" t="s">
        <v>2772</v>
      </c>
      <c r="B149" s="289" t="s">
        <v>2773</v>
      </c>
      <c r="C149" s="290">
        <v>0</v>
      </c>
      <c r="D149" s="290">
        <v>0</v>
      </c>
      <c r="E149" s="291"/>
      <c r="F149" s="286" t="str">
        <f t="shared" si="10"/>
        <v>否</v>
      </c>
      <c r="G149" s="269" t="str">
        <f t="shared" si="11"/>
        <v>项</v>
      </c>
    </row>
    <row r="150" s="262" customFormat="1" ht="38" customHeight="1" spans="1:7">
      <c r="A150" s="288" t="s">
        <v>2774</v>
      </c>
      <c r="B150" s="287" t="s">
        <v>2775</v>
      </c>
      <c r="C150" s="260"/>
      <c r="D150" s="260"/>
      <c r="E150" s="291"/>
      <c r="F150" s="286" t="str">
        <f t="shared" si="10"/>
        <v>否</v>
      </c>
      <c r="G150" s="269" t="str">
        <f t="shared" si="11"/>
        <v>款</v>
      </c>
    </row>
    <row r="151" s="262" customFormat="1" ht="38" customHeight="1" spans="1:7">
      <c r="A151" s="288" t="s">
        <v>2776</v>
      </c>
      <c r="B151" s="289" t="s">
        <v>2777</v>
      </c>
      <c r="C151" s="290">
        <v>0</v>
      </c>
      <c r="D151" s="290">
        <v>0</v>
      </c>
      <c r="E151" s="291"/>
      <c r="F151" s="286" t="str">
        <f t="shared" si="10"/>
        <v>否</v>
      </c>
      <c r="G151" s="269" t="str">
        <f t="shared" si="11"/>
        <v>项</v>
      </c>
    </row>
    <row r="152" s="262" customFormat="1" ht="38" customHeight="1" spans="1:7">
      <c r="A152" s="288" t="s">
        <v>2778</v>
      </c>
      <c r="B152" s="289" t="s">
        <v>2779</v>
      </c>
      <c r="C152" s="290">
        <v>0</v>
      </c>
      <c r="D152" s="290">
        <v>0</v>
      </c>
      <c r="E152" s="291"/>
      <c r="F152" s="286" t="str">
        <f t="shared" si="10"/>
        <v>否</v>
      </c>
      <c r="G152" s="269" t="str">
        <f t="shared" si="11"/>
        <v>项</v>
      </c>
    </row>
    <row r="153" s="262" customFormat="1" ht="38" customHeight="1" spans="1:7">
      <c r="A153" s="288" t="s">
        <v>2780</v>
      </c>
      <c r="B153" s="289" t="s">
        <v>2781</v>
      </c>
      <c r="C153" s="290">
        <v>0</v>
      </c>
      <c r="D153" s="290">
        <v>0</v>
      </c>
      <c r="E153" s="291"/>
      <c r="F153" s="286" t="str">
        <f t="shared" si="10"/>
        <v>否</v>
      </c>
      <c r="G153" s="269" t="str">
        <f t="shared" si="11"/>
        <v>项</v>
      </c>
    </row>
    <row r="154" s="262" customFormat="1" ht="38" customHeight="1" spans="1:7">
      <c r="A154" s="288" t="s">
        <v>2782</v>
      </c>
      <c r="B154" s="289" t="s">
        <v>2783</v>
      </c>
      <c r="C154" s="290">
        <v>0</v>
      </c>
      <c r="D154" s="290">
        <v>0</v>
      </c>
      <c r="E154" s="291"/>
      <c r="F154" s="286" t="str">
        <f t="shared" si="10"/>
        <v>否</v>
      </c>
      <c r="G154" s="269" t="str">
        <f t="shared" si="11"/>
        <v>项</v>
      </c>
    </row>
    <row r="155" s="262" customFormat="1" ht="38" customHeight="1" spans="1:7">
      <c r="A155" s="288" t="s">
        <v>2784</v>
      </c>
      <c r="B155" s="289" t="s">
        <v>2785</v>
      </c>
      <c r="C155" s="290">
        <v>0</v>
      </c>
      <c r="D155" s="290">
        <v>0</v>
      </c>
      <c r="E155" s="291"/>
      <c r="F155" s="286" t="str">
        <f t="shared" si="10"/>
        <v>否</v>
      </c>
      <c r="G155" s="269" t="str">
        <f t="shared" si="11"/>
        <v>项</v>
      </c>
    </row>
    <row r="156" s="262" customFormat="1" ht="38" customHeight="1" spans="1:7">
      <c r="A156" s="288" t="s">
        <v>2786</v>
      </c>
      <c r="B156" s="289" t="s">
        <v>2787</v>
      </c>
      <c r="C156" s="290">
        <v>0</v>
      </c>
      <c r="D156" s="290">
        <v>0</v>
      </c>
      <c r="E156" s="291"/>
      <c r="F156" s="286" t="str">
        <f t="shared" si="10"/>
        <v>否</v>
      </c>
      <c r="G156" s="269" t="str">
        <f t="shared" si="11"/>
        <v>项</v>
      </c>
    </row>
    <row r="157" s="262" customFormat="1" ht="38" customHeight="1" spans="1:7">
      <c r="A157" s="288" t="s">
        <v>2788</v>
      </c>
      <c r="B157" s="289" t="s">
        <v>2789</v>
      </c>
      <c r="C157" s="290">
        <v>0</v>
      </c>
      <c r="D157" s="290">
        <v>0</v>
      </c>
      <c r="E157" s="291"/>
      <c r="F157" s="286" t="str">
        <f t="shared" si="10"/>
        <v>否</v>
      </c>
      <c r="G157" s="269" t="str">
        <f t="shared" si="11"/>
        <v>项</v>
      </c>
    </row>
    <row r="158" s="262" customFormat="1" ht="38" customHeight="1" spans="1:7">
      <c r="A158" s="288" t="s">
        <v>2790</v>
      </c>
      <c r="B158" s="289" t="s">
        <v>2791</v>
      </c>
      <c r="C158" s="290">
        <v>0</v>
      </c>
      <c r="D158" s="290"/>
      <c r="E158" s="291"/>
      <c r="F158" s="286" t="str">
        <f t="shared" si="10"/>
        <v>否</v>
      </c>
      <c r="G158" s="269" t="str">
        <f t="shared" si="11"/>
        <v>项</v>
      </c>
    </row>
    <row r="159" s="262" customFormat="1" ht="38" customHeight="1" spans="1:7">
      <c r="A159" s="288" t="s">
        <v>2792</v>
      </c>
      <c r="B159" s="289" t="s">
        <v>2793</v>
      </c>
      <c r="C159" s="290">
        <f>SUM(C160:C165)</f>
        <v>0</v>
      </c>
      <c r="D159" s="290">
        <f>SUM(D160:D165)</f>
        <v>0</v>
      </c>
      <c r="E159" s="291"/>
      <c r="F159" s="286" t="str">
        <f t="shared" si="10"/>
        <v>否</v>
      </c>
      <c r="G159" s="269" t="str">
        <f t="shared" si="11"/>
        <v>款</v>
      </c>
    </row>
    <row r="160" s="262" customFormat="1" ht="38" customHeight="1" spans="1:7">
      <c r="A160" s="288" t="s">
        <v>2794</v>
      </c>
      <c r="B160" s="289" t="s">
        <v>2795</v>
      </c>
      <c r="C160" s="290">
        <v>0</v>
      </c>
      <c r="D160" s="290">
        <v>0</v>
      </c>
      <c r="E160" s="291"/>
      <c r="F160" s="286" t="str">
        <f t="shared" si="10"/>
        <v>否</v>
      </c>
      <c r="G160" s="269" t="str">
        <f t="shared" si="11"/>
        <v>项</v>
      </c>
    </row>
    <row r="161" s="262" customFormat="1" ht="38" customHeight="1" spans="1:7">
      <c r="A161" s="288" t="s">
        <v>2796</v>
      </c>
      <c r="B161" s="289" t="s">
        <v>2797</v>
      </c>
      <c r="C161" s="290">
        <v>0</v>
      </c>
      <c r="D161" s="290">
        <v>0</v>
      </c>
      <c r="E161" s="291"/>
      <c r="F161" s="286" t="str">
        <f t="shared" si="10"/>
        <v>否</v>
      </c>
      <c r="G161" s="269" t="str">
        <f t="shared" si="11"/>
        <v>项</v>
      </c>
    </row>
    <row r="162" ht="38" customHeight="1" spans="1:7">
      <c r="A162" s="288" t="s">
        <v>2798</v>
      </c>
      <c r="B162" s="289" t="s">
        <v>2799</v>
      </c>
      <c r="C162" s="290">
        <v>0</v>
      </c>
      <c r="D162" s="290">
        <v>0</v>
      </c>
      <c r="E162" s="291"/>
      <c r="F162" s="286" t="str">
        <f t="shared" si="10"/>
        <v>否</v>
      </c>
      <c r="G162" s="269" t="str">
        <f t="shared" si="11"/>
        <v>项</v>
      </c>
    </row>
    <row r="163" ht="38" customHeight="1" spans="1:7">
      <c r="A163" s="288" t="s">
        <v>2800</v>
      </c>
      <c r="B163" s="289" t="s">
        <v>2801</v>
      </c>
      <c r="C163" s="290">
        <v>0</v>
      </c>
      <c r="D163" s="290">
        <v>0</v>
      </c>
      <c r="E163" s="291"/>
      <c r="F163" s="286" t="str">
        <f t="shared" si="10"/>
        <v>否</v>
      </c>
      <c r="G163" s="269" t="str">
        <f t="shared" si="11"/>
        <v>项</v>
      </c>
    </row>
    <row r="164" s="262" customFormat="1" ht="38" customHeight="1" spans="1:7">
      <c r="A164" s="288" t="s">
        <v>2802</v>
      </c>
      <c r="B164" s="289" t="s">
        <v>2803</v>
      </c>
      <c r="C164" s="290">
        <v>0</v>
      </c>
      <c r="D164" s="290">
        <v>0</v>
      </c>
      <c r="E164" s="291"/>
      <c r="F164" s="286" t="str">
        <f t="shared" si="10"/>
        <v>否</v>
      </c>
      <c r="G164" s="269" t="str">
        <f t="shared" si="11"/>
        <v>项</v>
      </c>
    </row>
    <row r="165" ht="38" customHeight="1" spans="1:7">
      <c r="A165" s="288" t="s">
        <v>2804</v>
      </c>
      <c r="B165" s="289" t="s">
        <v>2805</v>
      </c>
      <c r="C165" s="290">
        <v>0</v>
      </c>
      <c r="D165" s="290">
        <v>0</v>
      </c>
      <c r="E165" s="291"/>
      <c r="F165" s="286" t="str">
        <f t="shared" si="10"/>
        <v>否</v>
      </c>
      <c r="G165" s="269" t="str">
        <f t="shared" si="11"/>
        <v>项</v>
      </c>
    </row>
    <row r="166" ht="38" customHeight="1" spans="1:7">
      <c r="A166" s="288" t="s">
        <v>2806</v>
      </c>
      <c r="B166" s="287" t="s">
        <v>2807</v>
      </c>
      <c r="C166" s="260"/>
      <c r="D166" s="260"/>
      <c r="E166" s="291"/>
      <c r="F166" s="286" t="str">
        <f t="shared" si="10"/>
        <v>否</v>
      </c>
      <c r="G166" s="269" t="str">
        <f t="shared" si="11"/>
        <v>款</v>
      </c>
    </row>
    <row r="167" s="262" customFormat="1" ht="38" customHeight="1" spans="1:7">
      <c r="A167" s="288" t="s">
        <v>2808</v>
      </c>
      <c r="B167" s="289" t="s">
        <v>2809</v>
      </c>
      <c r="C167" s="290"/>
      <c r="D167" s="290"/>
      <c r="E167" s="291"/>
      <c r="F167" s="286" t="str">
        <f t="shared" si="10"/>
        <v>否</v>
      </c>
      <c r="G167" s="269" t="str">
        <f t="shared" si="11"/>
        <v>项</v>
      </c>
    </row>
    <row r="168" s="262" customFormat="1" ht="38" customHeight="1" spans="1:7">
      <c r="A168" s="288" t="s">
        <v>2810</v>
      </c>
      <c r="B168" s="289" t="s">
        <v>2811</v>
      </c>
      <c r="C168" s="290">
        <v>0</v>
      </c>
      <c r="D168" s="290">
        <v>0</v>
      </c>
      <c r="E168" s="291"/>
      <c r="F168" s="286" t="str">
        <f t="shared" si="10"/>
        <v>否</v>
      </c>
      <c r="G168" s="269" t="str">
        <f t="shared" si="11"/>
        <v>项</v>
      </c>
    </row>
    <row r="169" s="262" customFormat="1" ht="38" customHeight="1" spans="1:7">
      <c r="A169" s="288" t="s">
        <v>2812</v>
      </c>
      <c r="B169" s="289" t="s">
        <v>2813</v>
      </c>
      <c r="C169" s="290"/>
      <c r="D169" s="290"/>
      <c r="E169" s="291"/>
      <c r="F169" s="286" t="str">
        <f t="shared" si="10"/>
        <v>否</v>
      </c>
      <c r="G169" s="269" t="str">
        <f t="shared" si="11"/>
        <v>项</v>
      </c>
    </row>
    <row r="170" s="262" customFormat="1" ht="38" customHeight="1" spans="1:7">
      <c r="A170" s="288" t="s">
        <v>2814</v>
      </c>
      <c r="B170" s="289" t="s">
        <v>2815</v>
      </c>
      <c r="C170" s="290"/>
      <c r="D170" s="290"/>
      <c r="E170" s="291"/>
      <c r="F170" s="286" t="str">
        <f t="shared" si="10"/>
        <v>否</v>
      </c>
      <c r="G170" s="269" t="str">
        <f t="shared" si="11"/>
        <v>项</v>
      </c>
    </row>
    <row r="171" s="262" customFormat="1" ht="38" customHeight="1" spans="1:7">
      <c r="A171" s="288" t="s">
        <v>2816</v>
      </c>
      <c r="B171" s="289" t="s">
        <v>2817</v>
      </c>
      <c r="C171" s="290">
        <v>0</v>
      </c>
      <c r="D171" s="290">
        <v>0</v>
      </c>
      <c r="E171" s="291"/>
      <c r="F171" s="286" t="str">
        <f t="shared" si="10"/>
        <v>否</v>
      </c>
      <c r="G171" s="269" t="str">
        <f t="shared" si="11"/>
        <v>项</v>
      </c>
    </row>
    <row r="172" s="262" customFormat="1" ht="38" customHeight="1" spans="1:7">
      <c r="A172" s="288" t="s">
        <v>2818</v>
      </c>
      <c r="B172" s="289" t="s">
        <v>2819</v>
      </c>
      <c r="C172" s="290"/>
      <c r="D172" s="290"/>
      <c r="E172" s="291"/>
      <c r="F172" s="286" t="str">
        <f t="shared" si="10"/>
        <v>否</v>
      </c>
      <c r="G172" s="269" t="str">
        <f t="shared" si="11"/>
        <v>项</v>
      </c>
    </row>
    <row r="173" s="262" customFormat="1" ht="38" customHeight="1" spans="1:7">
      <c r="A173" s="288" t="s">
        <v>2820</v>
      </c>
      <c r="B173" s="289" t="s">
        <v>2821</v>
      </c>
      <c r="C173" s="290">
        <v>0</v>
      </c>
      <c r="D173" s="290">
        <v>0</v>
      </c>
      <c r="E173" s="291"/>
      <c r="F173" s="286" t="str">
        <f t="shared" si="10"/>
        <v>否</v>
      </c>
      <c r="G173" s="269" t="str">
        <f t="shared" si="11"/>
        <v>项</v>
      </c>
    </row>
    <row r="174" ht="38" customHeight="1" spans="1:7">
      <c r="A174" s="288" t="s">
        <v>2822</v>
      </c>
      <c r="B174" s="289" t="s">
        <v>2823</v>
      </c>
      <c r="C174" s="290">
        <v>0</v>
      </c>
      <c r="D174" s="290">
        <v>0</v>
      </c>
      <c r="E174" s="291"/>
      <c r="F174" s="286" t="str">
        <f t="shared" si="10"/>
        <v>否</v>
      </c>
      <c r="G174" s="269" t="str">
        <f t="shared" si="11"/>
        <v>项</v>
      </c>
    </row>
    <row r="175" ht="38" customHeight="1" spans="1:7">
      <c r="A175" s="288" t="s">
        <v>2824</v>
      </c>
      <c r="B175" s="289" t="s">
        <v>2825</v>
      </c>
      <c r="C175" s="290">
        <f>SUM(C176:C177)</f>
        <v>0</v>
      </c>
      <c r="D175" s="290">
        <f>SUM(D176:D177)</f>
        <v>0</v>
      </c>
      <c r="E175" s="291"/>
      <c r="F175" s="286" t="str">
        <f t="shared" si="10"/>
        <v>否</v>
      </c>
      <c r="G175" s="269" t="str">
        <f t="shared" si="11"/>
        <v>款</v>
      </c>
    </row>
    <row r="176" s="262" customFormat="1" ht="38" customHeight="1" spans="1:7">
      <c r="A176" s="288" t="s">
        <v>2826</v>
      </c>
      <c r="B176" s="289" t="s">
        <v>2748</v>
      </c>
      <c r="C176" s="290">
        <v>0</v>
      </c>
      <c r="D176" s="290">
        <v>0</v>
      </c>
      <c r="E176" s="291"/>
      <c r="F176" s="286" t="str">
        <f t="shared" si="10"/>
        <v>否</v>
      </c>
      <c r="G176" s="269" t="str">
        <f t="shared" si="11"/>
        <v>项</v>
      </c>
    </row>
    <row r="177" s="262" customFormat="1" ht="38" customHeight="1" spans="1:7">
      <c r="A177" s="288" t="s">
        <v>2827</v>
      </c>
      <c r="B177" s="289" t="s">
        <v>2828</v>
      </c>
      <c r="C177" s="290">
        <v>0</v>
      </c>
      <c r="D177" s="290">
        <v>0</v>
      </c>
      <c r="E177" s="291"/>
      <c r="F177" s="286" t="str">
        <f t="shared" si="10"/>
        <v>否</v>
      </c>
      <c r="G177" s="269" t="str">
        <f t="shared" si="11"/>
        <v>项</v>
      </c>
    </row>
    <row r="178" s="262" customFormat="1" ht="38" customHeight="1" spans="1:7">
      <c r="A178" s="288" t="s">
        <v>2829</v>
      </c>
      <c r="B178" s="287" t="s">
        <v>2830</v>
      </c>
      <c r="C178" s="260"/>
      <c r="D178" s="260"/>
      <c r="E178" s="291"/>
      <c r="F178" s="286" t="str">
        <f t="shared" si="10"/>
        <v>否</v>
      </c>
      <c r="G178" s="269" t="str">
        <f t="shared" si="11"/>
        <v>款</v>
      </c>
    </row>
    <row r="179" s="262" customFormat="1" ht="38" customHeight="1" spans="1:7">
      <c r="A179" s="288" t="s">
        <v>2831</v>
      </c>
      <c r="B179" s="289" t="s">
        <v>2748</v>
      </c>
      <c r="C179" s="290"/>
      <c r="D179" s="290"/>
      <c r="E179" s="291"/>
      <c r="F179" s="286" t="str">
        <f t="shared" si="10"/>
        <v>否</v>
      </c>
      <c r="G179" s="269" t="str">
        <f t="shared" si="11"/>
        <v>项</v>
      </c>
    </row>
    <row r="180" s="262" customFormat="1" ht="38" customHeight="1" spans="1:7">
      <c r="A180" s="288" t="s">
        <v>2832</v>
      </c>
      <c r="B180" s="289" t="s">
        <v>2833</v>
      </c>
      <c r="C180" s="290"/>
      <c r="D180" s="290">
        <v>0</v>
      </c>
      <c r="E180" s="291"/>
      <c r="F180" s="286" t="str">
        <f t="shared" si="10"/>
        <v>否</v>
      </c>
      <c r="G180" s="269" t="str">
        <f t="shared" si="11"/>
        <v>项</v>
      </c>
    </row>
    <row r="181" s="262" customFormat="1" ht="38" customHeight="1" spans="1:7">
      <c r="A181" s="288" t="s">
        <v>2834</v>
      </c>
      <c r="B181" s="289" t="s">
        <v>2835</v>
      </c>
      <c r="C181" s="290">
        <v>0</v>
      </c>
      <c r="D181" s="290">
        <v>0</v>
      </c>
      <c r="E181" s="291"/>
      <c r="F181" s="286" t="str">
        <f t="shared" si="10"/>
        <v>否</v>
      </c>
      <c r="G181" s="269" t="str">
        <f t="shared" si="11"/>
        <v>款</v>
      </c>
    </row>
    <row r="182" ht="38" customHeight="1" spans="1:7">
      <c r="A182" s="288" t="s">
        <v>2836</v>
      </c>
      <c r="B182" s="289" t="s">
        <v>2837</v>
      </c>
      <c r="C182" s="290">
        <f>SUM(C183:C185)</f>
        <v>0</v>
      </c>
      <c r="D182" s="290">
        <f>SUM(D183:D185)</f>
        <v>0</v>
      </c>
      <c r="E182" s="291"/>
      <c r="F182" s="286" t="str">
        <f t="shared" si="10"/>
        <v>否</v>
      </c>
      <c r="G182" s="269" t="str">
        <f t="shared" si="11"/>
        <v>款</v>
      </c>
    </row>
    <row r="183" ht="38" customHeight="1" spans="1:7">
      <c r="A183" s="288" t="s">
        <v>2838</v>
      </c>
      <c r="B183" s="289" t="s">
        <v>2767</v>
      </c>
      <c r="C183" s="290">
        <v>0</v>
      </c>
      <c r="D183" s="290">
        <v>0</v>
      </c>
      <c r="E183" s="291"/>
      <c r="F183" s="286" t="str">
        <f t="shared" si="10"/>
        <v>否</v>
      </c>
      <c r="G183" s="269" t="str">
        <f t="shared" si="11"/>
        <v>项</v>
      </c>
    </row>
    <row r="184" ht="38" customHeight="1" spans="1:7">
      <c r="A184" s="288" t="s">
        <v>2839</v>
      </c>
      <c r="B184" s="289" t="s">
        <v>2771</v>
      </c>
      <c r="C184" s="290">
        <v>0</v>
      </c>
      <c r="D184" s="290">
        <v>0</v>
      </c>
      <c r="E184" s="291"/>
      <c r="F184" s="286" t="str">
        <f t="shared" si="10"/>
        <v>否</v>
      </c>
      <c r="G184" s="269" t="str">
        <f t="shared" si="11"/>
        <v>项</v>
      </c>
    </row>
    <row r="185" s="262" customFormat="1" ht="38" customHeight="1" spans="1:7">
      <c r="A185" s="288" t="s">
        <v>2840</v>
      </c>
      <c r="B185" s="289" t="s">
        <v>2841</v>
      </c>
      <c r="C185" s="290">
        <v>0</v>
      </c>
      <c r="D185" s="290">
        <v>0</v>
      </c>
      <c r="E185" s="291"/>
      <c r="F185" s="286" t="str">
        <f t="shared" si="10"/>
        <v>否</v>
      </c>
      <c r="G185" s="269" t="str">
        <f t="shared" si="11"/>
        <v>项</v>
      </c>
    </row>
    <row r="186" ht="38" customHeight="1" spans="1:7">
      <c r="A186" s="282" t="s">
        <v>95</v>
      </c>
      <c r="B186" s="283" t="s">
        <v>2842</v>
      </c>
      <c r="C186" s="327"/>
      <c r="D186" s="327"/>
      <c r="E186" s="291"/>
      <c r="F186" s="286" t="str">
        <f t="shared" si="10"/>
        <v>是</v>
      </c>
      <c r="G186" s="269" t="str">
        <f t="shared" si="11"/>
        <v>类</v>
      </c>
    </row>
    <row r="187" ht="38" customHeight="1" spans="1:7">
      <c r="A187" s="288" t="s">
        <v>2843</v>
      </c>
      <c r="B187" s="287" t="s">
        <v>2844</v>
      </c>
      <c r="C187" s="260"/>
      <c r="D187" s="260"/>
      <c r="E187" s="291"/>
      <c r="F187" s="286" t="str">
        <f t="shared" si="10"/>
        <v>否</v>
      </c>
      <c r="G187" s="269" t="str">
        <f t="shared" si="11"/>
        <v>款</v>
      </c>
    </row>
    <row r="188" ht="38" customHeight="1" spans="1:7">
      <c r="A188" s="288" t="s">
        <v>2845</v>
      </c>
      <c r="B188" s="289" t="s">
        <v>2846</v>
      </c>
      <c r="C188" s="290"/>
      <c r="D188" s="290"/>
      <c r="E188" s="291"/>
      <c r="F188" s="286" t="str">
        <f t="shared" si="10"/>
        <v>否</v>
      </c>
      <c r="G188" s="269" t="str">
        <f t="shared" si="11"/>
        <v>项</v>
      </c>
    </row>
    <row r="189" s="262" customFormat="1" ht="38" customHeight="1" spans="1:7">
      <c r="A189" s="288" t="s">
        <v>2847</v>
      </c>
      <c r="B189" s="289" t="s">
        <v>2848</v>
      </c>
      <c r="C189" s="290">
        <v>0</v>
      </c>
      <c r="D189" s="290">
        <v>0</v>
      </c>
      <c r="E189" s="291"/>
      <c r="F189" s="286" t="str">
        <f t="shared" si="10"/>
        <v>否</v>
      </c>
      <c r="G189" s="269" t="str">
        <f t="shared" si="11"/>
        <v>项</v>
      </c>
    </row>
    <row r="190" s="262" customFormat="1" ht="38" customHeight="1" spans="1:7">
      <c r="A190" s="282" t="s">
        <v>117</v>
      </c>
      <c r="B190" s="283" t="s">
        <v>2849</v>
      </c>
      <c r="C190" s="327">
        <f>C191+C195+C204</f>
        <v>29989</v>
      </c>
      <c r="D190" s="327">
        <f>D191+D195+D204</f>
        <v>2703</v>
      </c>
      <c r="E190" s="291">
        <f>(D190-C190)/C190</f>
        <v>-0.91</v>
      </c>
      <c r="F190" s="286" t="str">
        <f t="shared" si="10"/>
        <v>是</v>
      </c>
      <c r="G190" s="269" t="str">
        <f t="shared" si="11"/>
        <v>类</v>
      </c>
    </row>
    <row r="191" ht="38" customHeight="1" spans="1:7">
      <c r="A191" s="288" t="s">
        <v>2850</v>
      </c>
      <c r="B191" s="287" t="s">
        <v>2851</v>
      </c>
      <c r="C191" s="260">
        <f>C192+C193+C194</f>
        <v>29810</v>
      </c>
      <c r="D191" s="260">
        <f>D192+D193+D194</f>
        <v>0</v>
      </c>
      <c r="E191" s="291">
        <f>(D191-C191)/C191</f>
        <v>-1</v>
      </c>
      <c r="F191" s="286" t="str">
        <f t="shared" si="10"/>
        <v>是</v>
      </c>
      <c r="G191" s="269" t="str">
        <f t="shared" si="11"/>
        <v>款</v>
      </c>
    </row>
    <row r="192" ht="38" customHeight="1" spans="1:7">
      <c r="A192" s="288" t="s">
        <v>2852</v>
      </c>
      <c r="B192" s="289" t="s">
        <v>2853</v>
      </c>
      <c r="C192" s="290"/>
      <c r="D192" s="290"/>
      <c r="E192" s="291"/>
      <c r="F192" s="286" t="str">
        <f t="shared" si="10"/>
        <v>否</v>
      </c>
      <c r="G192" s="269" t="str">
        <f t="shared" si="11"/>
        <v>项</v>
      </c>
    </row>
    <row r="193" s="262" customFormat="1" ht="38" customHeight="1" spans="1:7">
      <c r="A193" s="288" t="s">
        <v>2854</v>
      </c>
      <c r="B193" s="289" t="s">
        <v>2855</v>
      </c>
      <c r="C193" s="290">
        <v>12000</v>
      </c>
      <c r="D193" s="290"/>
      <c r="E193" s="291">
        <f>(D193-C193)/C193</f>
        <v>-1</v>
      </c>
      <c r="F193" s="286" t="str">
        <f t="shared" si="10"/>
        <v>是</v>
      </c>
      <c r="G193" s="269" t="str">
        <f t="shared" si="11"/>
        <v>项</v>
      </c>
    </row>
    <row r="194" s="262" customFormat="1" ht="38" customHeight="1" spans="1:7">
      <c r="A194" s="288" t="s">
        <v>2856</v>
      </c>
      <c r="B194" s="289" t="s">
        <v>2857</v>
      </c>
      <c r="C194" s="290">
        <v>17810</v>
      </c>
      <c r="D194" s="290"/>
      <c r="E194" s="291">
        <f>(D194-C194)/C194</f>
        <v>-1</v>
      </c>
      <c r="F194" s="286" t="str">
        <f t="shared" si="10"/>
        <v>是</v>
      </c>
      <c r="G194" s="269" t="str">
        <f t="shared" si="11"/>
        <v>项</v>
      </c>
    </row>
    <row r="195" ht="38" customHeight="1" spans="1:7">
      <c r="A195" s="288" t="s">
        <v>2858</v>
      </c>
      <c r="B195" s="287" t="s">
        <v>2859</v>
      </c>
      <c r="C195" s="260">
        <f>C196+C197+C198+C199+C200+C201+C203</f>
        <v>0</v>
      </c>
      <c r="D195" s="260">
        <f>D196+D197+D198+D199+D200+D201+D202+D203</f>
        <v>23</v>
      </c>
      <c r="E195" s="291">
        <v>1</v>
      </c>
      <c r="F195" s="286" t="str">
        <f t="shared" si="10"/>
        <v>是</v>
      </c>
      <c r="G195" s="269" t="str">
        <f t="shared" si="11"/>
        <v>款</v>
      </c>
    </row>
    <row r="196" s="262" customFormat="1" ht="38" customHeight="1" spans="1:7">
      <c r="A196" s="288" t="s">
        <v>2860</v>
      </c>
      <c r="B196" s="289" t="s">
        <v>2861</v>
      </c>
      <c r="C196" s="290">
        <v>0</v>
      </c>
      <c r="D196" s="290"/>
      <c r="E196" s="291"/>
      <c r="F196" s="286" t="str">
        <f t="shared" si="10"/>
        <v>否</v>
      </c>
      <c r="G196" s="269" t="str">
        <f t="shared" si="11"/>
        <v>项</v>
      </c>
    </row>
    <row r="197" ht="38" customHeight="1" spans="1:7">
      <c r="A197" s="288" t="s">
        <v>2862</v>
      </c>
      <c r="B197" s="289" t="s">
        <v>2863</v>
      </c>
      <c r="C197" s="290">
        <v>0</v>
      </c>
      <c r="D197" s="290"/>
      <c r="E197" s="291"/>
      <c r="F197" s="286" t="str">
        <f t="shared" si="10"/>
        <v>否</v>
      </c>
      <c r="G197" s="269" t="str">
        <f t="shared" si="11"/>
        <v>项</v>
      </c>
    </row>
    <row r="198" ht="38" customHeight="1" spans="1:7">
      <c r="A198" s="288" t="s">
        <v>2864</v>
      </c>
      <c r="B198" s="289" t="s">
        <v>2865</v>
      </c>
      <c r="C198" s="290">
        <v>0</v>
      </c>
      <c r="D198" s="290">
        <v>13</v>
      </c>
      <c r="E198" s="291">
        <v>1</v>
      </c>
      <c r="F198" s="286" t="str">
        <f t="shared" si="10"/>
        <v>是</v>
      </c>
      <c r="G198" s="269" t="str">
        <f t="shared" si="11"/>
        <v>项</v>
      </c>
    </row>
    <row r="199" ht="38" customHeight="1" spans="1:7">
      <c r="A199" s="288" t="s">
        <v>2866</v>
      </c>
      <c r="B199" s="289" t="s">
        <v>2867</v>
      </c>
      <c r="C199" s="290"/>
      <c r="D199" s="290"/>
      <c r="E199" s="291"/>
      <c r="F199" s="286" t="str">
        <f t="shared" si="10"/>
        <v>否</v>
      </c>
      <c r="G199" s="269" t="str">
        <f t="shared" si="11"/>
        <v>项</v>
      </c>
    </row>
    <row r="200" ht="38" customHeight="1" spans="1:7">
      <c r="A200" s="288" t="s">
        <v>2868</v>
      </c>
      <c r="B200" s="289" t="s">
        <v>2869</v>
      </c>
      <c r="C200" s="290">
        <v>0</v>
      </c>
      <c r="D200" s="290"/>
      <c r="E200" s="291"/>
      <c r="F200" s="286" t="str">
        <f t="shared" si="10"/>
        <v>否</v>
      </c>
      <c r="G200" s="269" t="str">
        <f t="shared" si="11"/>
        <v>项</v>
      </c>
    </row>
    <row r="201" ht="38" customHeight="1" spans="1:7">
      <c r="A201" s="288" t="s">
        <v>2870</v>
      </c>
      <c r="B201" s="289" t="s">
        <v>2871</v>
      </c>
      <c r="C201" s="290">
        <v>0</v>
      </c>
      <c r="D201" s="290"/>
      <c r="E201" s="291"/>
      <c r="F201" s="286" t="str">
        <f t="shared" si="10"/>
        <v>否</v>
      </c>
      <c r="G201" s="269" t="str">
        <f t="shared" si="11"/>
        <v>项</v>
      </c>
    </row>
    <row r="202" s="262" customFormat="1" ht="38" customHeight="1" spans="1:7">
      <c r="A202" s="288" t="s">
        <v>2872</v>
      </c>
      <c r="B202" s="289" t="s">
        <v>2873</v>
      </c>
      <c r="C202" s="290"/>
      <c r="D202" s="290">
        <v>10</v>
      </c>
      <c r="E202" s="291">
        <v>1</v>
      </c>
      <c r="F202" s="286" t="str">
        <f t="shared" si="10"/>
        <v>是</v>
      </c>
      <c r="G202" s="269" t="str">
        <f t="shared" si="11"/>
        <v>项</v>
      </c>
    </row>
    <row r="203" ht="38" customHeight="1" spans="1:7">
      <c r="A203" s="288" t="s">
        <v>2874</v>
      </c>
      <c r="B203" s="289" t="s">
        <v>2875</v>
      </c>
      <c r="C203" s="290"/>
      <c r="D203" s="290"/>
      <c r="E203" s="291"/>
      <c r="F203" s="286" t="str">
        <f t="shared" si="10"/>
        <v>否</v>
      </c>
      <c r="G203" s="269" t="str">
        <f t="shared" si="11"/>
        <v>项</v>
      </c>
    </row>
    <row r="204" ht="38" customHeight="1" spans="1:7">
      <c r="A204" s="288" t="s">
        <v>2876</v>
      </c>
      <c r="B204" s="287" t="s">
        <v>2877</v>
      </c>
      <c r="C204" s="260">
        <f>SUM(C205:C215)</f>
        <v>179</v>
      </c>
      <c r="D204" s="260">
        <f>SUM(D205:D215)</f>
        <v>2680</v>
      </c>
      <c r="E204" s="291">
        <f>(D204-C204)/C204</f>
        <v>13.972</v>
      </c>
      <c r="F204" s="286" t="str">
        <f t="shared" si="10"/>
        <v>是</v>
      </c>
      <c r="G204" s="269" t="str">
        <f t="shared" si="11"/>
        <v>款</v>
      </c>
    </row>
    <row r="205" ht="38" customHeight="1" spans="1:7">
      <c r="A205" s="298">
        <v>2296001</v>
      </c>
      <c r="B205" s="289" t="s">
        <v>2878</v>
      </c>
      <c r="C205" s="290"/>
      <c r="D205" s="290"/>
      <c r="E205" s="291"/>
      <c r="F205" s="286" t="str">
        <f t="shared" si="10"/>
        <v>否</v>
      </c>
      <c r="G205" s="269" t="str">
        <f t="shared" si="11"/>
        <v>项</v>
      </c>
    </row>
    <row r="206" s="262" customFormat="1" ht="38" customHeight="1" spans="1:7">
      <c r="A206" s="288" t="s">
        <v>2879</v>
      </c>
      <c r="B206" s="289" t="s">
        <v>2880</v>
      </c>
      <c r="C206" s="290">
        <v>67</v>
      </c>
      <c r="D206" s="290">
        <v>1972</v>
      </c>
      <c r="E206" s="291">
        <f>(D206-C206)/C206</f>
        <v>28.433</v>
      </c>
      <c r="F206" s="286" t="str">
        <f t="shared" si="10"/>
        <v>是</v>
      </c>
      <c r="G206" s="269" t="str">
        <f t="shared" si="11"/>
        <v>项</v>
      </c>
    </row>
    <row r="207" ht="38" customHeight="1" spans="1:7">
      <c r="A207" s="288" t="s">
        <v>2881</v>
      </c>
      <c r="B207" s="289" t="s">
        <v>2882</v>
      </c>
      <c r="C207" s="290">
        <v>22</v>
      </c>
      <c r="D207" s="290">
        <v>153</v>
      </c>
      <c r="E207" s="291">
        <f>(D207-C207)/C207</f>
        <v>5.955</v>
      </c>
      <c r="F207" s="286" t="str">
        <f t="shared" si="10"/>
        <v>是</v>
      </c>
      <c r="G207" s="269" t="str">
        <f t="shared" si="11"/>
        <v>项</v>
      </c>
    </row>
    <row r="208" ht="38" customHeight="1" spans="1:7">
      <c r="A208" s="288" t="s">
        <v>2883</v>
      </c>
      <c r="B208" s="289" t="s">
        <v>2884</v>
      </c>
      <c r="C208" s="290">
        <v>9</v>
      </c>
      <c r="D208" s="290">
        <v>9</v>
      </c>
      <c r="E208" s="291">
        <f>(D208-C208)/C208</f>
        <v>0</v>
      </c>
      <c r="F208" s="286" t="str">
        <f t="shared" ref="F208:F271" si="12">IF(LEN(A208)=3,"是",IF(B208&lt;&gt;"",IF(SUM(C208:D208)&lt;&gt;0,"是","否"),"是"))</f>
        <v>是</v>
      </c>
      <c r="G208" s="269" t="str">
        <f t="shared" ref="G208:G271" si="13">IF(LEN(A208)=3,"类",IF(LEN(A208)=5,"款","项"))</f>
        <v>项</v>
      </c>
    </row>
    <row r="209" ht="38" customHeight="1" spans="1:7">
      <c r="A209" s="288" t="s">
        <v>2885</v>
      </c>
      <c r="B209" s="289" t="s">
        <v>2886</v>
      </c>
      <c r="C209" s="290"/>
      <c r="D209" s="290"/>
      <c r="E209" s="291"/>
      <c r="F209" s="286" t="str">
        <f t="shared" si="12"/>
        <v>否</v>
      </c>
      <c r="G209" s="269" t="str">
        <f t="shared" si="13"/>
        <v>项</v>
      </c>
    </row>
    <row r="210" ht="38" customHeight="1" spans="1:7">
      <c r="A210" s="288" t="s">
        <v>2887</v>
      </c>
      <c r="B210" s="289" t="s">
        <v>2888</v>
      </c>
      <c r="C210" s="290">
        <v>68</v>
      </c>
      <c r="D210" s="290">
        <v>79</v>
      </c>
      <c r="E210" s="291">
        <f>(D210-C210)/C210</f>
        <v>0.162</v>
      </c>
      <c r="F210" s="286" t="str">
        <f t="shared" si="12"/>
        <v>是</v>
      </c>
      <c r="G210" s="269" t="str">
        <f t="shared" si="13"/>
        <v>项</v>
      </c>
    </row>
    <row r="211" s="262" customFormat="1" ht="38" customHeight="1" spans="1:7">
      <c r="A211" s="288" t="s">
        <v>2889</v>
      </c>
      <c r="B211" s="289" t="s">
        <v>2890</v>
      </c>
      <c r="C211" s="290"/>
      <c r="D211" s="290"/>
      <c r="E211" s="291"/>
      <c r="F211" s="286" t="str">
        <f t="shared" si="12"/>
        <v>否</v>
      </c>
      <c r="G211" s="269" t="str">
        <f t="shared" si="13"/>
        <v>项</v>
      </c>
    </row>
    <row r="212" s="262" customFormat="1" ht="38" customHeight="1" spans="1:7">
      <c r="A212" s="288" t="s">
        <v>2891</v>
      </c>
      <c r="B212" s="289" t="s">
        <v>2892</v>
      </c>
      <c r="C212" s="290"/>
      <c r="D212" s="290"/>
      <c r="E212" s="291"/>
      <c r="F212" s="286" t="str">
        <f t="shared" si="12"/>
        <v>否</v>
      </c>
      <c r="G212" s="269" t="str">
        <f t="shared" si="13"/>
        <v>项</v>
      </c>
    </row>
    <row r="213" s="262" customFormat="1" ht="38" customHeight="1" spans="1:7">
      <c r="A213" s="288" t="s">
        <v>2893</v>
      </c>
      <c r="B213" s="289" t="s">
        <v>2894</v>
      </c>
      <c r="C213" s="290"/>
      <c r="D213" s="290"/>
      <c r="E213" s="291"/>
      <c r="F213" s="286" t="str">
        <f t="shared" si="12"/>
        <v>否</v>
      </c>
      <c r="G213" s="269" t="str">
        <f t="shared" si="13"/>
        <v>项</v>
      </c>
    </row>
    <row r="214" ht="38" customHeight="1" spans="1:7">
      <c r="A214" s="288" t="s">
        <v>2895</v>
      </c>
      <c r="B214" s="289" t="s">
        <v>2896</v>
      </c>
      <c r="C214" s="290"/>
      <c r="D214" s="290"/>
      <c r="E214" s="291"/>
      <c r="F214" s="286" t="str">
        <f t="shared" si="12"/>
        <v>否</v>
      </c>
      <c r="G214" s="269" t="str">
        <f t="shared" si="13"/>
        <v>项</v>
      </c>
    </row>
    <row r="215" s="262" customFormat="1" ht="38" customHeight="1" spans="1:7">
      <c r="A215" s="288" t="s">
        <v>2897</v>
      </c>
      <c r="B215" s="289" t="s">
        <v>2898</v>
      </c>
      <c r="C215" s="290">
        <v>13</v>
      </c>
      <c r="D215" s="290">
        <v>467</v>
      </c>
      <c r="E215" s="291">
        <f>(D215-C215)/C215</f>
        <v>34.923</v>
      </c>
      <c r="F215" s="286" t="str">
        <f t="shared" si="12"/>
        <v>是</v>
      </c>
      <c r="G215" s="269" t="str">
        <f t="shared" si="13"/>
        <v>项</v>
      </c>
    </row>
    <row r="216" s="262" customFormat="1" ht="38" customHeight="1" spans="1:7">
      <c r="A216" s="282" t="s">
        <v>113</v>
      </c>
      <c r="B216" s="283" t="s">
        <v>2899</v>
      </c>
      <c r="C216" s="327">
        <f>SUM(C217:C232)</f>
        <v>4566</v>
      </c>
      <c r="D216" s="327">
        <f>SUM(D217:D232)</f>
        <v>4974</v>
      </c>
      <c r="E216" s="291">
        <f>(D216-C216)/C216</f>
        <v>0.089</v>
      </c>
      <c r="F216" s="286" t="str">
        <f t="shared" si="12"/>
        <v>是</v>
      </c>
      <c r="G216" s="269" t="str">
        <f t="shared" si="13"/>
        <v>类</v>
      </c>
    </row>
    <row r="217" s="262" customFormat="1" ht="38" customHeight="1" spans="1:7">
      <c r="A217" s="288" t="s">
        <v>2900</v>
      </c>
      <c r="B217" s="289" t="s">
        <v>2901</v>
      </c>
      <c r="C217" s="290">
        <v>0</v>
      </c>
      <c r="D217" s="290">
        <v>0</v>
      </c>
      <c r="E217" s="291"/>
      <c r="F217" s="286" t="str">
        <f t="shared" si="12"/>
        <v>否</v>
      </c>
      <c r="G217" s="269" t="str">
        <f t="shared" si="13"/>
        <v>项</v>
      </c>
    </row>
    <row r="218" s="262" customFormat="1" ht="38" customHeight="1" spans="1:7">
      <c r="A218" s="288" t="s">
        <v>2902</v>
      </c>
      <c r="B218" s="289" t="s">
        <v>2903</v>
      </c>
      <c r="C218" s="290">
        <v>0</v>
      </c>
      <c r="D218" s="290">
        <v>0</v>
      </c>
      <c r="E218" s="291"/>
      <c r="F218" s="286" t="str">
        <f t="shared" si="12"/>
        <v>否</v>
      </c>
      <c r="G218" s="269" t="str">
        <f t="shared" si="13"/>
        <v>项</v>
      </c>
    </row>
    <row r="219" s="262" customFormat="1" ht="38" customHeight="1" spans="1:7">
      <c r="A219" s="288" t="s">
        <v>2904</v>
      </c>
      <c r="B219" s="289" t="s">
        <v>2905</v>
      </c>
      <c r="C219" s="290">
        <v>0</v>
      </c>
      <c r="D219" s="290">
        <v>0</v>
      </c>
      <c r="E219" s="291"/>
      <c r="F219" s="286" t="str">
        <f t="shared" si="12"/>
        <v>否</v>
      </c>
      <c r="G219" s="269" t="str">
        <f t="shared" si="13"/>
        <v>项</v>
      </c>
    </row>
    <row r="220" s="262" customFormat="1" ht="38" customHeight="1" spans="1:7">
      <c r="A220" s="288" t="s">
        <v>2906</v>
      </c>
      <c r="B220" s="289" t="s">
        <v>2907</v>
      </c>
      <c r="C220" s="290">
        <v>23</v>
      </c>
      <c r="D220" s="290">
        <v>16</v>
      </c>
      <c r="E220" s="291">
        <f>(D220-C220)/C220</f>
        <v>-0.304</v>
      </c>
      <c r="F220" s="286" t="str">
        <f t="shared" si="12"/>
        <v>是</v>
      </c>
      <c r="G220" s="269" t="str">
        <f t="shared" si="13"/>
        <v>项</v>
      </c>
    </row>
    <row r="221" s="262" customFormat="1" ht="38" customHeight="1" spans="1:7">
      <c r="A221" s="288" t="s">
        <v>2908</v>
      </c>
      <c r="B221" s="289" t="s">
        <v>2909</v>
      </c>
      <c r="C221" s="290"/>
      <c r="D221" s="290"/>
      <c r="E221" s="291"/>
      <c r="F221" s="286" t="str">
        <f t="shared" si="12"/>
        <v>否</v>
      </c>
      <c r="G221" s="269" t="str">
        <f t="shared" si="13"/>
        <v>项</v>
      </c>
    </row>
    <row r="222" ht="38" customHeight="1" spans="1:7">
      <c r="A222" s="288" t="s">
        <v>2910</v>
      </c>
      <c r="B222" s="289" t="s">
        <v>2911</v>
      </c>
      <c r="C222" s="290"/>
      <c r="D222" s="290"/>
      <c r="E222" s="291"/>
      <c r="F222" s="286" t="str">
        <f t="shared" si="12"/>
        <v>否</v>
      </c>
      <c r="G222" s="269" t="str">
        <f t="shared" si="13"/>
        <v>项</v>
      </c>
    </row>
    <row r="223" ht="38" customHeight="1" spans="1:7">
      <c r="A223" s="288" t="s">
        <v>2912</v>
      </c>
      <c r="B223" s="289" t="s">
        <v>2913</v>
      </c>
      <c r="C223" s="290"/>
      <c r="D223" s="290"/>
      <c r="E223" s="291"/>
      <c r="F223" s="286" t="str">
        <f t="shared" si="12"/>
        <v>否</v>
      </c>
      <c r="G223" s="269" t="str">
        <f t="shared" si="13"/>
        <v>项</v>
      </c>
    </row>
    <row r="224" ht="38" customHeight="1" spans="1:7">
      <c r="A224" s="288" t="s">
        <v>2914</v>
      </c>
      <c r="B224" s="289" t="s">
        <v>2915</v>
      </c>
      <c r="C224" s="290"/>
      <c r="D224" s="290"/>
      <c r="E224" s="291"/>
      <c r="F224" s="286" t="str">
        <f t="shared" si="12"/>
        <v>否</v>
      </c>
      <c r="G224" s="269" t="str">
        <f t="shared" si="13"/>
        <v>项</v>
      </c>
    </row>
    <row r="225" ht="38" customHeight="1" spans="1:7">
      <c r="A225" s="288" t="s">
        <v>2916</v>
      </c>
      <c r="B225" s="289" t="s">
        <v>2917</v>
      </c>
      <c r="C225" s="290"/>
      <c r="D225" s="290"/>
      <c r="E225" s="291"/>
      <c r="F225" s="286" t="str">
        <f t="shared" si="12"/>
        <v>否</v>
      </c>
      <c r="G225" s="269" t="str">
        <f t="shared" si="13"/>
        <v>项</v>
      </c>
    </row>
    <row r="226" ht="38" customHeight="1" spans="1:7">
      <c r="A226" s="288" t="s">
        <v>2918</v>
      </c>
      <c r="B226" s="289" t="s">
        <v>2919</v>
      </c>
      <c r="C226" s="290"/>
      <c r="D226" s="290"/>
      <c r="E226" s="291"/>
      <c r="F226" s="286" t="str">
        <f t="shared" si="12"/>
        <v>否</v>
      </c>
      <c r="G226" s="269" t="str">
        <f t="shared" si="13"/>
        <v>项</v>
      </c>
    </row>
    <row r="227" ht="38" customHeight="1" spans="1:7">
      <c r="A227" s="288" t="s">
        <v>2920</v>
      </c>
      <c r="B227" s="289" t="s">
        <v>2921</v>
      </c>
      <c r="C227" s="290"/>
      <c r="D227" s="290"/>
      <c r="E227" s="291"/>
      <c r="F227" s="286" t="str">
        <f t="shared" si="12"/>
        <v>否</v>
      </c>
      <c r="G227" s="269" t="str">
        <f t="shared" si="13"/>
        <v>项</v>
      </c>
    </row>
    <row r="228" ht="38" customHeight="1" spans="1:7">
      <c r="A228" s="288" t="s">
        <v>2922</v>
      </c>
      <c r="B228" s="289" t="s">
        <v>2923</v>
      </c>
      <c r="C228" s="290">
        <v>505</v>
      </c>
      <c r="D228" s="290">
        <v>505</v>
      </c>
      <c r="E228" s="291">
        <f>(D228-C228)/C228</f>
        <v>0</v>
      </c>
      <c r="F228" s="286" t="str">
        <f t="shared" si="12"/>
        <v>是</v>
      </c>
      <c r="G228" s="269" t="str">
        <f t="shared" si="13"/>
        <v>项</v>
      </c>
    </row>
    <row r="229" s="262" customFormat="1" ht="38" customHeight="1" spans="1:7">
      <c r="A229" s="288" t="s">
        <v>2924</v>
      </c>
      <c r="B229" s="289" t="s">
        <v>2925</v>
      </c>
      <c r="C229" s="290"/>
      <c r="D229" s="290"/>
      <c r="E229" s="291"/>
      <c r="F229" s="286" t="str">
        <f t="shared" si="12"/>
        <v>否</v>
      </c>
      <c r="G229" s="269" t="str">
        <f t="shared" si="13"/>
        <v>项</v>
      </c>
    </row>
    <row r="230" s="262" customFormat="1" ht="38" customHeight="1" spans="1:7">
      <c r="A230" s="288" t="s">
        <v>2926</v>
      </c>
      <c r="B230" s="289" t="s">
        <v>2927</v>
      </c>
      <c r="C230" s="290">
        <v>498</v>
      </c>
      <c r="D230" s="290">
        <v>499</v>
      </c>
      <c r="E230" s="291">
        <f>(D230-C230)/C230</f>
        <v>0.002</v>
      </c>
      <c r="F230" s="286" t="str">
        <f t="shared" si="12"/>
        <v>是</v>
      </c>
      <c r="G230" s="269" t="str">
        <f t="shared" si="13"/>
        <v>项</v>
      </c>
    </row>
    <row r="231" s="262" customFormat="1" ht="38" customHeight="1" spans="1:7">
      <c r="A231" s="288" t="s">
        <v>2928</v>
      </c>
      <c r="B231" s="289" t="s">
        <v>2929</v>
      </c>
      <c r="C231" s="290">
        <v>2105</v>
      </c>
      <c r="D231" s="290">
        <v>2127</v>
      </c>
      <c r="E231" s="291">
        <f>(D231-C231)/C231</f>
        <v>0.01</v>
      </c>
      <c r="F231" s="286" t="str">
        <f t="shared" si="12"/>
        <v>是</v>
      </c>
      <c r="G231" s="269" t="str">
        <f t="shared" si="13"/>
        <v>项</v>
      </c>
    </row>
    <row r="232" ht="38" customHeight="1" spans="1:7">
      <c r="A232" s="288" t="s">
        <v>2930</v>
      </c>
      <c r="B232" s="289" t="s">
        <v>2931</v>
      </c>
      <c r="C232" s="290">
        <v>1435</v>
      </c>
      <c r="D232" s="290">
        <v>1827</v>
      </c>
      <c r="E232" s="291">
        <f>(D232-C232)/C232</f>
        <v>0.273</v>
      </c>
      <c r="F232" s="286" t="str">
        <f t="shared" si="12"/>
        <v>是</v>
      </c>
      <c r="G232" s="269" t="str">
        <f t="shared" si="13"/>
        <v>项</v>
      </c>
    </row>
    <row r="233" s="262" customFormat="1" ht="38" customHeight="1" spans="1:7">
      <c r="A233" s="282" t="s">
        <v>115</v>
      </c>
      <c r="B233" s="283" t="s">
        <v>2932</v>
      </c>
      <c r="C233" s="327">
        <f>C234</f>
        <v>45</v>
      </c>
      <c r="D233" s="327">
        <f>D234</f>
        <v>60</v>
      </c>
      <c r="E233" s="291">
        <f>(D233-C233)/C233</f>
        <v>0.333</v>
      </c>
      <c r="F233" s="286" t="str">
        <f t="shared" si="12"/>
        <v>是</v>
      </c>
      <c r="G233" s="269" t="str">
        <f t="shared" si="13"/>
        <v>类</v>
      </c>
    </row>
    <row r="234" s="262" customFormat="1" ht="38" customHeight="1" spans="1:7">
      <c r="A234" s="298">
        <v>23304</v>
      </c>
      <c r="B234" s="287" t="s">
        <v>2933</v>
      </c>
      <c r="C234" s="260">
        <f>SUM(C235:C250)</f>
        <v>45</v>
      </c>
      <c r="D234" s="260">
        <f>SUM(D235:D250)</f>
        <v>60</v>
      </c>
      <c r="E234" s="291">
        <f>(D234-C234)/C234</f>
        <v>0.333</v>
      </c>
      <c r="F234" s="286" t="str">
        <f t="shared" si="12"/>
        <v>是</v>
      </c>
      <c r="G234" s="269" t="str">
        <f t="shared" si="13"/>
        <v>款</v>
      </c>
    </row>
    <row r="235" ht="38" customHeight="1" spans="1:7">
      <c r="A235" s="288" t="s">
        <v>2934</v>
      </c>
      <c r="B235" s="289" t="s">
        <v>2935</v>
      </c>
      <c r="C235" s="290">
        <v>0</v>
      </c>
      <c r="D235" s="290">
        <v>0</v>
      </c>
      <c r="E235" s="291"/>
      <c r="F235" s="286" t="str">
        <f t="shared" si="12"/>
        <v>否</v>
      </c>
      <c r="G235" s="269" t="str">
        <f t="shared" si="13"/>
        <v>项</v>
      </c>
    </row>
    <row r="236" s="262" customFormat="1" ht="38" customHeight="1" spans="1:7">
      <c r="A236" s="288" t="s">
        <v>2936</v>
      </c>
      <c r="B236" s="289" t="s">
        <v>2937</v>
      </c>
      <c r="C236" s="290">
        <v>0</v>
      </c>
      <c r="D236" s="290">
        <v>0</v>
      </c>
      <c r="E236" s="291"/>
      <c r="F236" s="286" t="str">
        <f t="shared" si="12"/>
        <v>否</v>
      </c>
      <c r="G236" s="269" t="str">
        <f t="shared" si="13"/>
        <v>项</v>
      </c>
    </row>
    <row r="237" ht="38" customHeight="1" spans="1:7">
      <c r="A237" s="288" t="s">
        <v>2938</v>
      </c>
      <c r="B237" s="289" t="s">
        <v>2939</v>
      </c>
      <c r="C237" s="290">
        <v>0</v>
      </c>
      <c r="D237" s="290">
        <v>0</v>
      </c>
      <c r="E237" s="291"/>
      <c r="F237" s="286" t="str">
        <f t="shared" si="12"/>
        <v>否</v>
      </c>
      <c r="G237" s="269" t="str">
        <f t="shared" si="13"/>
        <v>项</v>
      </c>
    </row>
    <row r="238" s="262" customFormat="1" ht="38" customHeight="1" spans="1:7">
      <c r="A238" s="288" t="s">
        <v>2940</v>
      </c>
      <c r="B238" s="289" t="s">
        <v>2941</v>
      </c>
      <c r="C238" s="290"/>
      <c r="D238" s="290"/>
      <c r="E238" s="291"/>
      <c r="F238" s="286" t="str">
        <f t="shared" si="12"/>
        <v>否</v>
      </c>
      <c r="G238" s="269" t="str">
        <f t="shared" si="13"/>
        <v>项</v>
      </c>
    </row>
    <row r="239" s="262" customFormat="1" ht="38" customHeight="1" spans="1:7">
      <c r="A239" s="288" t="s">
        <v>2942</v>
      </c>
      <c r="B239" s="289" t="s">
        <v>2943</v>
      </c>
      <c r="C239" s="290">
        <v>0</v>
      </c>
      <c r="D239" s="290">
        <v>0</v>
      </c>
      <c r="E239" s="291"/>
      <c r="F239" s="286" t="str">
        <f t="shared" si="12"/>
        <v>否</v>
      </c>
      <c r="G239" s="269" t="str">
        <f t="shared" si="13"/>
        <v>项</v>
      </c>
    </row>
    <row r="240" ht="38" customHeight="1" spans="1:7">
      <c r="A240" s="288" t="s">
        <v>2944</v>
      </c>
      <c r="B240" s="289" t="s">
        <v>2945</v>
      </c>
      <c r="C240" s="290">
        <v>0</v>
      </c>
      <c r="D240" s="290">
        <v>0</v>
      </c>
      <c r="E240" s="291"/>
      <c r="F240" s="286" t="str">
        <f t="shared" si="12"/>
        <v>否</v>
      </c>
      <c r="G240" s="269" t="str">
        <f t="shared" si="13"/>
        <v>项</v>
      </c>
    </row>
    <row r="241" ht="38" customHeight="1" spans="1:7">
      <c r="A241" s="288" t="s">
        <v>2946</v>
      </c>
      <c r="B241" s="289" t="s">
        <v>2947</v>
      </c>
      <c r="C241" s="290"/>
      <c r="D241" s="290">
        <v>0</v>
      </c>
      <c r="E241" s="291"/>
      <c r="F241" s="286" t="str">
        <f t="shared" si="12"/>
        <v>否</v>
      </c>
      <c r="G241" s="269" t="str">
        <f t="shared" si="13"/>
        <v>项</v>
      </c>
    </row>
    <row r="242" ht="38" customHeight="1" spans="1:7">
      <c r="A242" s="288" t="s">
        <v>2948</v>
      </c>
      <c r="B242" s="289" t="s">
        <v>2949</v>
      </c>
      <c r="C242" s="290">
        <v>0</v>
      </c>
      <c r="D242" s="290">
        <v>0</v>
      </c>
      <c r="E242" s="291"/>
      <c r="F242" s="286" t="str">
        <f t="shared" si="12"/>
        <v>否</v>
      </c>
      <c r="G242" s="269" t="str">
        <f t="shared" si="13"/>
        <v>项</v>
      </c>
    </row>
    <row r="243" ht="38" customHeight="1" spans="1:7">
      <c r="A243" s="288" t="s">
        <v>2950</v>
      </c>
      <c r="B243" s="289" t="s">
        <v>2951</v>
      </c>
      <c r="C243" s="290">
        <v>0</v>
      </c>
      <c r="D243" s="290">
        <v>0</v>
      </c>
      <c r="E243" s="291"/>
      <c r="F243" s="286" t="str">
        <f t="shared" si="12"/>
        <v>否</v>
      </c>
      <c r="G243" s="269" t="str">
        <f t="shared" si="13"/>
        <v>项</v>
      </c>
    </row>
    <row r="244" ht="38" customHeight="1" spans="1:7">
      <c r="A244" s="288" t="s">
        <v>2952</v>
      </c>
      <c r="B244" s="289" t="s">
        <v>2953</v>
      </c>
      <c r="C244" s="290">
        <v>0</v>
      </c>
      <c r="D244" s="290">
        <v>0</v>
      </c>
      <c r="E244" s="291"/>
      <c r="F244" s="286" t="str">
        <f t="shared" si="12"/>
        <v>否</v>
      </c>
      <c r="G244" s="269" t="str">
        <f t="shared" si="13"/>
        <v>项</v>
      </c>
    </row>
    <row r="245" ht="38" customHeight="1" spans="1:7">
      <c r="A245" s="288" t="s">
        <v>2954</v>
      </c>
      <c r="B245" s="289" t="s">
        <v>2955</v>
      </c>
      <c r="C245" s="290">
        <v>0</v>
      </c>
      <c r="D245" s="290">
        <v>0</v>
      </c>
      <c r="E245" s="291"/>
      <c r="F245" s="286" t="str">
        <f t="shared" si="12"/>
        <v>否</v>
      </c>
      <c r="G245" s="269" t="str">
        <f t="shared" si="13"/>
        <v>项</v>
      </c>
    </row>
    <row r="246" ht="38" customHeight="1" spans="1:7">
      <c r="A246" s="288" t="s">
        <v>2956</v>
      </c>
      <c r="B246" s="289" t="s">
        <v>2957</v>
      </c>
      <c r="C246" s="290"/>
      <c r="D246" s="290">
        <v>4</v>
      </c>
      <c r="E246" s="291">
        <v>1</v>
      </c>
      <c r="F246" s="286" t="str">
        <f t="shared" si="12"/>
        <v>是</v>
      </c>
      <c r="G246" s="269" t="str">
        <f t="shared" si="13"/>
        <v>项</v>
      </c>
    </row>
    <row r="247" ht="38" customHeight="1" spans="1:7">
      <c r="A247" s="288" t="s">
        <v>2958</v>
      </c>
      <c r="B247" s="289" t="s">
        <v>2959</v>
      </c>
      <c r="C247" s="290"/>
      <c r="D247" s="290"/>
      <c r="E247" s="291"/>
      <c r="F247" s="286" t="str">
        <f t="shared" si="12"/>
        <v>否</v>
      </c>
      <c r="G247" s="269" t="str">
        <f t="shared" si="13"/>
        <v>项</v>
      </c>
    </row>
    <row r="248" s="262" customFormat="1" ht="38" customHeight="1" spans="1:7">
      <c r="A248" s="288" t="s">
        <v>2960</v>
      </c>
      <c r="B248" s="289" t="s">
        <v>2961</v>
      </c>
      <c r="C248" s="290"/>
      <c r="D248" s="290">
        <v>15</v>
      </c>
      <c r="E248" s="291">
        <v>1</v>
      </c>
      <c r="F248" s="286" t="str">
        <f t="shared" si="12"/>
        <v>是</v>
      </c>
      <c r="G248" s="269" t="str">
        <f t="shared" si="13"/>
        <v>项</v>
      </c>
    </row>
    <row r="249" ht="38" customHeight="1" spans="1:7">
      <c r="A249" s="288" t="s">
        <v>2962</v>
      </c>
      <c r="B249" s="289" t="s">
        <v>2963</v>
      </c>
      <c r="C249" s="290">
        <v>22</v>
      </c>
      <c r="D249" s="290">
        <v>9</v>
      </c>
      <c r="E249" s="291">
        <f>(D249-C249)/C249</f>
        <v>-0.591</v>
      </c>
      <c r="F249" s="286" t="str">
        <f t="shared" si="12"/>
        <v>是</v>
      </c>
      <c r="G249" s="269" t="str">
        <f t="shared" si="13"/>
        <v>项</v>
      </c>
    </row>
    <row r="250" ht="38" customHeight="1" spans="1:7">
      <c r="A250" s="288" t="s">
        <v>2964</v>
      </c>
      <c r="B250" s="289" t="s">
        <v>2965</v>
      </c>
      <c r="C250" s="290">
        <v>23</v>
      </c>
      <c r="D250" s="290">
        <v>32</v>
      </c>
      <c r="E250" s="291">
        <f>(D250-C250)/C250</f>
        <v>0.391</v>
      </c>
      <c r="F250" s="286" t="str">
        <f t="shared" si="12"/>
        <v>是</v>
      </c>
      <c r="G250" s="269" t="str">
        <f t="shared" si="13"/>
        <v>项</v>
      </c>
    </row>
    <row r="251" ht="38" customHeight="1" spans="1:7">
      <c r="A251" s="297" t="s">
        <v>2966</v>
      </c>
      <c r="B251" s="283" t="s">
        <v>2967</v>
      </c>
      <c r="C251" s="327"/>
      <c r="D251" s="327"/>
      <c r="E251" s="291"/>
      <c r="F251" s="286" t="str">
        <f t="shared" si="12"/>
        <v>是</v>
      </c>
      <c r="G251" s="269" t="str">
        <f t="shared" si="13"/>
        <v>类</v>
      </c>
    </row>
    <row r="252" ht="38" customHeight="1" spans="1:7">
      <c r="A252" s="298" t="s">
        <v>2968</v>
      </c>
      <c r="B252" s="287" t="s">
        <v>2969</v>
      </c>
      <c r="C252" s="260"/>
      <c r="D252" s="260"/>
      <c r="E252" s="291"/>
      <c r="F252" s="286" t="str">
        <f t="shared" si="12"/>
        <v>否</v>
      </c>
      <c r="G252" s="269" t="str">
        <f t="shared" si="13"/>
        <v>款</v>
      </c>
    </row>
    <row r="253" ht="38" customHeight="1" spans="1:7">
      <c r="A253" s="298" t="s">
        <v>2970</v>
      </c>
      <c r="B253" s="289" t="s">
        <v>2971</v>
      </c>
      <c r="C253" s="290"/>
      <c r="D253" s="290"/>
      <c r="E253" s="291"/>
      <c r="F253" s="286" t="str">
        <f t="shared" si="12"/>
        <v>否</v>
      </c>
      <c r="G253" s="269" t="str">
        <f t="shared" si="13"/>
        <v>项</v>
      </c>
    </row>
    <row r="254" ht="38" customHeight="1" spans="1:7">
      <c r="A254" s="298" t="s">
        <v>2972</v>
      </c>
      <c r="B254" s="289" t="s">
        <v>2973</v>
      </c>
      <c r="C254" s="290"/>
      <c r="D254" s="290"/>
      <c r="E254" s="291"/>
      <c r="F254" s="286" t="str">
        <f t="shared" si="12"/>
        <v>否</v>
      </c>
      <c r="G254" s="269" t="str">
        <f t="shared" si="13"/>
        <v>项</v>
      </c>
    </row>
    <row r="255" ht="38" customHeight="1" spans="1:7">
      <c r="A255" s="298" t="s">
        <v>2974</v>
      </c>
      <c r="B255" s="289" t="s">
        <v>2975</v>
      </c>
      <c r="C255" s="290"/>
      <c r="D255" s="290"/>
      <c r="E255" s="291"/>
      <c r="F255" s="286" t="str">
        <f t="shared" si="12"/>
        <v>否</v>
      </c>
      <c r="G255" s="269" t="str">
        <f t="shared" si="13"/>
        <v>项</v>
      </c>
    </row>
    <row r="256" ht="38" customHeight="1" spans="1:7">
      <c r="A256" s="298" t="s">
        <v>2976</v>
      </c>
      <c r="B256" s="289" t="s">
        <v>2977</v>
      </c>
      <c r="C256" s="290">
        <v>0</v>
      </c>
      <c r="D256" s="290"/>
      <c r="E256" s="291"/>
      <c r="F256" s="286" t="str">
        <f t="shared" si="12"/>
        <v>否</v>
      </c>
      <c r="G256" s="269" t="str">
        <f t="shared" si="13"/>
        <v>项</v>
      </c>
    </row>
    <row r="257" ht="38" customHeight="1" spans="1:7">
      <c r="A257" s="298" t="s">
        <v>2978</v>
      </c>
      <c r="B257" s="289" t="s">
        <v>2979</v>
      </c>
      <c r="C257" s="290"/>
      <c r="D257" s="290"/>
      <c r="E257" s="291"/>
      <c r="F257" s="286" t="str">
        <f t="shared" si="12"/>
        <v>否</v>
      </c>
      <c r="G257" s="269" t="str">
        <f t="shared" si="13"/>
        <v>项</v>
      </c>
    </row>
    <row r="258" ht="38" customHeight="1" spans="1:7">
      <c r="A258" s="298" t="s">
        <v>2980</v>
      </c>
      <c r="B258" s="289" t="s">
        <v>2981</v>
      </c>
      <c r="C258" s="290"/>
      <c r="D258" s="290"/>
      <c r="E258" s="291"/>
      <c r="F258" s="286" t="str">
        <f t="shared" si="12"/>
        <v>否</v>
      </c>
      <c r="G258" s="269" t="str">
        <f t="shared" si="13"/>
        <v>项</v>
      </c>
    </row>
    <row r="259" ht="38" customHeight="1" spans="1:7">
      <c r="A259" s="298" t="s">
        <v>2982</v>
      </c>
      <c r="B259" s="289" t="s">
        <v>2983</v>
      </c>
      <c r="C259" s="290"/>
      <c r="D259" s="290"/>
      <c r="E259" s="291"/>
      <c r="F259" s="286" t="str">
        <f t="shared" si="12"/>
        <v>否</v>
      </c>
      <c r="G259" s="269" t="str">
        <f t="shared" si="13"/>
        <v>项</v>
      </c>
    </row>
    <row r="260" ht="38" customHeight="1" spans="1:7">
      <c r="A260" s="298" t="s">
        <v>2984</v>
      </c>
      <c r="B260" s="289" t="s">
        <v>2985</v>
      </c>
      <c r="C260" s="290"/>
      <c r="D260" s="290"/>
      <c r="E260" s="291"/>
      <c r="F260" s="286" t="str">
        <f t="shared" si="12"/>
        <v>否</v>
      </c>
      <c r="G260" s="269" t="str">
        <f t="shared" si="13"/>
        <v>项</v>
      </c>
    </row>
    <row r="261" ht="38" customHeight="1" spans="1:7">
      <c r="A261" s="298" t="s">
        <v>2986</v>
      </c>
      <c r="B261" s="289" t="s">
        <v>2987</v>
      </c>
      <c r="C261" s="290"/>
      <c r="D261" s="290"/>
      <c r="E261" s="291"/>
      <c r="F261" s="286" t="str">
        <f t="shared" si="12"/>
        <v>否</v>
      </c>
      <c r="G261" s="269" t="str">
        <f t="shared" si="13"/>
        <v>项</v>
      </c>
    </row>
    <row r="262" ht="38" customHeight="1" spans="1:7">
      <c r="A262" s="298" t="s">
        <v>2988</v>
      </c>
      <c r="B262" s="289" t="s">
        <v>2989</v>
      </c>
      <c r="C262" s="290"/>
      <c r="D262" s="290"/>
      <c r="E262" s="291"/>
      <c r="F262" s="286" t="str">
        <f t="shared" si="12"/>
        <v>否</v>
      </c>
      <c r="G262" s="269" t="str">
        <f t="shared" si="13"/>
        <v>项</v>
      </c>
    </row>
    <row r="263" ht="38" customHeight="1" spans="1:7">
      <c r="A263" s="298" t="s">
        <v>2990</v>
      </c>
      <c r="B263" s="289" t="s">
        <v>2991</v>
      </c>
      <c r="C263" s="290"/>
      <c r="D263" s="290"/>
      <c r="E263" s="291"/>
      <c r="F263" s="286" t="str">
        <f t="shared" si="12"/>
        <v>否</v>
      </c>
      <c r="G263" s="269" t="str">
        <f t="shared" si="13"/>
        <v>项</v>
      </c>
    </row>
    <row r="264" ht="38" customHeight="1" spans="1:7">
      <c r="A264" s="298" t="s">
        <v>2992</v>
      </c>
      <c r="B264" s="289" t="s">
        <v>2993</v>
      </c>
      <c r="C264" s="290"/>
      <c r="D264" s="290"/>
      <c r="E264" s="291"/>
      <c r="F264" s="286" t="str">
        <f t="shared" si="12"/>
        <v>否</v>
      </c>
      <c r="G264" s="269" t="str">
        <f t="shared" si="13"/>
        <v>项</v>
      </c>
    </row>
    <row r="265" ht="38" customHeight="1" spans="1:7">
      <c r="A265" s="298" t="s">
        <v>2994</v>
      </c>
      <c r="B265" s="287" t="s">
        <v>2995</v>
      </c>
      <c r="C265" s="260"/>
      <c r="D265" s="260"/>
      <c r="E265" s="291"/>
      <c r="F265" s="286" t="str">
        <f t="shared" si="12"/>
        <v>否</v>
      </c>
      <c r="G265" s="269" t="str">
        <f t="shared" si="13"/>
        <v>款</v>
      </c>
    </row>
    <row r="266" ht="38" customHeight="1" spans="1:7">
      <c r="A266" s="298" t="s">
        <v>2996</v>
      </c>
      <c r="B266" s="289" t="s">
        <v>2997</v>
      </c>
      <c r="C266" s="290">
        <v>0</v>
      </c>
      <c r="D266" s="290"/>
      <c r="E266" s="291"/>
      <c r="F266" s="286" t="str">
        <f t="shared" si="12"/>
        <v>否</v>
      </c>
      <c r="G266" s="269" t="str">
        <f t="shared" si="13"/>
        <v>项</v>
      </c>
    </row>
    <row r="267" ht="38" customHeight="1" spans="1:7">
      <c r="A267" s="298" t="s">
        <v>2998</v>
      </c>
      <c r="B267" s="289" t="s">
        <v>2999</v>
      </c>
      <c r="C267" s="290">
        <v>0</v>
      </c>
      <c r="D267" s="290"/>
      <c r="E267" s="291"/>
      <c r="F267" s="286" t="str">
        <f t="shared" si="12"/>
        <v>否</v>
      </c>
      <c r="G267" s="269" t="str">
        <f t="shared" si="13"/>
        <v>项</v>
      </c>
    </row>
    <row r="268" ht="38" customHeight="1" spans="1:7">
      <c r="A268" s="298" t="s">
        <v>3000</v>
      </c>
      <c r="B268" s="289" t="s">
        <v>3001</v>
      </c>
      <c r="C268" s="290">
        <v>0</v>
      </c>
      <c r="D268" s="290"/>
      <c r="E268" s="291"/>
      <c r="F268" s="286" t="str">
        <f t="shared" si="12"/>
        <v>否</v>
      </c>
      <c r="G268" s="269" t="str">
        <f t="shared" si="13"/>
        <v>项</v>
      </c>
    </row>
    <row r="269" ht="38" customHeight="1" spans="1:7">
      <c r="A269" s="298" t="s">
        <v>3002</v>
      </c>
      <c r="B269" s="289" t="s">
        <v>3003</v>
      </c>
      <c r="C269" s="290">
        <v>0</v>
      </c>
      <c r="D269" s="290"/>
      <c r="E269" s="291"/>
      <c r="F269" s="286" t="str">
        <f t="shared" si="12"/>
        <v>否</v>
      </c>
      <c r="G269" s="269" t="str">
        <f t="shared" si="13"/>
        <v>项</v>
      </c>
    </row>
    <row r="270" ht="38" customHeight="1" spans="1:7">
      <c r="A270" s="298" t="s">
        <v>3004</v>
      </c>
      <c r="B270" s="289" t="s">
        <v>3005</v>
      </c>
      <c r="C270" s="290"/>
      <c r="D270" s="290"/>
      <c r="E270" s="291"/>
      <c r="F270" s="286" t="str">
        <f t="shared" si="12"/>
        <v>否</v>
      </c>
      <c r="G270" s="269" t="str">
        <f t="shared" si="13"/>
        <v>项</v>
      </c>
    </row>
    <row r="271" ht="38" customHeight="1" spans="1:7">
      <c r="A271" s="298" t="s">
        <v>3006</v>
      </c>
      <c r="B271" s="289" t="s">
        <v>3007</v>
      </c>
      <c r="C271" s="290"/>
      <c r="D271" s="290"/>
      <c r="E271" s="291"/>
      <c r="F271" s="286" t="str">
        <f t="shared" si="12"/>
        <v>否</v>
      </c>
      <c r="G271" s="269" t="str">
        <f t="shared" si="13"/>
        <v>项</v>
      </c>
    </row>
    <row r="272" ht="38" customHeight="1" spans="1:6">
      <c r="A272" s="282"/>
      <c r="B272" s="283"/>
      <c r="C272" s="284"/>
      <c r="D272" s="284"/>
      <c r="E272" s="291"/>
      <c r="F272" s="286" t="str">
        <f>IF(LEN(A272)=3,"是",IF(B272&lt;&gt;"",IF(SUM(C272:D272)&lt;&gt;0,"是","否"),"是"))</f>
        <v>是</v>
      </c>
    </row>
    <row r="273" ht="38" customHeight="1" spans="1:6">
      <c r="A273" s="299"/>
      <c r="B273" s="330" t="s">
        <v>3008</v>
      </c>
      <c r="C273" s="327">
        <f>C4+C20+C32+C43+C102+C134+C186+C190+C216+C233+C251</f>
        <v>44603</v>
      </c>
      <c r="D273" s="327">
        <f>D4+D20+D32+D43+D102+D134+D186+D190+D216+D233+D251</f>
        <v>12100</v>
      </c>
      <c r="E273" s="291">
        <f>(D273-C273)/C273</f>
        <v>-0.729</v>
      </c>
      <c r="F273" s="286" t="s">
        <v>3009</v>
      </c>
    </row>
    <row r="274" ht="38" customHeight="1" spans="1:6">
      <c r="A274" s="348" t="s">
        <v>3010</v>
      </c>
      <c r="B274" s="302" t="s">
        <v>120</v>
      </c>
      <c r="C274" s="349">
        <f>C275+C278+C279</f>
        <v>10779</v>
      </c>
      <c r="D274" s="349">
        <f>D275+D278+D279</f>
        <v>12000</v>
      </c>
      <c r="E274" s="291">
        <f>(D274-C274)/C274</f>
        <v>0.113</v>
      </c>
      <c r="F274" s="286" t="str">
        <f t="shared" ref="F273:F281" si="14">IF(LEN(A274)=3,"是",IF(B274&lt;&gt;"",IF(SUM(C274:D274)&lt;&gt;0,"是","否"),"是"))</f>
        <v>是</v>
      </c>
    </row>
    <row r="275" ht="38" customHeight="1" spans="1:6">
      <c r="A275" s="348" t="s">
        <v>3011</v>
      </c>
      <c r="B275" s="350" t="s">
        <v>3012</v>
      </c>
      <c r="C275" s="349">
        <f>C276+C277</f>
        <v>85</v>
      </c>
      <c r="D275" s="349">
        <f>D276+D277</f>
        <v>0</v>
      </c>
      <c r="E275" s="291">
        <f>(D275-C275)/C275</f>
        <v>-1</v>
      </c>
      <c r="F275" s="286" t="str">
        <f t="shared" si="14"/>
        <v>是</v>
      </c>
    </row>
    <row r="276" ht="38" customHeight="1" spans="1:7">
      <c r="A276" s="351" t="s">
        <v>3013</v>
      </c>
      <c r="B276" s="306" t="s">
        <v>3014</v>
      </c>
      <c r="C276" s="352">
        <v>85</v>
      </c>
      <c r="D276" s="349"/>
      <c r="E276" s="291">
        <f>(D276-C276)/C276</f>
        <v>-1</v>
      </c>
      <c r="F276" s="286" t="str">
        <f t="shared" si="14"/>
        <v>是</v>
      </c>
      <c r="G276" s="262"/>
    </row>
    <row r="277" ht="38" customHeight="1" spans="1:7">
      <c r="A277" s="351" t="s">
        <v>3015</v>
      </c>
      <c r="B277" s="306" t="s">
        <v>3016</v>
      </c>
      <c r="C277" s="352"/>
      <c r="D277" s="353"/>
      <c r="E277" s="291"/>
      <c r="F277" s="286" t="str">
        <f t="shared" si="14"/>
        <v>否</v>
      </c>
      <c r="G277" s="262"/>
    </row>
    <row r="278" ht="38" customHeight="1" spans="1:6">
      <c r="A278" s="354" t="s">
        <v>3017</v>
      </c>
      <c r="B278" s="303" t="s">
        <v>3018</v>
      </c>
      <c r="C278" s="355">
        <v>8627</v>
      </c>
      <c r="D278" s="355">
        <v>12000</v>
      </c>
      <c r="E278" s="291">
        <f>(D278-C278)/C278</f>
        <v>0.391</v>
      </c>
      <c r="F278" s="286" t="str">
        <f t="shared" si="14"/>
        <v>是</v>
      </c>
    </row>
    <row r="279" ht="38" customHeight="1" spans="1:6">
      <c r="A279" s="354" t="s">
        <v>3019</v>
      </c>
      <c r="B279" s="303" t="s">
        <v>3020</v>
      </c>
      <c r="C279" s="355">
        <v>2067</v>
      </c>
      <c r="D279" s="356"/>
      <c r="E279" s="291">
        <f>(D279-C279)/C279</f>
        <v>-1</v>
      </c>
      <c r="F279" s="286" t="str">
        <f t="shared" si="14"/>
        <v>是</v>
      </c>
    </row>
    <row r="280" ht="38" customHeight="1" spans="1:6">
      <c r="A280" s="354" t="s">
        <v>3021</v>
      </c>
      <c r="B280" s="309" t="s">
        <v>3022</v>
      </c>
      <c r="C280" s="349">
        <v>15361</v>
      </c>
      <c r="D280" s="357">
        <v>15000</v>
      </c>
      <c r="E280" s="291">
        <f>(D280-C280)/C280</f>
        <v>-0.024</v>
      </c>
      <c r="F280" s="286" t="str">
        <f t="shared" si="14"/>
        <v>是</v>
      </c>
    </row>
    <row r="281" ht="38" customHeight="1" spans="1:6">
      <c r="A281" s="358"/>
      <c r="B281" s="311" t="s">
        <v>127</v>
      </c>
      <c r="C281" s="349">
        <f>C273+C274+C280</f>
        <v>70743</v>
      </c>
      <c r="D281" s="349">
        <f>D273+D274+D280</f>
        <v>39100</v>
      </c>
      <c r="E281" s="291">
        <f>(D281-C281)/C281</f>
        <v>-0.447</v>
      </c>
      <c r="F281" s="286" t="s">
        <v>3009</v>
      </c>
    </row>
    <row r="282" spans="3:3">
      <c r="C282" s="359"/>
    </row>
    <row r="284" spans="3:3">
      <c r="C284" s="359"/>
    </row>
    <row r="286" spans="3:3">
      <c r="C286" s="359"/>
    </row>
    <row r="287" spans="3:3">
      <c r="C287" s="359"/>
    </row>
    <row r="289" spans="3:3">
      <c r="C289" s="359"/>
    </row>
    <row r="290" spans="3:3">
      <c r="C290" s="359"/>
    </row>
    <row r="291" spans="3:3">
      <c r="C291" s="359"/>
    </row>
    <row r="292" spans="3:3">
      <c r="C292" s="359"/>
    </row>
    <row r="294" spans="3:3">
      <c r="C294" s="359"/>
    </row>
  </sheetData>
  <mergeCells count="1">
    <mergeCell ref="B1:E1"/>
  </mergeCells>
  <conditionalFormatting sqref="B280">
    <cfRule type="expression" dxfId="1" priority="3" stopIfTrue="1">
      <formula>"len($A:$A)=3"</formula>
    </cfRule>
  </conditionalFormatting>
  <conditionalFormatting sqref="C280">
    <cfRule type="expression" dxfId="1" priority="2" stopIfTrue="1">
      <formula>"len($A:$A)=3"</formula>
    </cfRule>
  </conditionalFormatting>
  <conditionalFormatting sqref="D280">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rowBreaks count="1" manualBreakCount="1">
    <brk id="129"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7"/>
  <sheetViews>
    <sheetView showGridLines="0" showZeros="0" view="pageBreakPreview" zoomScaleNormal="115" workbookViewId="0">
      <pane ySplit="3" topLeftCell="A4" activePane="bottomLeft" state="frozen"/>
      <selection/>
      <selection pane="bottomLeft" activeCell="E33" sqref="E33"/>
    </sheetView>
  </sheetViews>
  <sheetFormatPr defaultColWidth="9" defaultRowHeight="14.25" outlineLevelCol="5"/>
  <cols>
    <col min="1" max="1" width="15" style="134" hidden="1" customWidth="1"/>
    <col min="2" max="2" width="50.75" style="134" customWidth="1"/>
    <col min="3" max="4" width="20.6333333333333" style="134" customWidth="1"/>
    <col min="5" max="5" width="20.6333333333333" style="315" customWidth="1"/>
    <col min="6" max="6" width="3.75" style="134" hidden="1" customWidth="1"/>
    <col min="7" max="16384" width="9" style="134"/>
  </cols>
  <sheetData>
    <row r="1" ht="45" customHeight="1" spans="1:6">
      <c r="A1" s="136"/>
      <c r="B1" s="270" t="s">
        <v>3023</v>
      </c>
      <c r="C1" s="270"/>
      <c r="D1" s="270"/>
      <c r="E1" s="271"/>
      <c r="F1" s="136"/>
    </row>
    <row r="2" s="313" customFormat="1" ht="20.1" customHeight="1" spans="1:6">
      <c r="A2" s="316"/>
      <c r="B2" s="317"/>
      <c r="C2" s="318"/>
      <c r="D2" s="317"/>
      <c r="E2" s="319" t="s">
        <v>2</v>
      </c>
      <c r="F2" s="316"/>
    </row>
    <row r="3" s="314" customFormat="1" ht="45" customHeight="1" spans="1:6">
      <c r="A3" s="320" t="s">
        <v>3</v>
      </c>
      <c r="B3" s="321" t="s">
        <v>4</v>
      </c>
      <c r="C3" s="156" t="s">
        <v>129</v>
      </c>
      <c r="D3" s="156" t="s">
        <v>6</v>
      </c>
      <c r="E3" s="156" t="s">
        <v>130</v>
      </c>
      <c r="F3" s="322" t="s">
        <v>134</v>
      </c>
    </row>
    <row r="4" s="314" customFormat="1" ht="36" customHeight="1" spans="1:6">
      <c r="A4" s="288" t="s">
        <v>2491</v>
      </c>
      <c r="B4" s="283" t="s">
        <v>2492</v>
      </c>
      <c r="C4" s="323"/>
      <c r="D4" s="323"/>
      <c r="E4" s="324"/>
      <c r="F4" s="325" t="str">
        <f t="shared" ref="F4:F29" si="0">IF(LEN(A4)=7,"是",IF(B4&lt;&gt;"",IF(SUM(C4:D4)&lt;&gt;0,"是","否"),"是"))</f>
        <v>是</v>
      </c>
    </row>
    <row r="5" ht="36" customHeight="1" spans="1:6">
      <c r="A5" s="288" t="s">
        <v>2493</v>
      </c>
      <c r="B5" s="283" t="s">
        <v>2494</v>
      </c>
      <c r="C5" s="323"/>
      <c r="D5" s="323"/>
      <c r="E5" s="326"/>
      <c r="F5" s="325" t="str">
        <f t="shared" si="0"/>
        <v>是</v>
      </c>
    </row>
    <row r="6" ht="36" customHeight="1" spans="1:6">
      <c r="A6" s="288" t="s">
        <v>2495</v>
      </c>
      <c r="B6" s="283" t="s">
        <v>2496</v>
      </c>
      <c r="C6" s="323"/>
      <c r="D6" s="323"/>
      <c r="E6" s="326"/>
      <c r="F6" s="325" t="str">
        <f t="shared" si="0"/>
        <v>是</v>
      </c>
    </row>
    <row r="7" ht="36" customHeight="1" spans="1:6">
      <c r="A7" s="288" t="s">
        <v>2497</v>
      </c>
      <c r="B7" s="283" t="s">
        <v>2498</v>
      </c>
      <c r="C7" s="323"/>
      <c r="D7" s="323"/>
      <c r="E7" s="326"/>
      <c r="F7" s="325" t="str">
        <f t="shared" si="0"/>
        <v>是</v>
      </c>
    </row>
    <row r="8" ht="36" customHeight="1" spans="1:6">
      <c r="A8" s="288" t="s">
        <v>2499</v>
      </c>
      <c r="B8" s="283" t="s">
        <v>2500</v>
      </c>
      <c r="C8" s="323"/>
      <c r="D8" s="323"/>
      <c r="E8" s="326"/>
      <c r="F8" s="325" t="str">
        <f t="shared" si="0"/>
        <v>是</v>
      </c>
    </row>
    <row r="9" ht="36" customHeight="1" spans="1:6">
      <c r="A9" s="288" t="s">
        <v>2501</v>
      </c>
      <c r="B9" s="283" t="s">
        <v>2502</v>
      </c>
      <c r="C9" s="327"/>
      <c r="D9" s="327"/>
      <c r="E9" s="328"/>
      <c r="F9" s="325" t="str">
        <f t="shared" si="0"/>
        <v>是</v>
      </c>
    </row>
    <row r="10" ht="36" customHeight="1" spans="1:6">
      <c r="A10" s="288" t="s">
        <v>2503</v>
      </c>
      <c r="B10" s="283" t="s">
        <v>2504</v>
      </c>
      <c r="C10" s="327">
        <f>SUM(C11:C15)</f>
        <v>16800</v>
      </c>
      <c r="D10" s="327">
        <f>SUM(D11:D15)</f>
        <v>14500</v>
      </c>
      <c r="E10" s="328">
        <f>IF(C10&gt;0,D10/C10-1,IF(C10&lt;0,-(D10/C10-1),""))</f>
        <v>-0.137</v>
      </c>
      <c r="F10" s="325" t="str">
        <f t="shared" si="0"/>
        <v>是</v>
      </c>
    </row>
    <row r="11" ht="36" customHeight="1" spans="1:6">
      <c r="A11" s="288" t="s">
        <v>2505</v>
      </c>
      <c r="B11" s="289" t="s">
        <v>2506</v>
      </c>
      <c r="C11" s="290">
        <v>10000</v>
      </c>
      <c r="D11" s="290">
        <v>14000</v>
      </c>
      <c r="E11" s="328">
        <f>IF(C11&gt;0,D11/C11-1,IF(C11&lt;0,-(D11/C11-1),""))</f>
        <v>0.4</v>
      </c>
      <c r="F11" s="131" t="str">
        <f t="shared" si="0"/>
        <v>是</v>
      </c>
    </row>
    <row r="12" ht="36" customHeight="1" spans="1:6">
      <c r="A12" s="288" t="s">
        <v>2507</v>
      </c>
      <c r="B12" s="289" t="s">
        <v>2508</v>
      </c>
      <c r="C12" s="290"/>
      <c r="D12" s="290">
        <v>300</v>
      </c>
      <c r="E12" s="328">
        <v>1</v>
      </c>
      <c r="F12" s="325" t="str">
        <f t="shared" si="0"/>
        <v>是</v>
      </c>
    </row>
    <row r="13" ht="36" customHeight="1" spans="1:6">
      <c r="A13" s="288" t="s">
        <v>2509</v>
      </c>
      <c r="B13" s="289" t="s">
        <v>2510</v>
      </c>
      <c r="C13" s="290">
        <v>6800</v>
      </c>
      <c r="D13" s="290">
        <v>200</v>
      </c>
      <c r="E13" s="328">
        <f>IF(C13&gt;0,D13/C13-1,IF(C13&lt;0,-(D13/C13-1),""))</f>
        <v>-0.971</v>
      </c>
      <c r="F13" s="325" t="str">
        <f t="shared" si="0"/>
        <v>是</v>
      </c>
    </row>
    <row r="14" ht="36" customHeight="1" spans="1:6">
      <c r="A14" s="288" t="s">
        <v>2511</v>
      </c>
      <c r="B14" s="289" t="s">
        <v>2512</v>
      </c>
      <c r="C14" s="290">
        <v>0</v>
      </c>
      <c r="D14" s="290"/>
      <c r="E14" s="328" t="str">
        <f t="shared" ref="E14:E24" si="1">IF(C14&gt;0,D14/C14-1,IF(C14&lt;0,-(D14/C14-1),""))</f>
        <v/>
      </c>
      <c r="F14" s="325" t="str">
        <f t="shared" si="0"/>
        <v>否</v>
      </c>
    </row>
    <row r="15" ht="36" customHeight="1" spans="1:6">
      <c r="A15" s="288" t="s">
        <v>2513</v>
      </c>
      <c r="B15" s="287" t="s">
        <v>2514</v>
      </c>
      <c r="C15" s="260"/>
      <c r="D15" s="260"/>
      <c r="E15" s="328" t="str">
        <f t="shared" si="1"/>
        <v/>
      </c>
      <c r="F15" s="325" t="str">
        <f t="shared" si="0"/>
        <v>否</v>
      </c>
    </row>
    <row r="16" ht="36" customHeight="1" spans="1:6">
      <c r="A16" s="329" t="s">
        <v>2515</v>
      </c>
      <c r="B16" s="143" t="s">
        <v>2516</v>
      </c>
      <c r="C16" s="327"/>
      <c r="D16" s="327"/>
      <c r="E16" s="328" t="str">
        <f t="shared" si="1"/>
        <v/>
      </c>
      <c r="F16" s="325" t="str">
        <f t="shared" si="0"/>
        <v>是</v>
      </c>
    </row>
    <row r="17" ht="36" customHeight="1" spans="1:6">
      <c r="A17" s="329" t="s">
        <v>2517</v>
      </c>
      <c r="B17" s="143" t="s">
        <v>2518</v>
      </c>
      <c r="C17" s="327"/>
      <c r="D17" s="327"/>
      <c r="E17" s="328" t="str">
        <f t="shared" si="1"/>
        <v/>
      </c>
      <c r="F17" s="325" t="str">
        <f t="shared" si="0"/>
        <v>是</v>
      </c>
    </row>
    <row r="18" ht="36" customHeight="1" spans="1:6">
      <c r="A18" s="329" t="s">
        <v>2519</v>
      </c>
      <c r="B18" s="160" t="s">
        <v>2520</v>
      </c>
      <c r="C18" s="260"/>
      <c r="D18" s="260"/>
      <c r="E18" s="328" t="str">
        <f t="shared" si="1"/>
        <v/>
      </c>
      <c r="F18" s="325" t="str">
        <f t="shared" si="0"/>
        <v>否</v>
      </c>
    </row>
    <row r="19" ht="36" customHeight="1" spans="1:6">
      <c r="A19" s="329" t="s">
        <v>2521</v>
      </c>
      <c r="B19" s="160" t="s">
        <v>2522</v>
      </c>
      <c r="C19" s="260"/>
      <c r="D19" s="260"/>
      <c r="E19" s="328" t="str">
        <f t="shared" si="1"/>
        <v/>
      </c>
      <c r="F19" s="325" t="str">
        <f t="shared" si="0"/>
        <v>否</v>
      </c>
    </row>
    <row r="20" ht="36" customHeight="1" spans="1:6">
      <c r="A20" s="329" t="s">
        <v>2523</v>
      </c>
      <c r="B20" s="143" t="s">
        <v>2524</v>
      </c>
      <c r="C20" s="327"/>
      <c r="D20" s="327"/>
      <c r="E20" s="328" t="str">
        <f t="shared" si="1"/>
        <v/>
      </c>
      <c r="F20" s="325" t="str">
        <f t="shared" si="0"/>
        <v>是</v>
      </c>
    </row>
    <row r="21" ht="36" customHeight="1" spans="1:6">
      <c r="A21" s="329" t="s">
        <v>2525</v>
      </c>
      <c r="B21" s="143" t="s">
        <v>2526</v>
      </c>
      <c r="C21" s="327"/>
      <c r="D21" s="327"/>
      <c r="E21" s="328" t="str">
        <f t="shared" si="1"/>
        <v/>
      </c>
      <c r="F21" s="325" t="str">
        <f t="shared" si="0"/>
        <v>是</v>
      </c>
    </row>
    <row r="22" ht="36" customHeight="1" spans="1:6">
      <c r="A22" s="329" t="s">
        <v>2527</v>
      </c>
      <c r="B22" s="143" t="s">
        <v>2528</v>
      </c>
      <c r="C22" s="327"/>
      <c r="D22" s="327"/>
      <c r="E22" s="328" t="str">
        <f t="shared" si="1"/>
        <v/>
      </c>
      <c r="F22" s="325" t="str">
        <f t="shared" si="0"/>
        <v>是</v>
      </c>
    </row>
    <row r="23" ht="36" customHeight="1" spans="1:6">
      <c r="A23" s="288" t="s">
        <v>2529</v>
      </c>
      <c r="B23" s="283" t="s">
        <v>2530</v>
      </c>
      <c r="C23" s="327"/>
      <c r="D23" s="327"/>
      <c r="E23" s="328" t="str">
        <f t="shared" si="1"/>
        <v/>
      </c>
      <c r="F23" s="325" t="str">
        <f t="shared" si="0"/>
        <v>是</v>
      </c>
    </row>
    <row r="24" ht="36" customHeight="1" spans="1:6">
      <c r="A24" s="288" t="s">
        <v>2531</v>
      </c>
      <c r="B24" s="283" t="s">
        <v>2532</v>
      </c>
      <c r="C24" s="327">
        <v>200</v>
      </c>
      <c r="D24" s="327">
        <v>200</v>
      </c>
      <c r="E24" s="328">
        <f t="shared" si="1"/>
        <v>0</v>
      </c>
      <c r="F24" s="325" t="str">
        <f t="shared" si="0"/>
        <v>是</v>
      </c>
    </row>
    <row r="25" ht="36" customHeight="1" spans="1:6">
      <c r="A25" s="288" t="s">
        <v>2533</v>
      </c>
      <c r="B25" s="283" t="s">
        <v>2534</v>
      </c>
      <c r="C25" s="327"/>
      <c r="D25" s="327"/>
      <c r="E25" s="328" t="str">
        <f t="shared" ref="E25:E37" si="2">IF(C25&gt;0,D25/C25-1,IF(C25&lt;0,-(D25/C25-1),""))</f>
        <v/>
      </c>
      <c r="F25" s="325" t="str">
        <f t="shared" si="0"/>
        <v>是</v>
      </c>
    </row>
    <row r="26" ht="36" customHeight="1" spans="1:6">
      <c r="A26" s="288" t="s">
        <v>2535</v>
      </c>
      <c r="B26" s="283" t="s">
        <v>2536</v>
      </c>
      <c r="C26" s="327"/>
      <c r="D26" s="327"/>
      <c r="E26" s="328" t="str">
        <f t="shared" si="2"/>
        <v/>
      </c>
      <c r="F26" s="325" t="str">
        <f t="shared" si="0"/>
        <v>是</v>
      </c>
    </row>
    <row r="27" ht="36" customHeight="1" spans="1:6">
      <c r="A27" s="288" t="s">
        <v>2537</v>
      </c>
      <c r="B27" s="283" t="s">
        <v>2538</v>
      </c>
      <c r="C27" s="327">
        <v>5757</v>
      </c>
      <c r="D27" s="327">
        <v>6033</v>
      </c>
      <c r="E27" s="328">
        <f t="shared" si="2"/>
        <v>0.048</v>
      </c>
      <c r="F27" s="325" t="str">
        <f t="shared" si="0"/>
        <v>是</v>
      </c>
    </row>
    <row r="28" ht="36" customHeight="1" spans="1:6">
      <c r="A28" s="288"/>
      <c r="B28" s="287"/>
      <c r="C28" s="260"/>
      <c r="D28" s="260"/>
      <c r="E28" s="328" t="str">
        <f t="shared" si="2"/>
        <v/>
      </c>
      <c r="F28" s="131" t="str">
        <f t="shared" si="0"/>
        <v>是</v>
      </c>
    </row>
    <row r="29" ht="36" customHeight="1" spans="1:6">
      <c r="A29" s="299"/>
      <c r="B29" s="330" t="s">
        <v>2539</v>
      </c>
      <c r="C29" s="327">
        <f>C27+C24+C10</f>
        <v>22757</v>
      </c>
      <c r="D29" s="327">
        <f>D27+D24+D10</f>
        <v>20733</v>
      </c>
      <c r="E29" s="328">
        <f t="shared" si="2"/>
        <v>-0.089</v>
      </c>
      <c r="F29" s="131" t="s">
        <v>3009</v>
      </c>
    </row>
    <row r="30" ht="36" customHeight="1" spans="1:6">
      <c r="A30" s="331">
        <v>105</v>
      </c>
      <c r="B30" s="332" t="s">
        <v>2540</v>
      </c>
      <c r="C30" s="333">
        <v>10300</v>
      </c>
      <c r="D30" s="334">
        <v>14000</v>
      </c>
      <c r="E30" s="328">
        <f t="shared" si="2"/>
        <v>0.359</v>
      </c>
      <c r="F30" s="131" t="s">
        <v>3009</v>
      </c>
    </row>
    <row r="31" ht="36" customHeight="1" spans="1:6">
      <c r="A31" s="331">
        <v>110</v>
      </c>
      <c r="B31" s="332" t="s">
        <v>60</v>
      </c>
      <c r="C31" s="333">
        <f>C32+C35+C36</f>
        <v>10028</v>
      </c>
      <c r="D31" s="334">
        <f>D32+D35+D36</f>
        <v>4367</v>
      </c>
      <c r="E31" s="328">
        <f t="shared" si="2"/>
        <v>-0.565</v>
      </c>
      <c r="F31" s="131" t="s">
        <v>3009</v>
      </c>
    </row>
    <row r="32" ht="36" customHeight="1" spans="1:6">
      <c r="A32" s="335">
        <v>11004</v>
      </c>
      <c r="B32" s="336" t="s">
        <v>3024</v>
      </c>
      <c r="C32" s="333">
        <f>C33+C34</f>
        <v>2300</v>
      </c>
      <c r="D32" s="334">
        <f>D33+D34</f>
        <v>2300</v>
      </c>
      <c r="E32" s="328">
        <f t="shared" si="2"/>
        <v>0</v>
      </c>
      <c r="F32" s="131" t="s">
        <v>3025</v>
      </c>
    </row>
    <row r="33" ht="36" customHeight="1" spans="1:6">
      <c r="A33" s="335">
        <v>1100401</v>
      </c>
      <c r="B33" s="336" t="s">
        <v>2542</v>
      </c>
      <c r="C33" s="333">
        <v>2300</v>
      </c>
      <c r="D33" s="334">
        <v>2300</v>
      </c>
      <c r="E33" s="328">
        <f t="shared" si="2"/>
        <v>0</v>
      </c>
      <c r="F33" s="131" t="s">
        <v>3025</v>
      </c>
    </row>
    <row r="34" ht="36" customHeight="1" spans="1:6">
      <c r="A34" s="335">
        <v>1100402</v>
      </c>
      <c r="B34" s="336" t="s">
        <v>3026</v>
      </c>
      <c r="C34" s="88"/>
      <c r="D34" s="333"/>
      <c r="E34" s="328" t="str">
        <f t="shared" si="2"/>
        <v/>
      </c>
      <c r="F34" s="131" t="s">
        <v>3025</v>
      </c>
    </row>
    <row r="35" ht="36" customHeight="1" spans="1:6">
      <c r="A35" s="335">
        <v>11008</v>
      </c>
      <c r="B35" s="336" t="s">
        <v>63</v>
      </c>
      <c r="C35" s="333">
        <v>7728</v>
      </c>
      <c r="D35" s="337">
        <v>2067</v>
      </c>
      <c r="E35" s="328">
        <f t="shared" si="2"/>
        <v>-0.733</v>
      </c>
      <c r="F35" s="131" t="s">
        <v>3025</v>
      </c>
    </row>
    <row r="36" ht="36" customHeight="1" spans="1:6">
      <c r="A36" s="338">
        <v>11009</v>
      </c>
      <c r="B36" s="339" t="s">
        <v>64</v>
      </c>
      <c r="C36" s="340"/>
      <c r="D36" s="340"/>
      <c r="E36" s="328" t="str">
        <f t="shared" si="2"/>
        <v/>
      </c>
      <c r="F36" s="131" t="s">
        <v>3025</v>
      </c>
    </row>
    <row r="37" ht="36" customHeight="1" spans="1:6">
      <c r="A37" s="341"/>
      <c r="B37" s="342" t="s">
        <v>67</v>
      </c>
      <c r="C37" s="343">
        <f>C29+C30+C31</f>
        <v>43085</v>
      </c>
      <c r="D37" s="343">
        <f>D29+D30+D31</f>
        <v>39100</v>
      </c>
      <c r="E37" s="328">
        <f t="shared" si="2"/>
        <v>-0.092</v>
      </c>
      <c r="F37" s="131" t="s">
        <v>3009</v>
      </c>
    </row>
  </sheetData>
  <mergeCells count="1">
    <mergeCell ref="B1:E1"/>
  </mergeCells>
  <conditionalFormatting sqref="B30">
    <cfRule type="expression" dxfId="1" priority="10" stopIfTrue="1">
      <formula>"len($A:$A)=3"</formula>
    </cfRule>
  </conditionalFormatting>
  <conditionalFormatting sqref="B31:B34">
    <cfRule type="expression" dxfId="1" priority="6" stopIfTrue="1">
      <formula>"len($A:$A)=3"</formula>
    </cfRule>
  </conditionalFormatting>
  <conditionalFormatting sqref="C30:D31">
    <cfRule type="expression" dxfId="1" priority="1" stopIfTrue="1">
      <formula>"len($A:$A)=3"</formula>
    </cfRule>
  </conditionalFormatting>
  <conditionalFormatting sqref="C32:D32 C34">
    <cfRule type="expression" dxfId="1" priority="3" stopIfTrue="1">
      <formula>"len($A:$A)=3"</formula>
    </cfRule>
  </conditionalFormatting>
  <conditionalFormatting sqref="C33 D33">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82"/>
  <sheetViews>
    <sheetView showGridLines="0" showZeros="0" view="pageBreakPreview" zoomScaleNormal="115" workbookViewId="0">
      <pane ySplit="3" topLeftCell="A274" activePane="bottomLeft" state="frozen"/>
      <selection/>
      <selection pane="bottomLeft" activeCell="E248" sqref="E248"/>
    </sheetView>
  </sheetViews>
  <sheetFormatPr defaultColWidth="9" defaultRowHeight="14.25" outlineLevelCol="6"/>
  <cols>
    <col min="1" max="1" width="13.5" style="262" hidden="1" customWidth="1"/>
    <col min="2" max="2" width="50.75" style="262" customWidth="1"/>
    <col min="3" max="4" width="20.6333333333333" style="266" customWidth="1"/>
    <col min="5" max="5" width="20.6333333333333" style="267" customWidth="1"/>
    <col min="6" max="6" width="3.75" style="268" hidden="1" customWidth="1"/>
    <col min="7" max="7" width="9" style="262" hidden="1" customWidth="1"/>
    <col min="8" max="16384" width="9" style="262"/>
  </cols>
  <sheetData>
    <row r="1" s="262" customFormat="1" ht="45" customHeight="1" spans="1:7">
      <c r="A1" s="269"/>
      <c r="B1" s="270" t="s">
        <v>3027</v>
      </c>
      <c r="C1" s="270"/>
      <c r="D1" s="270"/>
      <c r="E1" s="271"/>
      <c r="F1" s="272"/>
      <c r="G1" s="269"/>
    </row>
    <row r="2" s="263" customFormat="1" ht="20.1" customHeight="1" spans="1:7">
      <c r="A2" s="273"/>
      <c r="B2" s="274"/>
      <c r="C2" s="274"/>
      <c r="D2" s="274"/>
      <c r="E2" s="275" t="s">
        <v>2</v>
      </c>
      <c r="F2" s="276"/>
      <c r="G2" s="273"/>
    </row>
    <row r="3" s="264" customFormat="1" ht="45" customHeight="1" spans="1:7">
      <c r="A3" s="277" t="s">
        <v>3</v>
      </c>
      <c r="B3" s="278" t="s">
        <v>4</v>
      </c>
      <c r="C3" s="279" t="s">
        <v>129</v>
      </c>
      <c r="D3" s="279" t="s">
        <v>6</v>
      </c>
      <c r="E3" s="279" t="s">
        <v>130</v>
      </c>
      <c r="F3" s="280" t="s">
        <v>134</v>
      </c>
      <c r="G3" s="281" t="s">
        <v>3028</v>
      </c>
    </row>
    <row r="4" s="262" customFormat="1" ht="36" customHeight="1" spans="1:7">
      <c r="A4" s="282" t="s">
        <v>81</v>
      </c>
      <c r="B4" s="283" t="s">
        <v>2545</v>
      </c>
      <c r="C4" s="284"/>
      <c r="D4" s="284">
        <v>1</v>
      </c>
      <c r="E4" s="285"/>
      <c r="F4" s="286" t="str">
        <f t="shared" ref="F4:F67" si="0">IF(LEN(A4)=3,"是",IF(B4&lt;&gt;"",IF(SUM(C4:D4)&lt;&gt;0,"是","否"),"是"))</f>
        <v>是</v>
      </c>
      <c r="G4" s="269" t="str">
        <f t="shared" ref="G4:G67" si="1">IF(LEN(A4)=3,"类",IF(LEN(A4)=5,"款","项"))</f>
        <v>类</v>
      </c>
    </row>
    <row r="5" s="262" customFormat="1" ht="36" customHeight="1" spans="1:7">
      <c r="A5" s="282" t="s">
        <v>2546</v>
      </c>
      <c r="B5" s="287" t="s">
        <v>2547</v>
      </c>
      <c r="C5" s="284"/>
      <c r="D5" s="284">
        <v>1</v>
      </c>
      <c r="E5" s="285"/>
      <c r="F5" s="286" t="str">
        <f t="shared" si="0"/>
        <v>是</v>
      </c>
      <c r="G5" s="269" t="str">
        <f t="shared" si="1"/>
        <v>款</v>
      </c>
    </row>
    <row r="6" s="262" customFormat="1" ht="36" customHeight="1" spans="1:7">
      <c r="A6" s="288" t="s">
        <v>2548</v>
      </c>
      <c r="B6" s="289" t="s">
        <v>2549</v>
      </c>
      <c r="C6" s="290"/>
      <c r="D6" s="290">
        <v>1</v>
      </c>
      <c r="E6" s="291" t="str">
        <f t="shared" ref="E4:E67" si="2">IF(C6&gt;0,D6/C6-1,IF(C6&lt;0,-(D6/C6-1),""))</f>
        <v/>
      </c>
      <c r="F6" s="286" t="str">
        <f t="shared" si="0"/>
        <v>是</v>
      </c>
      <c r="G6" s="269" t="str">
        <f t="shared" si="1"/>
        <v>项</v>
      </c>
    </row>
    <row r="7" s="262" customFormat="1" ht="36" customHeight="1" spans="1:7">
      <c r="A7" s="288" t="s">
        <v>2550</v>
      </c>
      <c r="B7" s="289" t="s">
        <v>2551</v>
      </c>
      <c r="C7" s="290"/>
      <c r="D7" s="290"/>
      <c r="E7" s="291" t="str">
        <f t="shared" si="2"/>
        <v/>
      </c>
      <c r="F7" s="286" t="str">
        <f t="shared" si="0"/>
        <v>否</v>
      </c>
      <c r="G7" s="269" t="str">
        <f t="shared" si="1"/>
        <v>项</v>
      </c>
    </row>
    <row r="8" s="262" customFormat="1" ht="36" customHeight="1" spans="1:7">
      <c r="A8" s="288" t="s">
        <v>2552</v>
      </c>
      <c r="B8" s="287" t="s">
        <v>2553</v>
      </c>
      <c r="C8" s="292"/>
      <c r="D8" s="292"/>
      <c r="E8" s="285"/>
      <c r="F8" s="286" t="str">
        <f t="shared" si="0"/>
        <v>否</v>
      </c>
      <c r="G8" s="269" t="str">
        <f t="shared" si="1"/>
        <v>项</v>
      </c>
    </row>
    <row r="9" s="262" customFormat="1" ht="36" customHeight="1" spans="1:7">
      <c r="A9" s="288" t="s">
        <v>2554</v>
      </c>
      <c r="B9" s="289" t="s">
        <v>2555</v>
      </c>
      <c r="C9" s="290"/>
      <c r="D9" s="290"/>
      <c r="E9" s="291" t="str">
        <f t="shared" si="2"/>
        <v/>
      </c>
      <c r="F9" s="286" t="str">
        <f t="shared" si="0"/>
        <v>否</v>
      </c>
      <c r="G9" s="269" t="str">
        <f t="shared" si="1"/>
        <v>项</v>
      </c>
    </row>
    <row r="10" s="262" customFormat="1" ht="36" customHeight="1" spans="1:7">
      <c r="A10" s="288" t="s">
        <v>2556</v>
      </c>
      <c r="B10" s="287" t="s">
        <v>2557</v>
      </c>
      <c r="C10" s="292"/>
      <c r="D10" s="292"/>
      <c r="E10" s="285"/>
      <c r="F10" s="286" t="str">
        <f t="shared" si="0"/>
        <v>否</v>
      </c>
      <c r="G10" s="269" t="str">
        <f t="shared" si="1"/>
        <v>项</v>
      </c>
    </row>
    <row r="11" s="262" customFormat="1" ht="36" customHeight="1" spans="1:7">
      <c r="A11" s="282" t="s">
        <v>2558</v>
      </c>
      <c r="B11" s="293" t="s">
        <v>2559</v>
      </c>
      <c r="C11" s="294">
        <f>SUM(C12:C16)</f>
        <v>0</v>
      </c>
      <c r="D11" s="294">
        <f>SUM(D12:D16)</f>
        <v>0</v>
      </c>
      <c r="E11" s="291" t="str">
        <f t="shared" si="2"/>
        <v/>
      </c>
      <c r="F11" s="286" t="str">
        <f t="shared" si="0"/>
        <v>否</v>
      </c>
      <c r="G11" s="269" t="str">
        <f t="shared" si="1"/>
        <v>款</v>
      </c>
    </row>
    <row r="12" s="262" customFormat="1" ht="36" customHeight="1" spans="1:7">
      <c r="A12" s="288" t="s">
        <v>2560</v>
      </c>
      <c r="B12" s="289" t="s">
        <v>2561</v>
      </c>
      <c r="C12" s="290"/>
      <c r="D12" s="290"/>
      <c r="E12" s="291" t="str">
        <f t="shared" si="2"/>
        <v/>
      </c>
      <c r="F12" s="286" t="str">
        <f t="shared" si="0"/>
        <v>否</v>
      </c>
      <c r="G12" s="269" t="str">
        <f t="shared" si="1"/>
        <v>项</v>
      </c>
    </row>
    <row r="13" s="262" customFormat="1" ht="36" customHeight="1" spans="1:7">
      <c r="A13" s="288" t="s">
        <v>2562</v>
      </c>
      <c r="B13" s="289" t="s">
        <v>2563</v>
      </c>
      <c r="C13" s="290"/>
      <c r="D13" s="290"/>
      <c r="E13" s="291" t="str">
        <f t="shared" si="2"/>
        <v/>
      </c>
      <c r="F13" s="286" t="str">
        <f t="shared" si="0"/>
        <v>否</v>
      </c>
      <c r="G13" s="269" t="str">
        <f t="shared" si="1"/>
        <v>项</v>
      </c>
    </row>
    <row r="14" s="262" customFormat="1" ht="36" customHeight="1" spans="1:7">
      <c r="A14" s="288" t="s">
        <v>2564</v>
      </c>
      <c r="B14" s="289" t="s">
        <v>2565</v>
      </c>
      <c r="C14" s="290"/>
      <c r="D14" s="290"/>
      <c r="E14" s="291" t="str">
        <f t="shared" si="2"/>
        <v/>
      </c>
      <c r="F14" s="286" t="str">
        <f t="shared" si="0"/>
        <v>否</v>
      </c>
      <c r="G14" s="269" t="str">
        <f t="shared" si="1"/>
        <v>项</v>
      </c>
    </row>
    <row r="15" s="262" customFormat="1" ht="36" customHeight="1" spans="1:7">
      <c r="A15" s="288" t="s">
        <v>2566</v>
      </c>
      <c r="B15" s="289" t="s">
        <v>2567</v>
      </c>
      <c r="C15" s="290"/>
      <c r="D15" s="290"/>
      <c r="E15" s="291" t="str">
        <f t="shared" si="2"/>
        <v/>
      </c>
      <c r="F15" s="286" t="str">
        <f t="shared" si="0"/>
        <v>否</v>
      </c>
      <c r="G15" s="269" t="str">
        <f t="shared" si="1"/>
        <v>项</v>
      </c>
    </row>
    <row r="16" s="262" customFormat="1" ht="36" customHeight="1" spans="1:7">
      <c r="A16" s="288" t="s">
        <v>2568</v>
      </c>
      <c r="B16" s="289" t="s">
        <v>2569</v>
      </c>
      <c r="C16" s="290"/>
      <c r="D16" s="290"/>
      <c r="E16" s="291" t="str">
        <f t="shared" si="2"/>
        <v/>
      </c>
      <c r="F16" s="286" t="str">
        <f t="shared" si="0"/>
        <v>否</v>
      </c>
      <c r="G16" s="269" t="str">
        <f t="shared" si="1"/>
        <v>项</v>
      </c>
    </row>
    <row r="17" s="262" customFormat="1" ht="36" customHeight="1" spans="1:7">
      <c r="A17" s="282" t="s">
        <v>2570</v>
      </c>
      <c r="B17" s="293" t="s">
        <v>2571</v>
      </c>
      <c r="C17" s="294">
        <f>SUM(C18:C19)</f>
        <v>0</v>
      </c>
      <c r="D17" s="294">
        <f>SUM(D18:D19)</f>
        <v>0</v>
      </c>
      <c r="E17" s="291" t="str">
        <f t="shared" si="2"/>
        <v/>
      </c>
      <c r="F17" s="286" t="str">
        <f t="shared" si="0"/>
        <v>否</v>
      </c>
      <c r="G17" s="269" t="str">
        <f t="shared" si="1"/>
        <v>款</v>
      </c>
    </row>
    <row r="18" s="262" customFormat="1" ht="36" customHeight="1" spans="1:7">
      <c r="A18" s="288" t="s">
        <v>2572</v>
      </c>
      <c r="B18" s="289" t="s">
        <v>2573</v>
      </c>
      <c r="C18" s="290"/>
      <c r="D18" s="290"/>
      <c r="E18" s="291" t="str">
        <f t="shared" si="2"/>
        <v/>
      </c>
      <c r="F18" s="286" t="str">
        <f t="shared" si="0"/>
        <v>否</v>
      </c>
      <c r="G18" s="269" t="str">
        <f t="shared" si="1"/>
        <v>项</v>
      </c>
    </row>
    <row r="19" s="262" customFormat="1" ht="36" customHeight="1" spans="1:7">
      <c r="A19" s="288" t="s">
        <v>2574</v>
      </c>
      <c r="B19" s="289" t="s">
        <v>2575</v>
      </c>
      <c r="C19" s="290"/>
      <c r="D19" s="290"/>
      <c r="E19" s="291" t="str">
        <f t="shared" si="2"/>
        <v/>
      </c>
      <c r="F19" s="286" t="str">
        <f t="shared" si="0"/>
        <v>否</v>
      </c>
      <c r="G19" s="269" t="str">
        <f t="shared" si="1"/>
        <v>项</v>
      </c>
    </row>
    <row r="20" s="262" customFormat="1" ht="36" customHeight="1" spans="1:7">
      <c r="A20" s="282" t="s">
        <v>83</v>
      </c>
      <c r="B20" s="283" t="s">
        <v>2576</v>
      </c>
      <c r="C20" s="284"/>
      <c r="D20" s="284"/>
      <c r="E20" s="285"/>
      <c r="F20" s="286" t="str">
        <f t="shared" si="0"/>
        <v>是</v>
      </c>
      <c r="G20" s="269" t="str">
        <f t="shared" si="1"/>
        <v>类</v>
      </c>
    </row>
    <row r="21" s="262" customFormat="1" ht="36" customHeight="1" spans="1:7">
      <c r="A21" s="282" t="s">
        <v>2577</v>
      </c>
      <c r="B21" s="293" t="s">
        <v>2578</v>
      </c>
      <c r="C21" s="294">
        <f>SUM(C22:C24)</f>
        <v>0</v>
      </c>
      <c r="D21" s="294">
        <f>SUM(D22:D24)</f>
        <v>0</v>
      </c>
      <c r="E21" s="291" t="str">
        <f t="shared" si="2"/>
        <v/>
      </c>
      <c r="F21" s="286" t="str">
        <f t="shared" si="0"/>
        <v>否</v>
      </c>
      <c r="G21" s="269" t="str">
        <f t="shared" si="1"/>
        <v>款</v>
      </c>
    </row>
    <row r="22" s="262" customFormat="1" ht="36" customHeight="1" spans="1:7">
      <c r="A22" s="288" t="s">
        <v>2579</v>
      </c>
      <c r="B22" s="289" t="s">
        <v>2580</v>
      </c>
      <c r="C22" s="290"/>
      <c r="D22" s="290"/>
      <c r="E22" s="291" t="str">
        <f t="shared" si="2"/>
        <v/>
      </c>
      <c r="F22" s="286" t="str">
        <f t="shared" si="0"/>
        <v>否</v>
      </c>
      <c r="G22" s="269" t="str">
        <f t="shared" si="1"/>
        <v>项</v>
      </c>
    </row>
    <row r="23" s="262" customFormat="1" ht="36" customHeight="1" spans="1:7">
      <c r="A23" s="288" t="s">
        <v>2581</v>
      </c>
      <c r="B23" s="289" t="s">
        <v>2582</v>
      </c>
      <c r="C23" s="290"/>
      <c r="D23" s="290"/>
      <c r="E23" s="291" t="str">
        <f t="shared" si="2"/>
        <v/>
      </c>
      <c r="F23" s="286" t="str">
        <f t="shared" si="0"/>
        <v>否</v>
      </c>
      <c r="G23" s="269" t="str">
        <f t="shared" si="1"/>
        <v>项</v>
      </c>
    </row>
    <row r="24" s="262" customFormat="1" ht="36" customHeight="1" spans="1:7">
      <c r="A24" s="288" t="s">
        <v>2583</v>
      </c>
      <c r="B24" s="289" t="s">
        <v>2584</v>
      </c>
      <c r="C24" s="290"/>
      <c r="D24" s="290"/>
      <c r="E24" s="291" t="str">
        <f t="shared" si="2"/>
        <v/>
      </c>
      <c r="F24" s="286" t="str">
        <f t="shared" si="0"/>
        <v>否</v>
      </c>
      <c r="G24" s="269" t="str">
        <f t="shared" si="1"/>
        <v>项</v>
      </c>
    </row>
    <row r="25" s="262" customFormat="1" ht="36" customHeight="1" spans="1:7">
      <c r="A25" s="282" t="s">
        <v>2585</v>
      </c>
      <c r="B25" s="293" t="s">
        <v>2586</v>
      </c>
      <c r="C25" s="294">
        <f>SUM(C26:C28)</f>
        <v>0</v>
      </c>
      <c r="D25" s="294">
        <f>SUM(D26:D28)</f>
        <v>0</v>
      </c>
      <c r="E25" s="291" t="str">
        <f t="shared" si="2"/>
        <v/>
      </c>
      <c r="F25" s="286" t="str">
        <f t="shared" si="0"/>
        <v>否</v>
      </c>
      <c r="G25" s="269" t="str">
        <f t="shared" si="1"/>
        <v>款</v>
      </c>
    </row>
    <row r="26" s="262" customFormat="1" ht="36" customHeight="1" spans="1:7">
      <c r="A26" s="288" t="s">
        <v>2587</v>
      </c>
      <c r="B26" s="289" t="s">
        <v>2580</v>
      </c>
      <c r="C26" s="290"/>
      <c r="D26" s="290"/>
      <c r="E26" s="291" t="str">
        <f t="shared" si="2"/>
        <v/>
      </c>
      <c r="F26" s="286" t="str">
        <f t="shared" si="0"/>
        <v>否</v>
      </c>
      <c r="G26" s="269" t="str">
        <f t="shared" si="1"/>
        <v>项</v>
      </c>
    </row>
    <row r="27" s="262" customFormat="1" ht="36" customHeight="1" spans="1:7">
      <c r="A27" s="288" t="s">
        <v>2588</v>
      </c>
      <c r="B27" s="289" t="s">
        <v>2582</v>
      </c>
      <c r="C27" s="290"/>
      <c r="D27" s="290"/>
      <c r="E27" s="291" t="str">
        <f t="shared" si="2"/>
        <v/>
      </c>
      <c r="F27" s="286" t="str">
        <f t="shared" si="0"/>
        <v>否</v>
      </c>
      <c r="G27" s="269" t="str">
        <f t="shared" si="1"/>
        <v>项</v>
      </c>
    </row>
    <row r="28" s="262" customFormat="1" ht="36" customHeight="1" spans="1:7">
      <c r="A28" s="288" t="s">
        <v>2589</v>
      </c>
      <c r="B28" s="289" t="s">
        <v>2590</v>
      </c>
      <c r="C28" s="290"/>
      <c r="D28" s="290"/>
      <c r="E28" s="291" t="str">
        <f t="shared" si="2"/>
        <v/>
      </c>
      <c r="F28" s="286" t="str">
        <f t="shared" si="0"/>
        <v>否</v>
      </c>
      <c r="G28" s="269" t="str">
        <f t="shared" si="1"/>
        <v>项</v>
      </c>
    </row>
    <row r="29" s="265" customFormat="1" ht="36" customHeight="1" spans="1:7">
      <c r="A29" s="282" t="s">
        <v>2591</v>
      </c>
      <c r="B29" s="293" t="s">
        <v>2592</v>
      </c>
      <c r="C29" s="294">
        <f>SUM(C30:C31)</f>
        <v>0</v>
      </c>
      <c r="D29" s="294">
        <f>SUM(D30:D31)</f>
        <v>0</v>
      </c>
      <c r="E29" s="291" t="str">
        <f t="shared" si="2"/>
        <v/>
      </c>
      <c r="F29" s="286" t="str">
        <f t="shared" si="0"/>
        <v>否</v>
      </c>
      <c r="G29" s="269" t="str">
        <f t="shared" si="1"/>
        <v>款</v>
      </c>
    </row>
    <row r="30" s="262" customFormat="1" ht="36" customHeight="1" spans="1:7">
      <c r="A30" s="288" t="s">
        <v>2593</v>
      </c>
      <c r="B30" s="289" t="s">
        <v>2582</v>
      </c>
      <c r="C30" s="290"/>
      <c r="D30" s="290"/>
      <c r="E30" s="291" t="str">
        <f t="shared" si="2"/>
        <v/>
      </c>
      <c r="F30" s="286" t="str">
        <f t="shared" si="0"/>
        <v>否</v>
      </c>
      <c r="G30" s="269" t="str">
        <f t="shared" si="1"/>
        <v>项</v>
      </c>
    </row>
    <row r="31" s="262" customFormat="1" ht="36" customHeight="1" spans="1:7">
      <c r="A31" s="288" t="s">
        <v>2594</v>
      </c>
      <c r="B31" s="289" t="s">
        <v>2595</v>
      </c>
      <c r="C31" s="290"/>
      <c r="D31" s="290"/>
      <c r="E31" s="291" t="str">
        <f t="shared" si="2"/>
        <v/>
      </c>
      <c r="F31" s="286" t="str">
        <f t="shared" si="0"/>
        <v>否</v>
      </c>
      <c r="G31" s="269" t="str">
        <f t="shared" si="1"/>
        <v>项</v>
      </c>
    </row>
    <row r="32" s="262" customFormat="1" ht="36" customHeight="1" spans="1:7">
      <c r="A32" s="282" t="s">
        <v>87</v>
      </c>
      <c r="B32" s="283" t="s">
        <v>2596</v>
      </c>
      <c r="C32" s="284"/>
      <c r="D32" s="284"/>
      <c r="E32" s="285"/>
      <c r="F32" s="286" t="str">
        <f t="shared" si="0"/>
        <v>是</v>
      </c>
      <c r="G32" s="269" t="str">
        <f t="shared" si="1"/>
        <v>类</v>
      </c>
    </row>
    <row r="33" s="262" customFormat="1" ht="36" customHeight="1" spans="1:7">
      <c r="A33" s="282" t="s">
        <v>2597</v>
      </c>
      <c r="B33" s="293" t="s">
        <v>2598</v>
      </c>
      <c r="C33" s="294">
        <f>SUM(C34:C37)</f>
        <v>0</v>
      </c>
      <c r="D33" s="294">
        <f>SUM(D34:D37)</f>
        <v>0</v>
      </c>
      <c r="E33" s="291" t="str">
        <f t="shared" si="2"/>
        <v/>
      </c>
      <c r="F33" s="286" t="str">
        <f t="shared" si="0"/>
        <v>否</v>
      </c>
      <c r="G33" s="269" t="str">
        <f t="shared" si="1"/>
        <v>款</v>
      </c>
    </row>
    <row r="34" s="262" customFormat="1" ht="36" customHeight="1" spans="1:7">
      <c r="A34" s="288">
        <v>2116001</v>
      </c>
      <c r="B34" s="289" t="s">
        <v>2599</v>
      </c>
      <c r="C34" s="290">
        <f>SUM(C35:C42)</f>
        <v>0</v>
      </c>
      <c r="D34" s="290">
        <f>SUM(D35:D42)</f>
        <v>0</v>
      </c>
      <c r="E34" s="291" t="str">
        <f t="shared" si="2"/>
        <v/>
      </c>
      <c r="F34" s="286" t="str">
        <f t="shared" si="0"/>
        <v>否</v>
      </c>
      <c r="G34" s="269" t="str">
        <f t="shared" si="1"/>
        <v>项</v>
      </c>
    </row>
    <row r="35" s="262" customFormat="1" ht="36" customHeight="1" spans="1:7">
      <c r="A35" s="288">
        <v>2116002</v>
      </c>
      <c r="B35" s="289" t="s">
        <v>2600</v>
      </c>
      <c r="C35" s="290"/>
      <c r="D35" s="290"/>
      <c r="E35" s="291" t="str">
        <f t="shared" si="2"/>
        <v/>
      </c>
      <c r="F35" s="286" t="str">
        <f t="shared" si="0"/>
        <v>否</v>
      </c>
      <c r="G35" s="269" t="str">
        <f t="shared" si="1"/>
        <v>项</v>
      </c>
    </row>
    <row r="36" s="262" customFormat="1" ht="36" customHeight="1" spans="1:7">
      <c r="A36" s="288">
        <v>2116003</v>
      </c>
      <c r="B36" s="289" t="s">
        <v>2601</v>
      </c>
      <c r="C36" s="290"/>
      <c r="D36" s="290"/>
      <c r="E36" s="291" t="str">
        <f t="shared" si="2"/>
        <v/>
      </c>
      <c r="F36" s="286" t="str">
        <f t="shared" si="0"/>
        <v>否</v>
      </c>
      <c r="G36" s="269" t="str">
        <f t="shared" si="1"/>
        <v>项</v>
      </c>
    </row>
    <row r="37" s="265" customFormat="1" ht="36" customHeight="1" spans="1:7">
      <c r="A37" s="288">
        <v>2116099</v>
      </c>
      <c r="B37" s="289" t="s">
        <v>2602</v>
      </c>
      <c r="C37" s="290"/>
      <c r="D37" s="290"/>
      <c r="E37" s="291" t="str">
        <f t="shared" si="2"/>
        <v/>
      </c>
      <c r="F37" s="286" t="str">
        <f t="shared" si="0"/>
        <v>否</v>
      </c>
      <c r="G37" s="269" t="str">
        <f t="shared" si="1"/>
        <v>项</v>
      </c>
    </row>
    <row r="38" s="262" customFormat="1" ht="36" customHeight="1" spans="1:7">
      <c r="A38" s="282">
        <v>21161</v>
      </c>
      <c r="B38" s="293" t="s">
        <v>2603</v>
      </c>
      <c r="C38" s="294">
        <f>SUM(C39:C42)</f>
        <v>0</v>
      </c>
      <c r="D38" s="294">
        <f>SUM(D39:D42)</f>
        <v>0</v>
      </c>
      <c r="E38" s="291" t="str">
        <f t="shared" si="2"/>
        <v/>
      </c>
      <c r="F38" s="286" t="str">
        <f t="shared" si="0"/>
        <v>否</v>
      </c>
      <c r="G38" s="269" t="str">
        <f t="shared" si="1"/>
        <v>款</v>
      </c>
    </row>
    <row r="39" s="262" customFormat="1" ht="36" customHeight="1" spans="1:7">
      <c r="A39" s="288">
        <v>2116101</v>
      </c>
      <c r="B39" s="289" t="s">
        <v>2604</v>
      </c>
      <c r="C39" s="290"/>
      <c r="D39" s="290"/>
      <c r="E39" s="291" t="str">
        <f t="shared" si="2"/>
        <v/>
      </c>
      <c r="F39" s="286" t="str">
        <f t="shared" si="0"/>
        <v>否</v>
      </c>
      <c r="G39" s="269" t="str">
        <f t="shared" si="1"/>
        <v>项</v>
      </c>
    </row>
    <row r="40" s="262" customFormat="1" ht="36" customHeight="1" spans="1:7">
      <c r="A40" s="288">
        <v>2116102</v>
      </c>
      <c r="B40" s="289" t="s">
        <v>2605</v>
      </c>
      <c r="C40" s="290"/>
      <c r="D40" s="290"/>
      <c r="E40" s="291" t="str">
        <f t="shared" si="2"/>
        <v/>
      </c>
      <c r="F40" s="286" t="str">
        <f t="shared" si="0"/>
        <v>否</v>
      </c>
      <c r="G40" s="269" t="str">
        <f t="shared" si="1"/>
        <v>项</v>
      </c>
    </row>
    <row r="41" s="262" customFormat="1" ht="36" customHeight="1" spans="1:7">
      <c r="A41" s="288">
        <v>2116103</v>
      </c>
      <c r="B41" s="289" t="s">
        <v>2606</v>
      </c>
      <c r="C41" s="290"/>
      <c r="D41" s="290"/>
      <c r="E41" s="291" t="str">
        <f t="shared" si="2"/>
        <v/>
      </c>
      <c r="F41" s="286" t="str">
        <f t="shared" si="0"/>
        <v>否</v>
      </c>
      <c r="G41" s="269" t="str">
        <f t="shared" si="1"/>
        <v>项</v>
      </c>
    </row>
    <row r="42" s="262" customFormat="1" ht="36" customHeight="1" spans="1:7">
      <c r="A42" s="288">
        <v>2116104</v>
      </c>
      <c r="B42" s="289" t="s">
        <v>2607</v>
      </c>
      <c r="C42" s="290"/>
      <c r="D42" s="290"/>
      <c r="E42" s="291" t="str">
        <f t="shared" si="2"/>
        <v/>
      </c>
      <c r="F42" s="286" t="str">
        <f t="shared" si="0"/>
        <v>否</v>
      </c>
      <c r="G42" s="269" t="str">
        <f t="shared" si="1"/>
        <v>项</v>
      </c>
    </row>
    <row r="43" s="262" customFormat="1" ht="36" customHeight="1" spans="1:7">
      <c r="A43" s="282" t="s">
        <v>89</v>
      </c>
      <c r="B43" s="283" t="s">
        <v>2608</v>
      </c>
      <c r="C43" s="284">
        <f>C44+C58+C62+C63+C99</f>
        <v>8001</v>
      </c>
      <c r="D43" s="284">
        <f>D44+D58+D62+D63+D99</f>
        <v>3464</v>
      </c>
      <c r="E43" s="291">
        <f t="shared" si="2"/>
        <v>-0.567</v>
      </c>
      <c r="F43" s="286" t="str">
        <f t="shared" si="0"/>
        <v>是</v>
      </c>
      <c r="G43" s="269" t="str">
        <f t="shared" si="1"/>
        <v>类</v>
      </c>
    </row>
    <row r="44" s="262" customFormat="1" ht="36" customHeight="1" spans="1:7">
      <c r="A44" s="282" t="s">
        <v>2609</v>
      </c>
      <c r="B44" s="283" t="s">
        <v>2610</v>
      </c>
      <c r="C44" s="284">
        <f>SUM(C45:C57)</f>
        <v>3201</v>
      </c>
      <c r="D44" s="284">
        <f>SUM(D45:D57)</f>
        <v>3464</v>
      </c>
      <c r="E44" s="291">
        <f t="shared" si="2"/>
        <v>0.082</v>
      </c>
      <c r="F44" s="286" t="str">
        <f t="shared" si="0"/>
        <v>是</v>
      </c>
      <c r="G44" s="269" t="str">
        <f t="shared" si="1"/>
        <v>款</v>
      </c>
    </row>
    <row r="45" s="262" customFormat="1" ht="36" customHeight="1" spans="1:7">
      <c r="A45" s="288" t="s">
        <v>2611</v>
      </c>
      <c r="B45" s="289" t="s">
        <v>2612</v>
      </c>
      <c r="C45" s="290"/>
      <c r="D45" s="290"/>
      <c r="E45" s="291" t="str">
        <f t="shared" si="2"/>
        <v/>
      </c>
      <c r="F45" s="286" t="str">
        <f t="shared" si="0"/>
        <v>否</v>
      </c>
      <c r="G45" s="269" t="str">
        <f t="shared" si="1"/>
        <v>项</v>
      </c>
    </row>
    <row r="46" s="262" customFormat="1" ht="36" customHeight="1" spans="1:7">
      <c r="A46" s="288" t="s">
        <v>2613</v>
      </c>
      <c r="B46" s="289" t="s">
        <v>2614</v>
      </c>
      <c r="C46" s="290"/>
      <c r="D46" s="290"/>
      <c r="E46" s="291" t="str">
        <f t="shared" si="2"/>
        <v/>
      </c>
      <c r="F46" s="286" t="str">
        <f t="shared" si="0"/>
        <v>否</v>
      </c>
      <c r="G46" s="269" t="str">
        <f t="shared" si="1"/>
        <v>项</v>
      </c>
    </row>
    <row r="47" s="262" customFormat="1" ht="36" customHeight="1" spans="1:7">
      <c r="A47" s="288" t="s">
        <v>2615</v>
      </c>
      <c r="B47" s="289" t="s">
        <v>2616</v>
      </c>
      <c r="C47" s="290"/>
      <c r="D47" s="290"/>
      <c r="E47" s="291" t="str">
        <f t="shared" si="2"/>
        <v/>
      </c>
      <c r="F47" s="286" t="str">
        <f t="shared" si="0"/>
        <v>否</v>
      </c>
      <c r="G47" s="269" t="str">
        <f t="shared" si="1"/>
        <v>项</v>
      </c>
    </row>
    <row r="48" s="262" customFormat="1" ht="36" customHeight="1" spans="1:7">
      <c r="A48" s="288" t="s">
        <v>2617</v>
      </c>
      <c r="B48" s="289" t="s">
        <v>2618</v>
      </c>
      <c r="C48" s="290">
        <v>598</v>
      </c>
      <c r="D48" s="290">
        <v>600</v>
      </c>
      <c r="E48" s="291">
        <f t="shared" si="2"/>
        <v>0.003</v>
      </c>
      <c r="F48" s="286" t="str">
        <f t="shared" si="0"/>
        <v>是</v>
      </c>
      <c r="G48" s="269" t="str">
        <f t="shared" si="1"/>
        <v>项</v>
      </c>
    </row>
    <row r="49" s="262" customFormat="1" ht="36" customHeight="1" spans="1:7">
      <c r="A49" s="288" t="s">
        <v>2619</v>
      </c>
      <c r="B49" s="289" t="s">
        <v>2620</v>
      </c>
      <c r="C49" s="290"/>
      <c r="D49" s="290"/>
      <c r="E49" s="291" t="str">
        <f t="shared" ref="E49:E98" si="3">IF(C49&gt;0,D49/C49-1,IF(C49&lt;0,-(D49/C49-1),""))</f>
        <v/>
      </c>
      <c r="F49" s="286" t="str">
        <f t="shared" si="0"/>
        <v>否</v>
      </c>
      <c r="G49" s="269" t="str">
        <f t="shared" si="1"/>
        <v>项</v>
      </c>
    </row>
    <row r="50" s="262" customFormat="1" ht="36" customHeight="1" spans="1:7">
      <c r="A50" s="288" t="s">
        <v>2621</v>
      </c>
      <c r="B50" s="289" t="s">
        <v>2622</v>
      </c>
      <c r="C50" s="290"/>
      <c r="D50" s="290"/>
      <c r="E50" s="291" t="str">
        <f t="shared" si="3"/>
        <v/>
      </c>
      <c r="F50" s="286" t="str">
        <f t="shared" si="0"/>
        <v>否</v>
      </c>
      <c r="G50" s="269" t="str">
        <f t="shared" si="1"/>
        <v>项</v>
      </c>
    </row>
    <row r="51" s="262" customFormat="1" ht="36" customHeight="1" spans="1:7">
      <c r="A51" s="288" t="s">
        <v>2623</v>
      </c>
      <c r="B51" s="289" t="s">
        <v>2624</v>
      </c>
      <c r="C51" s="290"/>
      <c r="D51" s="290"/>
      <c r="E51" s="291" t="str">
        <f t="shared" si="3"/>
        <v/>
      </c>
      <c r="F51" s="286" t="str">
        <f t="shared" si="0"/>
        <v>否</v>
      </c>
      <c r="G51" s="269" t="str">
        <f t="shared" si="1"/>
        <v>项</v>
      </c>
    </row>
    <row r="52" s="262" customFormat="1" ht="36" customHeight="1" spans="1:7">
      <c r="A52" s="288" t="s">
        <v>2625</v>
      </c>
      <c r="B52" s="289" t="s">
        <v>2626</v>
      </c>
      <c r="C52" s="290"/>
      <c r="D52" s="290"/>
      <c r="E52" s="291" t="str">
        <f t="shared" si="3"/>
        <v/>
      </c>
      <c r="F52" s="286" t="str">
        <f t="shared" si="0"/>
        <v>否</v>
      </c>
      <c r="G52" s="269" t="str">
        <f t="shared" si="1"/>
        <v>项</v>
      </c>
    </row>
    <row r="53" s="262" customFormat="1" ht="36" customHeight="1" spans="1:7">
      <c r="A53" s="288" t="s">
        <v>2627</v>
      </c>
      <c r="B53" s="289" t="s">
        <v>2628</v>
      </c>
      <c r="C53" s="290"/>
      <c r="D53" s="290"/>
      <c r="E53" s="291" t="str">
        <f t="shared" si="3"/>
        <v/>
      </c>
      <c r="F53" s="286" t="str">
        <f t="shared" si="0"/>
        <v>否</v>
      </c>
      <c r="G53" s="269" t="str">
        <f t="shared" si="1"/>
        <v>项</v>
      </c>
    </row>
    <row r="54" s="262" customFormat="1" ht="36" customHeight="1" spans="1:7">
      <c r="A54" s="288" t="s">
        <v>2629</v>
      </c>
      <c r="B54" s="289" t="s">
        <v>2630</v>
      </c>
      <c r="C54" s="290"/>
      <c r="D54" s="290"/>
      <c r="E54" s="291" t="str">
        <f t="shared" si="3"/>
        <v/>
      </c>
      <c r="F54" s="286" t="str">
        <f t="shared" si="0"/>
        <v>否</v>
      </c>
      <c r="G54" s="269" t="str">
        <f t="shared" si="1"/>
        <v>项</v>
      </c>
    </row>
    <row r="55" s="262" customFormat="1" ht="36" customHeight="1" spans="1:7">
      <c r="A55" s="288" t="s">
        <v>2631</v>
      </c>
      <c r="B55" s="289" t="s">
        <v>2632</v>
      </c>
      <c r="C55" s="290"/>
      <c r="D55" s="290"/>
      <c r="E55" s="291" t="str">
        <f t="shared" si="3"/>
        <v/>
      </c>
      <c r="F55" s="286" t="str">
        <f t="shared" si="0"/>
        <v>否</v>
      </c>
      <c r="G55" s="269" t="str">
        <f t="shared" si="1"/>
        <v>项</v>
      </c>
    </row>
    <row r="56" s="262" customFormat="1" ht="36" customHeight="1" spans="1:7">
      <c r="A56" s="288"/>
      <c r="B56" s="289" t="s">
        <v>2633</v>
      </c>
      <c r="C56" s="290">
        <v>1203</v>
      </c>
      <c r="D56" s="290">
        <v>764</v>
      </c>
      <c r="E56" s="291">
        <f t="shared" si="3"/>
        <v>-0.365</v>
      </c>
      <c r="F56" s="286"/>
      <c r="G56" s="269"/>
    </row>
    <row r="57" s="262" customFormat="1" ht="36" customHeight="1" spans="1:7">
      <c r="A57" s="288" t="s">
        <v>2634</v>
      </c>
      <c r="B57" s="287" t="s">
        <v>2635</v>
      </c>
      <c r="C57" s="290">
        <v>1400</v>
      </c>
      <c r="D57" s="290">
        <v>2100</v>
      </c>
      <c r="E57" s="291">
        <f t="shared" si="3"/>
        <v>0.5</v>
      </c>
      <c r="F57" s="286" t="str">
        <f t="shared" ref="F57:F98" si="4">IF(LEN(A57)=3,"是",IF(B57&lt;&gt;"",IF(SUM(C57:D57)&lt;&gt;0,"是","否"),"是"))</f>
        <v>是</v>
      </c>
      <c r="G57" s="269" t="str">
        <f t="shared" ref="G57:G98" si="5">IF(LEN(A57)=3,"类",IF(LEN(A57)=5,"款","项"))</f>
        <v>项</v>
      </c>
    </row>
    <row r="58" s="262" customFormat="1" ht="36" customHeight="1" spans="1:7">
      <c r="A58" s="282" t="s">
        <v>2636</v>
      </c>
      <c r="B58" s="293" t="s">
        <v>2637</v>
      </c>
      <c r="C58" s="294">
        <f>SUM(C59:C61)</f>
        <v>0</v>
      </c>
      <c r="D58" s="294">
        <f>SUM(D59:D61)</f>
        <v>0</v>
      </c>
      <c r="E58" s="291" t="str">
        <f t="shared" si="3"/>
        <v/>
      </c>
      <c r="F58" s="286" t="str">
        <f t="shared" si="4"/>
        <v>否</v>
      </c>
      <c r="G58" s="269" t="str">
        <f t="shared" si="5"/>
        <v>款</v>
      </c>
    </row>
    <row r="59" s="262" customFormat="1" ht="36" customHeight="1" spans="1:7">
      <c r="A59" s="288" t="s">
        <v>2638</v>
      </c>
      <c r="B59" s="289" t="s">
        <v>2612</v>
      </c>
      <c r="C59" s="290"/>
      <c r="D59" s="290"/>
      <c r="E59" s="291" t="str">
        <f t="shared" si="3"/>
        <v/>
      </c>
      <c r="F59" s="286" t="str">
        <f t="shared" si="4"/>
        <v>否</v>
      </c>
      <c r="G59" s="269" t="str">
        <f t="shared" si="5"/>
        <v>项</v>
      </c>
    </row>
    <row r="60" s="262" customFormat="1" ht="36" customHeight="1" spans="1:7">
      <c r="A60" s="288" t="s">
        <v>2639</v>
      </c>
      <c r="B60" s="289" t="s">
        <v>2614</v>
      </c>
      <c r="C60" s="290"/>
      <c r="D60" s="290"/>
      <c r="E60" s="291" t="str">
        <f t="shared" si="3"/>
        <v/>
      </c>
      <c r="F60" s="286" t="str">
        <f t="shared" si="4"/>
        <v>否</v>
      </c>
      <c r="G60" s="269" t="str">
        <f t="shared" si="5"/>
        <v>项</v>
      </c>
    </row>
    <row r="61" s="262" customFormat="1" ht="36" customHeight="1" spans="1:7">
      <c r="A61" s="288" t="s">
        <v>2640</v>
      </c>
      <c r="B61" s="289" t="s">
        <v>2641</v>
      </c>
      <c r="C61" s="290"/>
      <c r="D61" s="290"/>
      <c r="E61" s="291" t="str">
        <f t="shared" si="3"/>
        <v/>
      </c>
      <c r="F61" s="286" t="str">
        <f t="shared" si="4"/>
        <v>否</v>
      </c>
      <c r="G61" s="269" t="str">
        <f t="shared" si="5"/>
        <v>项</v>
      </c>
    </row>
    <row r="62" s="262" customFormat="1" ht="36" customHeight="1" spans="1:7">
      <c r="A62" s="282" t="s">
        <v>2642</v>
      </c>
      <c r="B62" s="293" t="s">
        <v>2643</v>
      </c>
      <c r="C62" s="294"/>
      <c r="D62" s="294"/>
      <c r="E62" s="291" t="str">
        <f t="shared" si="3"/>
        <v/>
      </c>
      <c r="F62" s="286" t="str">
        <f t="shared" si="4"/>
        <v>否</v>
      </c>
      <c r="G62" s="269" t="str">
        <f t="shared" si="5"/>
        <v>款</v>
      </c>
    </row>
    <row r="63" s="262" customFormat="1" ht="36" customHeight="1" spans="1:7">
      <c r="A63" s="282" t="s">
        <v>2644</v>
      </c>
      <c r="B63" s="293" t="s">
        <v>2645</v>
      </c>
      <c r="C63" s="294">
        <f>SUM(C64:C68)</f>
        <v>0</v>
      </c>
      <c r="D63" s="294">
        <f>SUM(D64:D68)</f>
        <v>0</v>
      </c>
      <c r="E63" s="291" t="str">
        <f t="shared" si="3"/>
        <v/>
      </c>
      <c r="F63" s="286" t="str">
        <f t="shared" si="4"/>
        <v>否</v>
      </c>
      <c r="G63" s="269" t="str">
        <f t="shared" si="5"/>
        <v>款</v>
      </c>
    </row>
    <row r="64" s="262" customFormat="1" ht="36" customHeight="1" spans="1:7">
      <c r="A64" s="288" t="s">
        <v>2646</v>
      </c>
      <c r="B64" s="289" t="s">
        <v>2647</v>
      </c>
      <c r="C64" s="294"/>
      <c r="D64" s="294"/>
      <c r="E64" s="291" t="str">
        <f t="shared" si="3"/>
        <v/>
      </c>
      <c r="F64" s="286" t="str">
        <f t="shared" si="4"/>
        <v>否</v>
      </c>
      <c r="G64" s="269" t="str">
        <f t="shared" si="5"/>
        <v>项</v>
      </c>
    </row>
    <row r="65" s="262" customFormat="1" ht="36" customHeight="1" spans="1:7">
      <c r="A65" s="288" t="s">
        <v>2648</v>
      </c>
      <c r="B65" s="289" t="s">
        <v>2649</v>
      </c>
      <c r="C65" s="290"/>
      <c r="D65" s="290"/>
      <c r="E65" s="291" t="str">
        <f t="shared" si="3"/>
        <v/>
      </c>
      <c r="F65" s="286" t="str">
        <f t="shared" si="4"/>
        <v>否</v>
      </c>
      <c r="G65" s="269" t="str">
        <f t="shared" si="5"/>
        <v>项</v>
      </c>
    </row>
    <row r="66" s="262" customFormat="1" ht="36" customHeight="1" spans="1:7">
      <c r="A66" s="288" t="s">
        <v>2650</v>
      </c>
      <c r="B66" s="289" t="s">
        <v>2651</v>
      </c>
      <c r="C66" s="290"/>
      <c r="D66" s="290"/>
      <c r="E66" s="291" t="str">
        <f t="shared" si="3"/>
        <v/>
      </c>
      <c r="F66" s="286" t="str">
        <f t="shared" si="4"/>
        <v>否</v>
      </c>
      <c r="G66" s="269" t="str">
        <f t="shared" si="5"/>
        <v>项</v>
      </c>
    </row>
    <row r="67" s="262" customFormat="1" ht="36" customHeight="1" spans="1:7">
      <c r="A67" s="288" t="s">
        <v>2652</v>
      </c>
      <c r="B67" s="289" t="s">
        <v>2653</v>
      </c>
      <c r="C67" s="290"/>
      <c r="D67" s="290"/>
      <c r="E67" s="291" t="str">
        <f t="shared" si="3"/>
        <v/>
      </c>
      <c r="F67" s="286" t="str">
        <f t="shared" si="4"/>
        <v>否</v>
      </c>
      <c r="G67" s="269" t="str">
        <f t="shared" si="5"/>
        <v>项</v>
      </c>
    </row>
    <row r="68" s="262" customFormat="1" ht="36" customHeight="1" spans="1:7">
      <c r="A68" s="288" t="s">
        <v>2654</v>
      </c>
      <c r="B68" s="289" t="s">
        <v>2655</v>
      </c>
      <c r="C68" s="290"/>
      <c r="D68" s="290"/>
      <c r="E68" s="291" t="str">
        <f t="shared" si="3"/>
        <v/>
      </c>
      <c r="F68" s="286" t="str">
        <f t="shared" si="4"/>
        <v>否</v>
      </c>
      <c r="G68" s="269" t="str">
        <f t="shared" si="5"/>
        <v>项</v>
      </c>
    </row>
    <row r="69" s="262" customFormat="1" ht="36" customHeight="1" spans="1:7">
      <c r="A69" s="282" t="s">
        <v>2656</v>
      </c>
      <c r="B69" s="293" t="s">
        <v>2657</v>
      </c>
      <c r="C69" s="294">
        <f>SUM(C70:C72)</f>
        <v>0</v>
      </c>
      <c r="D69" s="294">
        <f>SUM(D70:D72)</f>
        <v>0</v>
      </c>
      <c r="E69" s="291" t="str">
        <f t="shared" si="3"/>
        <v/>
      </c>
      <c r="F69" s="286" t="str">
        <f t="shared" si="4"/>
        <v>否</v>
      </c>
      <c r="G69" s="269" t="str">
        <f t="shared" si="5"/>
        <v>款</v>
      </c>
    </row>
    <row r="70" s="262" customFormat="1" ht="36" customHeight="1" spans="1:7">
      <c r="A70" s="288" t="s">
        <v>2658</v>
      </c>
      <c r="B70" s="289" t="s">
        <v>2659</v>
      </c>
      <c r="C70" s="290"/>
      <c r="D70" s="290"/>
      <c r="E70" s="291" t="str">
        <f t="shared" si="3"/>
        <v/>
      </c>
      <c r="F70" s="286" t="str">
        <f t="shared" si="4"/>
        <v>否</v>
      </c>
      <c r="G70" s="269" t="str">
        <f t="shared" si="5"/>
        <v>项</v>
      </c>
    </row>
    <row r="71" s="262" customFormat="1" ht="36" customHeight="1" spans="1:7">
      <c r="A71" s="288" t="s">
        <v>2660</v>
      </c>
      <c r="B71" s="289" t="s">
        <v>2661</v>
      </c>
      <c r="C71" s="290"/>
      <c r="D71" s="290"/>
      <c r="E71" s="291" t="str">
        <f t="shared" si="3"/>
        <v/>
      </c>
      <c r="F71" s="286" t="str">
        <f t="shared" si="4"/>
        <v>否</v>
      </c>
      <c r="G71" s="269" t="str">
        <f t="shared" si="5"/>
        <v>项</v>
      </c>
    </row>
    <row r="72" s="262" customFormat="1" ht="36" customHeight="1" spans="1:7">
      <c r="A72" s="288" t="s">
        <v>2662</v>
      </c>
      <c r="B72" s="289" t="s">
        <v>2663</v>
      </c>
      <c r="C72" s="290"/>
      <c r="D72" s="290"/>
      <c r="E72" s="291" t="str">
        <f t="shared" si="3"/>
        <v/>
      </c>
      <c r="F72" s="286" t="str">
        <f t="shared" si="4"/>
        <v>否</v>
      </c>
      <c r="G72" s="269" t="str">
        <f t="shared" si="5"/>
        <v>项</v>
      </c>
    </row>
    <row r="73" s="262" customFormat="1" ht="36" customHeight="1" spans="1:7">
      <c r="A73" s="282" t="s">
        <v>2664</v>
      </c>
      <c r="B73" s="293" t="s">
        <v>2665</v>
      </c>
      <c r="C73" s="294">
        <f>SUM(C74:C76)</f>
        <v>0</v>
      </c>
      <c r="D73" s="294">
        <f>SUM(D74:D76)</f>
        <v>0</v>
      </c>
      <c r="E73" s="291" t="str">
        <f t="shared" si="3"/>
        <v/>
      </c>
      <c r="F73" s="286" t="str">
        <f t="shared" si="4"/>
        <v>否</v>
      </c>
      <c r="G73" s="269" t="str">
        <f t="shared" si="5"/>
        <v>款</v>
      </c>
    </row>
    <row r="74" s="262" customFormat="1" ht="36" customHeight="1" spans="1:7">
      <c r="A74" s="288" t="s">
        <v>2666</v>
      </c>
      <c r="B74" s="289" t="s">
        <v>2612</v>
      </c>
      <c r="C74" s="290"/>
      <c r="D74" s="290"/>
      <c r="E74" s="291" t="str">
        <f t="shared" si="3"/>
        <v/>
      </c>
      <c r="F74" s="286" t="str">
        <f t="shared" si="4"/>
        <v>否</v>
      </c>
      <c r="G74" s="269" t="str">
        <f t="shared" si="5"/>
        <v>项</v>
      </c>
    </row>
    <row r="75" s="262" customFormat="1" ht="36" customHeight="1" spans="1:7">
      <c r="A75" s="288" t="s">
        <v>2667</v>
      </c>
      <c r="B75" s="289" t="s">
        <v>2614</v>
      </c>
      <c r="C75" s="290"/>
      <c r="D75" s="290"/>
      <c r="E75" s="291" t="str">
        <f t="shared" si="3"/>
        <v/>
      </c>
      <c r="F75" s="286" t="str">
        <f t="shared" si="4"/>
        <v>否</v>
      </c>
      <c r="G75" s="269" t="str">
        <f t="shared" si="5"/>
        <v>项</v>
      </c>
    </row>
    <row r="76" s="262" customFormat="1" ht="36" customHeight="1" spans="1:7">
      <c r="A76" s="288" t="s">
        <v>2668</v>
      </c>
      <c r="B76" s="289" t="s">
        <v>2669</v>
      </c>
      <c r="C76" s="290"/>
      <c r="D76" s="290"/>
      <c r="E76" s="291" t="str">
        <f t="shared" si="3"/>
        <v/>
      </c>
      <c r="F76" s="286" t="str">
        <f t="shared" si="4"/>
        <v>否</v>
      </c>
      <c r="G76" s="269" t="str">
        <f t="shared" si="5"/>
        <v>项</v>
      </c>
    </row>
    <row r="77" s="262" customFormat="1" ht="36" customHeight="1" spans="1:7">
      <c r="A77" s="282" t="s">
        <v>2670</v>
      </c>
      <c r="B77" s="293" t="s">
        <v>2671</v>
      </c>
      <c r="C77" s="294">
        <f>SUM(C78:C80)</f>
        <v>0</v>
      </c>
      <c r="D77" s="294">
        <f>SUM(D78:D80)</f>
        <v>0</v>
      </c>
      <c r="E77" s="291" t="str">
        <f t="shared" si="3"/>
        <v/>
      </c>
      <c r="F77" s="286" t="str">
        <f t="shared" si="4"/>
        <v>否</v>
      </c>
      <c r="G77" s="269" t="str">
        <f t="shared" si="5"/>
        <v>款</v>
      </c>
    </row>
    <row r="78" s="262" customFormat="1" ht="36" customHeight="1" spans="1:7">
      <c r="A78" s="288" t="s">
        <v>2672</v>
      </c>
      <c r="B78" s="289" t="s">
        <v>2612</v>
      </c>
      <c r="C78" s="290"/>
      <c r="D78" s="290"/>
      <c r="E78" s="291" t="str">
        <f t="shared" si="3"/>
        <v/>
      </c>
      <c r="F78" s="286" t="str">
        <f t="shared" si="4"/>
        <v>否</v>
      </c>
      <c r="G78" s="269" t="str">
        <f t="shared" si="5"/>
        <v>项</v>
      </c>
    </row>
    <row r="79" s="262" customFormat="1" ht="36" customHeight="1" spans="1:7">
      <c r="A79" s="288" t="s">
        <v>2673</v>
      </c>
      <c r="B79" s="289" t="s">
        <v>2614</v>
      </c>
      <c r="C79" s="290"/>
      <c r="D79" s="290"/>
      <c r="E79" s="291" t="str">
        <f t="shared" si="3"/>
        <v/>
      </c>
      <c r="F79" s="286" t="str">
        <f t="shared" si="4"/>
        <v>否</v>
      </c>
      <c r="G79" s="269" t="str">
        <f t="shared" si="5"/>
        <v>项</v>
      </c>
    </row>
    <row r="80" s="262" customFormat="1" ht="36" customHeight="1" spans="1:7">
      <c r="A80" s="288" t="s">
        <v>2674</v>
      </c>
      <c r="B80" s="289" t="s">
        <v>2675</v>
      </c>
      <c r="C80" s="290"/>
      <c r="D80" s="290"/>
      <c r="E80" s="291" t="str">
        <f t="shared" si="3"/>
        <v/>
      </c>
      <c r="F80" s="286" t="str">
        <f t="shared" si="4"/>
        <v>否</v>
      </c>
      <c r="G80" s="269" t="str">
        <f t="shared" si="5"/>
        <v>项</v>
      </c>
    </row>
    <row r="81" s="262" customFormat="1" ht="36" customHeight="1" spans="1:7">
      <c r="A81" s="282" t="s">
        <v>2676</v>
      </c>
      <c r="B81" s="293" t="s">
        <v>2677</v>
      </c>
      <c r="C81" s="294">
        <f>SUM(C82:C86)</f>
        <v>0</v>
      </c>
      <c r="D81" s="294">
        <f>SUM(D82:D86)</f>
        <v>0</v>
      </c>
      <c r="E81" s="291" t="str">
        <f t="shared" si="3"/>
        <v/>
      </c>
      <c r="F81" s="286" t="str">
        <f t="shared" si="4"/>
        <v>否</v>
      </c>
      <c r="G81" s="269" t="str">
        <f t="shared" si="5"/>
        <v>款</v>
      </c>
    </row>
    <row r="82" s="262" customFormat="1" ht="36" customHeight="1" spans="1:7">
      <c r="A82" s="288" t="s">
        <v>2678</v>
      </c>
      <c r="B82" s="289" t="s">
        <v>2647</v>
      </c>
      <c r="C82" s="290"/>
      <c r="D82" s="290"/>
      <c r="E82" s="291" t="str">
        <f t="shared" si="3"/>
        <v/>
      </c>
      <c r="F82" s="286" t="str">
        <f t="shared" si="4"/>
        <v>否</v>
      </c>
      <c r="G82" s="269" t="str">
        <f t="shared" si="5"/>
        <v>项</v>
      </c>
    </row>
    <row r="83" s="262" customFormat="1" ht="36" customHeight="1" spans="1:7">
      <c r="A83" s="288" t="s">
        <v>2679</v>
      </c>
      <c r="B83" s="289" t="s">
        <v>2649</v>
      </c>
      <c r="C83" s="290"/>
      <c r="D83" s="290"/>
      <c r="E83" s="291" t="str">
        <f t="shared" si="3"/>
        <v/>
      </c>
      <c r="F83" s="286" t="str">
        <f t="shared" si="4"/>
        <v>否</v>
      </c>
      <c r="G83" s="269" t="str">
        <f t="shared" si="5"/>
        <v>项</v>
      </c>
    </row>
    <row r="84" s="262" customFormat="1" ht="36" customHeight="1" spans="1:7">
      <c r="A84" s="288" t="s">
        <v>2680</v>
      </c>
      <c r="B84" s="289" t="s">
        <v>2651</v>
      </c>
      <c r="C84" s="290"/>
      <c r="D84" s="290"/>
      <c r="E84" s="291" t="str">
        <f t="shared" si="3"/>
        <v/>
      </c>
      <c r="F84" s="286" t="str">
        <f t="shared" si="4"/>
        <v>否</v>
      </c>
      <c r="G84" s="269" t="str">
        <f t="shared" si="5"/>
        <v>项</v>
      </c>
    </row>
    <row r="85" s="262" customFormat="1" ht="36" customHeight="1" spans="1:7">
      <c r="A85" s="288" t="s">
        <v>2681</v>
      </c>
      <c r="B85" s="289" t="s">
        <v>2653</v>
      </c>
      <c r="C85" s="290"/>
      <c r="D85" s="290"/>
      <c r="E85" s="291" t="str">
        <f t="shared" si="3"/>
        <v/>
      </c>
      <c r="F85" s="286" t="str">
        <f t="shared" si="4"/>
        <v>否</v>
      </c>
      <c r="G85" s="269" t="str">
        <f t="shared" si="5"/>
        <v>项</v>
      </c>
    </row>
    <row r="86" s="262" customFormat="1" ht="36" customHeight="1" spans="1:7">
      <c r="A86" s="288" t="s">
        <v>2682</v>
      </c>
      <c r="B86" s="289" t="s">
        <v>2683</v>
      </c>
      <c r="C86" s="290"/>
      <c r="D86" s="290"/>
      <c r="E86" s="291" t="str">
        <f t="shared" si="3"/>
        <v/>
      </c>
      <c r="F86" s="286" t="str">
        <f t="shared" si="4"/>
        <v>否</v>
      </c>
      <c r="G86" s="269" t="str">
        <f t="shared" si="5"/>
        <v>项</v>
      </c>
    </row>
    <row r="87" s="262" customFormat="1" ht="36" customHeight="1" spans="1:7">
      <c r="A87" s="282" t="s">
        <v>2684</v>
      </c>
      <c r="B87" s="293" t="s">
        <v>2685</v>
      </c>
      <c r="C87" s="294">
        <f>SUM(C88:C89)</f>
        <v>0</v>
      </c>
      <c r="D87" s="294">
        <f>SUM(D88:D89)</f>
        <v>0</v>
      </c>
      <c r="E87" s="291" t="str">
        <f t="shared" si="3"/>
        <v/>
      </c>
      <c r="F87" s="286" t="str">
        <f t="shared" si="4"/>
        <v>否</v>
      </c>
      <c r="G87" s="269" t="str">
        <f t="shared" si="5"/>
        <v>款</v>
      </c>
    </row>
    <row r="88" s="262" customFormat="1" ht="36" customHeight="1" spans="1:7">
      <c r="A88" s="288" t="s">
        <v>2686</v>
      </c>
      <c r="B88" s="289" t="s">
        <v>2659</v>
      </c>
      <c r="C88" s="290"/>
      <c r="D88" s="290"/>
      <c r="E88" s="291" t="str">
        <f t="shared" si="3"/>
        <v/>
      </c>
      <c r="F88" s="286" t="str">
        <f t="shared" si="4"/>
        <v>否</v>
      </c>
      <c r="G88" s="269" t="str">
        <f t="shared" si="5"/>
        <v>项</v>
      </c>
    </row>
    <row r="89" s="262" customFormat="1" ht="36" customHeight="1" spans="1:7">
      <c r="A89" s="288" t="s">
        <v>2687</v>
      </c>
      <c r="B89" s="289" t="s">
        <v>2688</v>
      </c>
      <c r="C89" s="290"/>
      <c r="D89" s="290"/>
      <c r="E89" s="291" t="str">
        <f t="shared" si="3"/>
        <v/>
      </c>
      <c r="F89" s="286" t="str">
        <f t="shared" si="4"/>
        <v>否</v>
      </c>
      <c r="G89" s="269" t="str">
        <f t="shared" si="5"/>
        <v>项</v>
      </c>
    </row>
    <row r="90" s="262" customFormat="1" ht="36" customHeight="1" spans="1:7">
      <c r="A90" s="282" t="s">
        <v>2689</v>
      </c>
      <c r="B90" s="293" t="s">
        <v>2690</v>
      </c>
      <c r="C90" s="294">
        <f>SUM(C91:C98)</f>
        <v>0</v>
      </c>
      <c r="D90" s="294">
        <f>SUM(D91:D98)</f>
        <v>0</v>
      </c>
      <c r="E90" s="291" t="str">
        <f t="shared" si="3"/>
        <v/>
      </c>
      <c r="F90" s="286" t="str">
        <f t="shared" si="4"/>
        <v>否</v>
      </c>
      <c r="G90" s="269" t="str">
        <f t="shared" si="5"/>
        <v>款</v>
      </c>
    </row>
    <row r="91" s="262" customFormat="1" ht="36" customHeight="1" spans="1:7">
      <c r="A91" s="288" t="s">
        <v>2691</v>
      </c>
      <c r="B91" s="289" t="s">
        <v>2612</v>
      </c>
      <c r="C91" s="290"/>
      <c r="D91" s="290"/>
      <c r="E91" s="291" t="str">
        <f t="shared" si="3"/>
        <v/>
      </c>
      <c r="F91" s="286" t="str">
        <f t="shared" si="4"/>
        <v>否</v>
      </c>
      <c r="G91" s="269" t="str">
        <f t="shared" si="5"/>
        <v>项</v>
      </c>
    </row>
    <row r="92" s="262" customFormat="1" ht="36" customHeight="1" spans="1:7">
      <c r="A92" s="288" t="s">
        <v>2692</v>
      </c>
      <c r="B92" s="289" t="s">
        <v>2614</v>
      </c>
      <c r="C92" s="290"/>
      <c r="D92" s="290"/>
      <c r="E92" s="291" t="str">
        <f t="shared" si="3"/>
        <v/>
      </c>
      <c r="F92" s="286" t="str">
        <f t="shared" si="4"/>
        <v>否</v>
      </c>
      <c r="G92" s="269" t="str">
        <f t="shared" si="5"/>
        <v>项</v>
      </c>
    </row>
    <row r="93" s="262" customFormat="1" ht="36" customHeight="1" spans="1:7">
      <c r="A93" s="288" t="s">
        <v>2693</v>
      </c>
      <c r="B93" s="289" t="s">
        <v>2616</v>
      </c>
      <c r="C93" s="290"/>
      <c r="D93" s="290"/>
      <c r="E93" s="291" t="str">
        <f t="shared" si="3"/>
        <v/>
      </c>
      <c r="F93" s="286" t="str">
        <f t="shared" si="4"/>
        <v>否</v>
      </c>
      <c r="G93" s="269" t="str">
        <f t="shared" si="5"/>
        <v>项</v>
      </c>
    </row>
    <row r="94" s="262" customFormat="1" ht="36" customHeight="1" spans="1:7">
      <c r="A94" s="288" t="s">
        <v>2694</v>
      </c>
      <c r="B94" s="289" t="s">
        <v>2618</v>
      </c>
      <c r="C94" s="290"/>
      <c r="D94" s="290"/>
      <c r="E94" s="291" t="str">
        <f t="shared" si="3"/>
        <v/>
      </c>
      <c r="F94" s="286" t="str">
        <f t="shared" si="4"/>
        <v>否</v>
      </c>
      <c r="G94" s="269" t="str">
        <f t="shared" si="5"/>
        <v>项</v>
      </c>
    </row>
    <row r="95" s="262" customFormat="1" ht="36" customHeight="1" spans="1:7">
      <c r="A95" s="288" t="s">
        <v>2695</v>
      </c>
      <c r="B95" s="289" t="s">
        <v>2624</v>
      </c>
      <c r="C95" s="290"/>
      <c r="D95" s="290"/>
      <c r="E95" s="291" t="str">
        <f t="shared" si="3"/>
        <v/>
      </c>
      <c r="F95" s="286" t="str">
        <f t="shared" si="4"/>
        <v>否</v>
      </c>
      <c r="G95" s="269" t="str">
        <f t="shared" si="5"/>
        <v>项</v>
      </c>
    </row>
    <row r="96" s="262" customFormat="1" ht="36" customHeight="1" spans="1:7">
      <c r="A96" s="288" t="s">
        <v>2696</v>
      </c>
      <c r="B96" s="289" t="s">
        <v>2628</v>
      </c>
      <c r="C96" s="290"/>
      <c r="D96" s="290"/>
      <c r="E96" s="291" t="str">
        <f t="shared" si="3"/>
        <v/>
      </c>
      <c r="F96" s="286" t="str">
        <f t="shared" si="4"/>
        <v>否</v>
      </c>
      <c r="G96" s="269" t="str">
        <f t="shared" si="5"/>
        <v>项</v>
      </c>
    </row>
    <row r="97" s="262" customFormat="1" ht="36" customHeight="1" spans="1:7">
      <c r="A97" s="288" t="s">
        <v>2697</v>
      </c>
      <c r="B97" s="289" t="s">
        <v>2630</v>
      </c>
      <c r="C97" s="290"/>
      <c r="D97" s="290"/>
      <c r="E97" s="291" t="str">
        <f t="shared" si="3"/>
        <v/>
      </c>
      <c r="F97" s="286" t="str">
        <f t="shared" si="4"/>
        <v>否</v>
      </c>
      <c r="G97" s="269" t="str">
        <f t="shared" si="5"/>
        <v>项</v>
      </c>
    </row>
    <row r="98" s="262" customFormat="1" ht="36" customHeight="1" spans="1:7">
      <c r="A98" s="288" t="s">
        <v>2698</v>
      </c>
      <c r="B98" s="289" t="s">
        <v>2699</v>
      </c>
      <c r="C98" s="290"/>
      <c r="D98" s="290"/>
      <c r="E98" s="291" t="str">
        <f t="shared" si="3"/>
        <v/>
      </c>
      <c r="F98" s="286" t="str">
        <f t="shared" si="4"/>
        <v>否</v>
      </c>
      <c r="G98" s="269" t="str">
        <f t="shared" si="5"/>
        <v>项</v>
      </c>
    </row>
    <row r="99" s="262" customFormat="1" ht="36" customHeight="1" spans="1:7">
      <c r="A99" s="288"/>
      <c r="B99" s="295" t="s">
        <v>2700</v>
      </c>
      <c r="C99" s="290">
        <v>4800</v>
      </c>
      <c r="D99" s="290"/>
      <c r="E99" s="291">
        <v>-1</v>
      </c>
      <c r="F99" s="286"/>
      <c r="G99" s="269"/>
    </row>
    <row r="100" s="262" customFormat="1" ht="36" customHeight="1" spans="1:7">
      <c r="A100" s="288"/>
      <c r="B100" s="296" t="s">
        <v>2701</v>
      </c>
      <c r="C100" s="290">
        <v>4800</v>
      </c>
      <c r="D100" s="290"/>
      <c r="E100" s="291">
        <v>-1</v>
      </c>
      <c r="F100" s="286"/>
      <c r="G100" s="269"/>
    </row>
    <row r="101" s="262" customFormat="1" ht="36" customHeight="1" spans="1:7">
      <c r="A101" s="288"/>
      <c r="B101" s="296" t="s">
        <v>2702</v>
      </c>
      <c r="C101" s="290"/>
      <c r="D101" s="290"/>
      <c r="E101" s="291"/>
      <c r="F101" s="286"/>
      <c r="G101" s="269"/>
    </row>
    <row r="102" s="262" customFormat="1" ht="36" customHeight="1" spans="1:7">
      <c r="A102" s="282" t="s">
        <v>91</v>
      </c>
      <c r="B102" s="283" t="s">
        <v>2703</v>
      </c>
      <c r="C102" s="284">
        <f>C103+C108+C113+C118+C121+C126</f>
        <v>897</v>
      </c>
      <c r="D102" s="284">
        <f>D103+D108+D113+D118+D121+D126</f>
        <v>898</v>
      </c>
      <c r="E102" s="291">
        <f t="shared" ref="E102:E135" si="6">IF(C102&gt;0,D102/C102-1,IF(C102&lt;0,-(D102/C102-1),""))</f>
        <v>0.001</v>
      </c>
      <c r="F102" s="286" t="str">
        <f t="shared" ref="F102:F135" si="7">IF(LEN(A102)=3,"是",IF(B102&lt;&gt;"",IF(SUM(C102:D102)&lt;&gt;0,"是","否"),"是"))</f>
        <v>是</v>
      </c>
      <c r="G102" s="269" t="str">
        <f t="shared" ref="G102:G135" si="8">IF(LEN(A102)=3,"类",IF(LEN(A102)=5,"款","项"))</f>
        <v>类</v>
      </c>
    </row>
    <row r="103" s="262" customFormat="1" ht="36" customHeight="1" spans="1:7">
      <c r="A103" s="282" t="s">
        <v>2704</v>
      </c>
      <c r="B103" s="283" t="s">
        <v>2705</v>
      </c>
      <c r="C103" s="284">
        <f>C104+C105+C106+C107</f>
        <v>660</v>
      </c>
      <c r="D103" s="284">
        <f>D104+D105+D106+D107</f>
        <v>636</v>
      </c>
      <c r="E103" s="291">
        <f t="shared" si="6"/>
        <v>-0.036</v>
      </c>
      <c r="F103" s="286" t="str">
        <f t="shared" si="7"/>
        <v>是</v>
      </c>
      <c r="G103" s="269" t="str">
        <f t="shared" si="8"/>
        <v>款</v>
      </c>
    </row>
    <row r="104" s="262" customFormat="1" ht="36" customHeight="1" spans="1:7">
      <c r="A104" s="288" t="s">
        <v>2706</v>
      </c>
      <c r="B104" s="289" t="s">
        <v>2582</v>
      </c>
      <c r="C104" s="290">
        <v>655</v>
      </c>
      <c r="D104" s="290">
        <v>636</v>
      </c>
      <c r="E104" s="291">
        <f t="shared" si="6"/>
        <v>-0.029</v>
      </c>
      <c r="F104" s="286" t="str">
        <f t="shared" si="7"/>
        <v>是</v>
      </c>
      <c r="G104" s="269" t="str">
        <f t="shared" si="8"/>
        <v>项</v>
      </c>
    </row>
    <row r="105" s="262" customFormat="1" ht="36" customHeight="1" spans="1:7">
      <c r="A105" s="288" t="s">
        <v>2707</v>
      </c>
      <c r="B105" s="289" t="s">
        <v>2708</v>
      </c>
      <c r="C105" s="290"/>
      <c r="D105" s="290"/>
      <c r="E105" s="291" t="str">
        <f t="shared" si="6"/>
        <v/>
      </c>
      <c r="F105" s="286" t="str">
        <f t="shared" si="7"/>
        <v>否</v>
      </c>
      <c r="G105" s="269" t="str">
        <f t="shared" si="8"/>
        <v>项</v>
      </c>
    </row>
    <row r="106" s="262" customFormat="1" ht="36" customHeight="1" spans="1:7">
      <c r="A106" s="288" t="s">
        <v>2709</v>
      </c>
      <c r="B106" s="289" t="s">
        <v>2710</v>
      </c>
      <c r="C106" s="290"/>
      <c r="D106" s="290"/>
      <c r="E106" s="291" t="str">
        <f t="shared" si="6"/>
        <v/>
      </c>
      <c r="F106" s="286" t="str">
        <f t="shared" si="7"/>
        <v>否</v>
      </c>
      <c r="G106" s="269" t="str">
        <f t="shared" si="8"/>
        <v>项</v>
      </c>
    </row>
    <row r="107" s="262" customFormat="1" ht="36" customHeight="1" spans="1:7">
      <c r="A107" s="288" t="s">
        <v>2711</v>
      </c>
      <c r="B107" s="287" t="s">
        <v>2712</v>
      </c>
      <c r="C107" s="292">
        <v>5</v>
      </c>
      <c r="D107" s="292"/>
      <c r="E107" s="291">
        <f t="shared" si="6"/>
        <v>-1</v>
      </c>
      <c r="F107" s="286" t="str">
        <f t="shared" si="7"/>
        <v>是</v>
      </c>
      <c r="G107" s="269" t="str">
        <f t="shared" si="8"/>
        <v>项</v>
      </c>
    </row>
    <row r="108" s="262" customFormat="1" ht="36" customHeight="1" spans="1:7">
      <c r="A108" s="282" t="s">
        <v>2713</v>
      </c>
      <c r="B108" s="293" t="s">
        <v>2714</v>
      </c>
      <c r="C108" s="294">
        <f>SUM(C109:C112)</f>
        <v>0</v>
      </c>
      <c r="D108" s="294">
        <f>SUM(D109:D112)</f>
        <v>0</v>
      </c>
      <c r="E108" s="291" t="str">
        <f t="shared" si="6"/>
        <v/>
      </c>
      <c r="F108" s="286" t="str">
        <f t="shared" si="7"/>
        <v>否</v>
      </c>
      <c r="G108" s="269" t="str">
        <f t="shared" si="8"/>
        <v>款</v>
      </c>
    </row>
    <row r="109" s="262" customFormat="1" ht="36" customHeight="1" spans="1:7">
      <c r="A109" s="288" t="s">
        <v>2715</v>
      </c>
      <c r="B109" s="289" t="s">
        <v>2582</v>
      </c>
      <c r="C109" s="290"/>
      <c r="D109" s="290"/>
      <c r="E109" s="291" t="str">
        <f t="shared" si="6"/>
        <v/>
      </c>
      <c r="F109" s="286" t="str">
        <f t="shared" si="7"/>
        <v>否</v>
      </c>
      <c r="G109" s="269" t="str">
        <f t="shared" si="8"/>
        <v>项</v>
      </c>
    </row>
    <row r="110" s="262" customFormat="1" ht="36" customHeight="1" spans="1:7">
      <c r="A110" s="288" t="s">
        <v>2716</v>
      </c>
      <c r="B110" s="289" t="s">
        <v>2708</v>
      </c>
      <c r="C110" s="290"/>
      <c r="D110" s="290"/>
      <c r="E110" s="291" t="str">
        <f t="shared" si="6"/>
        <v/>
      </c>
      <c r="F110" s="286" t="str">
        <f t="shared" si="7"/>
        <v>否</v>
      </c>
      <c r="G110" s="269" t="str">
        <f t="shared" si="8"/>
        <v>项</v>
      </c>
    </row>
    <row r="111" s="262" customFormat="1" ht="36" customHeight="1" spans="1:7">
      <c r="A111" s="288" t="s">
        <v>2717</v>
      </c>
      <c r="B111" s="289" t="s">
        <v>2718</v>
      </c>
      <c r="C111" s="290"/>
      <c r="D111" s="290"/>
      <c r="E111" s="291" t="str">
        <f t="shared" si="6"/>
        <v/>
      </c>
      <c r="F111" s="286" t="str">
        <f t="shared" si="7"/>
        <v>否</v>
      </c>
      <c r="G111" s="269" t="str">
        <f t="shared" si="8"/>
        <v>项</v>
      </c>
    </row>
    <row r="112" s="262" customFormat="1" ht="36" customHeight="1" spans="1:7">
      <c r="A112" s="288" t="s">
        <v>2719</v>
      </c>
      <c r="B112" s="289" t="s">
        <v>2720</v>
      </c>
      <c r="C112" s="290"/>
      <c r="D112" s="290"/>
      <c r="E112" s="291" t="str">
        <f t="shared" si="6"/>
        <v/>
      </c>
      <c r="F112" s="286" t="str">
        <f t="shared" si="7"/>
        <v>否</v>
      </c>
      <c r="G112" s="269" t="str">
        <f t="shared" si="8"/>
        <v>项</v>
      </c>
    </row>
    <row r="113" s="262" customFormat="1" ht="36" customHeight="1" spans="1:7">
      <c r="A113" s="282" t="s">
        <v>2721</v>
      </c>
      <c r="B113" s="283" t="s">
        <v>2722</v>
      </c>
      <c r="C113" s="284"/>
      <c r="D113" s="284"/>
      <c r="E113" s="285"/>
      <c r="F113" s="286" t="str">
        <f t="shared" si="7"/>
        <v>否</v>
      </c>
      <c r="G113" s="269" t="str">
        <f t="shared" si="8"/>
        <v>款</v>
      </c>
    </row>
    <row r="114" s="262" customFormat="1" ht="36" customHeight="1" spans="1:7">
      <c r="A114" s="288" t="s">
        <v>2723</v>
      </c>
      <c r="B114" s="289" t="s">
        <v>2724</v>
      </c>
      <c r="C114" s="290"/>
      <c r="D114" s="290"/>
      <c r="E114" s="291" t="str">
        <f t="shared" si="6"/>
        <v/>
      </c>
      <c r="F114" s="286" t="str">
        <f t="shared" si="7"/>
        <v>否</v>
      </c>
      <c r="G114" s="269" t="str">
        <f t="shared" si="8"/>
        <v>项</v>
      </c>
    </row>
    <row r="115" s="262" customFormat="1" ht="36" customHeight="1" spans="1:7">
      <c r="A115" s="288" t="s">
        <v>2725</v>
      </c>
      <c r="B115" s="289" t="s">
        <v>2726</v>
      </c>
      <c r="C115" s="290"/>
      <c r="D115" s="290"/>
      <c r="E115" s="291" t="str">
        <f t="shared" si="6"/>
        <v/>
      </c>
      <c r="F115" s="286" t="str">
        <f t="shared" si="7"/>
        <v>否</v>
      </c>
      <c r="G115" s="269" t="str">
        <f t="shared" si="8"/>
        <v>项</v>
      </c>
    </row>
    <row r="116" s="262" customFormat="1" ht="36" customHeight="1" spans="1:7">
      <c r="A116" s="288" t="s">
        <v>2727</v>
      </c>
      <c r="B116" s="289" t="s">
        <v>2728</v>
      </c>
      <c r="C116" s="290"/>
      <c r="D116" s="290"/>
      <c r="E116" s="291" t="str">
        <f t="shared" si="6"/>
        <v/>
      </c>
      <c r="F116" s="286" t="str">
        <f t="shared" si="7"/>
        <v>否</v>
      </c>
      <c r="G116" s="269" t="str">
        <f t="shared" si="8"/>
        <v>项</v>
      </c>
    </row>
    <row r="117" s="262" customFormat="1" ht="36" customHeight="1" spans="1:7">
      <c r="A117" s="288" t="s">
        <v>2729</v>
      </c>
      <c r="B117" s="287" t="s">
        <v>2730</v>
      </c>
      <c r="C117" s="292"/>
      <c r="D117" s="292"/>
      <c r="E117" s="285"/>
      <c r="F117" s="286" t="str">
        <f t="shared" si="7"/>
        <v>否</v>
      </c>
      <c r="G117" s="269" t="str">
        <f t="shared" si="8"/>
        <v>项</v>
      </c>
    </row>
    <row r="118" s="262" customFormat="1" ht="36" customHeight="1" spans="1:7">
      <c r="A118" s="297">
        <v>21370</v>
      </c>
      <c r="B118" s="293" t="s">
        <v>2731</v>
      </c>
      <c r="C118" s="294">
        <f>SUM(C119:C120)</f>
        <v>0</v>
      </c>
      <c r="D118" s="294">
        <f>SUM(D119:D120)</f>
        <v>0</v>
      </c>
      <c r="E118" s="291" t="str">
        <f t="shared" si="6"/>
        <v/>
      </c>
      <c r="F118" s="286" t="str">
        <f t="shared" si="7"/>
        <v>否</v>
      </c>
      <c r="G118" s="269" t="str">
        <f t="shared" si="8"/>
        <v>款</v>
      </c>
    </row>
    <row r="119" s="262" customFormat="1" ht="36" customHeight="1" spans="1:7">
      <c r="A119" s="298">
        <v>2137001</v>
      </c>
      <c r="B119" s="289" t="s">
        <v>2582</v>
      </c>
      <c r="C119" s="290"/>
      <c r="D119" s="290"/>
      <c r="E119" s="291" t="str">
        <f t="shared" si="6"/>
        <v/>
      </c>
      <c r="F119" s="286" t="str">
        <f t="shared" si="7"/>
        <v>否</v>
      </c>
      <c r="G119" s="269" t="str">
        <f t="shared" si="8"/>
        <v>项</v>
      </c>
    </row>
    <row r="120" s="262" customFormat="1" ht="36" customHeight="1" spans="1:7">
      <c r="A120" s="298">
        <v>2137099</v>
      </c>
      <c r="B120" s="289" t="s">
        <v>2732</v>
      </c>
      <c r="C120" s="290"/>
      <c r="D120" s="290"/>
      <c r="E120" s="291" t="str">
        <f t="shared" si="6"/>
        <v/>
      </c>
      <c r="F120" s="286" t="str">
        <f t="shared" si="7"/>
        <v>否</v>
      </c>
      <c r="G120" s="269" t="str">
        <f t="shared" si="8"/>
        <v>项</v>
      </c>
    </row>
    <row r="121" s="262" customFormat="1" ht="36" customHeight="1" spans="1:7">
      <c r="A121" s="297">
        <v>21371</v>
      </c>
      <c r="B121" s="293" t="s">
        <v>2733</v>
      </c>
      <c r="C121" s="294">
        <f>SUM(C122:C125)</f>
        <v>0</v>
      </c>
      <c r="D121" s="294">
        <f>SUM(D122:D125)</f>
        <v>0</v>
      </c>
      <c r="E121" s="291" t="str">
        <f t="shared" si="6"/>
        <v/>
      </c>
      <c r="F121" s="286" t="str">
        <f t="shared" si="7"/>
        <v>否</v>
      </c>
      <c r="G121" s="269" t="str">
        <f t="shared" si="8"/>
        <v>款</v>
      </c>
    </row>
    <row r="122" s="262" customFormat="1" ht="36" customHeight="1" spans="1:7">
      <c r="A122" s="298">
        <v>2137101</v>
      </c>
      <c r="B122" s="289" t="s">
        <v>2724</v>
      </c>
      <c r="C122" s="290"/>
      <c r="D122" s="290"/>
      <c r="E122" s="291" t="str">
        <f t="shared" si="6"/>
        <v/>
      </c>
      <c r="F122" s="286" t="str">
        <f t="shared" si="7"/>
        <v>否</v>
      </c>
      <c r="G122" s="269" t="str">
        <f t="shared" si="8"/>
        <v>项</v>
      </c>
    </row>
    <row r="123" s="262" customFormat="1" ht="36" customHeight="1" spans="1:7">
      <c r="A123" s="298">
        <v>2137102</v>
      </c>
      <c r="B123" s="289" t="s">
        <v>2734</v>
      </c>
      <c r="C123" s="290"/>
      <c r="D123" s="290"/>
      <c r="E123" s="291" t="str">
        <f t="shared" si="6"/>
        <v/>
      </c>
      <c r="F123" s="286" t="str">
        <f t="shared" si="7"/>
        <v>否</v>
      </c>
      <c r="G123" s="269" t="str">
        <f t="shared" si="8"/>
        <v>项</v>
      </c>
    </row>
    <row r="124" s="262" customFormat="1" ht="36" customHeight="1" spans="1:7">
      <c r="A124" s="298">
        <v>2137103</v>
      </c>
      <c r="B124" s="289" t="s">
        <v>2728</v>
      </c>
      <c r="C124" s="290"/>
      <c r="D124" s="290"/>
      <c r="E124" s="291" t="str">
        <f t="shared" si="6"/>
        <v/>
      </c>
      <c r="F124" s="286" t="str">
        <f t="shared" si="7"/>
        <v>否</v>
      </c>
      <c r="G124" s="269" t="str">
        <f t="shared" si="8"/>
        <v>项</v>
      </c>
    </row>
    <row r="125" s="262" customFormat="1" ht="36" customHeight="1" spans="1:7">
      <c r="A125" s="298">
        <v>2137199</v>
      </c>
      <c r="B125" s="289" t="s">
        <v>2735</v>
      </c>
      <c r="C125" s="290"/>
      <c r="D125" s="290"/>
      <c r="E125" s="291" t="str">
        <f t="shared" si="6"/>
        <v/>
      </c>
      <c r="F125" s="286" t="str">
        <f t="shared" si="7"/>
        <v>否</v>
      </c>
      <c r="G125" s="269" t="str">
        <f t="shared" si="8"/>
        <v>项</v>
      </c>
    </row>
    <row r="126" s="262" customFormat="1" ht="36" customHeight="1" spans="1:7">
      <c r="A126" s="298"/>
      <c r="B126" s="295" t="s">
        <v>2736</v>
      </c>
      <c r="C126" s="290">
        <f>C127+C128+C129</f>
        <v>237</v>
      </c>
      <c r="D126" s="290">
        <f>D127+D128+D129</f>
        <v>262</v>
      </c>
      <c r="E126" s="291">
        <f t="shared" si="6"/>
        <v>0.105</v>
      </c>
      <c r="F126" s="286"/>
      <c r="G126" s="269"/>
    </row>
    <row r="127" s="262" customFormat="1" ht="36" customHeight="1" spans="1:7">
      <c r="A127" s="298"/>
      <c r="B127" s="296" t="s">
        <v>2737</v>
      </c>
      <c r="C127" s="290">
        <v>108</v>
      </c>
      <c r="D127" s="290">
        <v>133</v>
      </c>
      <c r="E127" s="291">
        <f t="shared" si="6"/>
        <v>0.231</v>
      </c>
      <c r="F127" s="286"/>
      <c r="G127" s="269"/>
    </row>
    <row r="128" s="262" customFormat="1" ht="36" customHeight="1" spans="1:7">
      <c r="A128" s="298"/>
      <c r="B128" s="296" t="s">
        <v>2738</v>
      </c>
      <c r="C128" s="290">
        <v>129</v>
      </c>
      <c r="D128" s="290">
        <v>129</v>
      </c>
      <c r="E128" s="291">
        <f t="shared" si="6"/>
        <v>0</v>
      </c>
      <c r="F128" s="286"/>
      <c r="G128" s="269"/>
    </row>
    <row r="129" s="262" customFormat="1" ht="36" customHeight="1" spans="1:7">
      <c r="A129" s="298"/>
      <c r="B129" s="296" t="s">
        <v>2739</v>
      </c>
      <c r="C129" s="290"/>
      <c r="D129" s="290"/>
      <c r="E129" s="291"/>
      <c r="F129" s="286"/>
      <c r="G129" s="269"/>
    </row>
    <row r="130" s="262" customFormat="1" ht="36" customHeight="1" spans="1:7">
      <c r="A130" s="282" t="s">
        <v>93</v>
      </c>
      <c r="B130" s="283" t="s">
        <v>2744</v>
      </c>
      <c r="C130" s="284"/>
      <c r="D130" s="284"/>
      <c r="E130" s="285"/>
      <c r="F130" s="286" t="str">
        <f t="shared" ref="F130:F139" si="9">IF(LEN(A130)=3,"是",IF(B130&lt;&gt;"",IF(SUM(C130:D130)&lt;&gt;0,"是","否"),"是"))</f>
        <v>是</v>
      </c>
      <c r="G130" s="269" t="str">
        <f t="shared" ref="G130:G139" si="10">IF(LEN(A130)=3,"类",IF(LEN(A130)=5,"款","项"))</f>
        <v>类</v>
      </c>
    </row>
    <row r="131" s="262" customFormat="1" ht="36" customHeight="1" spans="1:7">
      <c r="A131" s="282" t="s">
        <v>2745</v>
      </c>
      <c r="B131" s="293" t="s">
        <v>2746</v>
      </c>
      <c r="C131" s="294">
        <f>SUM(C132:C135)</f>
        <v>0</v>
      </c>
      <c r="D131" s="294">
        <f>SUM(D132:D135)</f>
        <v>0</v>
      </c>
      <c r="E131" s="291" t="str">
        <f>IF(C131&gt;0,D131/C131-1,IF(C131&lt;0,-(D131/C131-1),""))</f>
        <v/>
      </c>
      <c r="F131" s="286" t="str">
        <f t="shared" si="9"/>
        <v>否</v>
      </c>
      <c r="G131" s="269" t="str">
        <f t="shared" si="10"/>
        <v>款</v>
      </c>
    </row>
    <row r="132" s="262" customFormat="1" ht="36" customHeight="1" spans="1:7">
      <c r="A132" s="288" t="s">
        <v>2747</v>
      </c>
      <c r="B132" s="289" t="s">
        <v>2748</v>
      </c>
      <c r="C132" s="290"/>
      <c r="D132" s="290"/>
      <c r="E132" s="291" t="str">
        <f>IF(C132&gt;0,D132/C132-1,IF(C132&lt;0,-(D132/C132-1),""))</f>
        <v/>
      </c>
      <c r="F132" s="286" t="str">
        <f t="shared" si="9"/>
        <v>否</v>
      </c>
      <c r="G132" s="269" t="str">
        <f t="shared" si="10"/>
        <v>项</v>
      </c>
    </row>
    <row r="133" s="262" customFormat="1" ht="36" customHeight="1" spans="1:7">
      <c r="A133" s="288" t="s">
        <v>2749</v>
      </c>
      <c r="B133" s="289" t="s">
        <v>2750</v>
      </c>
      <c r="C133" s="290"/>
      <c r="D133" s="290"/>
      <c r="E133" s="291" t="str">
        <f>IF(C133&gt;0,D133/C133-1,IF(C133&lt;0,-(D133/C133-1),""))</f>
        <v/>
      </c>
      <c r="F133" s="286" t="str">
        <f t="shared" si="9"/>
        <v>否</v>
      </c>
      <c r="G133" s="269" t="str">
        <f t="shared" si="10"/>
        <v>项</v>
      </c>
    </row>
    <row r="134" s="262" customFormat="1" ht="36" customHeight="1" spans="1:7">
      <c r="A134" s="288" t="s">
        <v>2751</v>
      </c>
      <c r="B134" s="289" t="s">
        <v>2752</v>
      </c>
      <c r="C134" s="290"/>
      <c r="D134" s="290"/>
      <c r="E134" s="291" t="str">
        <f>IF(C134&gt;0,D134/C134-1,IF(C134&lt;0,-(D134/C134-1),""))</f>
        <v/>
      </c>
      <c r="F134" s="286" t="str">
        <f t="shared" si="9"/>
        <v>否</v>
      </c>
      <c r="G134" s="269" t="str">
        <f t="shared" si="10"/>
        <v>项</v>
      </c>
    </row>
    <row r="135" s="262" customFormat="1" ht="36" customHeight="1" spans="1:7">
      <c r="A135" s="288" t="s">
        <v>2753</v>
      </c>
      <c r="B135" s="289" t="s">
        <v>2754</v>
      </c>
      <c r="C135" s="290"/>
      <c r="D135" s="290"/>
      <c r="E135" s="291" t="str">
        <f>IF(C135&gt;0,D135/C135-1,IF(C135&lt;0,-(D135/C135-1),""))</f>
        <v/>
      </c>
      <c r="F135" s="286" t="str">
        <f t="shared" si="9"/>
        <v>否</v>
      </c>
      <c r="G135" s="269" t="str">
        <f t="shared" si="10"/>
        <v>项</v>
      </c>
    </row>
    <row r="136" s="262" customFormat="1" ht="36" customHeight="1" spans="1:7">
      <c r="A136" s="282" t="s">
        <v>2755</v>
      </c>
      <c r="B136" s="283" t="s">
        <v>2756</v>
      </c>
      <c r="C136" s="284"/>
      <c r="D136" s="284"/>
      <c r="E136" s="285"/>
      <c r="F136" s="286" t="str">
        <f t="shared" si="9"/>
        <v>否</v>
      </c>
      <c r="G136" s="269" t="str">
        <f t="shared" si="10"/>
        <v>款</v>
      </c>
    </row>
    <row r="137" s="262" customFormat="1" ht="36" customHeight="1" spans="1:7">
      <c r="A137" s="288" t="s">
        <v>2757</v>
      </c>
      <c r="B137" s="289" t="s">
        <v>2752</v>
      </c>
      <c r="C137" s="290"/>
      <c r="D137" s="290"/>
      <c r="E137" s="291" t="str">
        <f>IF(C137&gt;0,D137/C137-1,IF(C137&lt;0,-(D137/C137-1),""))</f>
        <v/>
      </c>
      <c r="F137" s="286" t="str">
        <f t="shared" si="9"/>
        <v>否</v>
      </c>
      <c r="G137" s="269" t="str">
        <f t="shared" si="10"/>
        <v>项</v>
      </c>
    </row>
    <row r="138" s="262" customFormat="1" ht="36" customHeight="1" spans="1:7">
      <c r="A138" s="288" t="s">
        <v>2758</v>
      </c>
      <c r="B138" s="289" t="s">
        <v>2759</v>
      </c>
      <c r="C138" s="290"/>
      <c r="D138" s="290"/>
      <c r="E138" s="291" t="str">
        <f>IF(C138&gt;0,D138/C138-1,IF(C138&lt;0,-(D138/C138-1),""))</f>
        <v/>
      </c>
      <c r="F138" s="286" t="str">
        <f t="shared" si="9"/>
        <v>否</v>
      </c>
      <c r="G138" s="269" t="str">
        <f t="shared" si="10"/>
        <v>项</v>
      </c>
    </row>
    <row r="139" s="262" customFormat="1" ht="36" customHeight="1" spans="1:7">
      <c r="A139" s="288" t="s">
        <v>2760</v>
      </c>
      <c r="B139" s="289" t="s">
        <v>2761</v>
      </c>
      <c r="C139" s="290"/>
      <c r="D139" s="290"/>
      <c r="E139" s="291" t="str">
        <f>IF(C139&gt;0,D139/C139-1,IF(C139&lt;0,-(D139/C139-1),""))</f>
        <v/>
      </c>
      <c r="F139" s="286" t="str">
        <f t="shared" si="9"/>
        <v>否</v>
      </c>
      <c r="G139" s="269" t="str">
        <f t="shared" si="10"/>
        <v>项</v>
      </c>
    </row>
    <row r="140" s="262" customFormat="1" ht="36" customHeight="1" spans="1:7">
      <c r="A140" s="288" t="s">
        <v>2762</v>
      </c>
      <c r="B140" s="287" t="s">
        <v>2763</v>
      </c>
      <c r="C140" s="292"/>
      <c r="D140" s="292"/>
      <c r="E140" s="285"/>
      <c r="F140" s="286" t="str">
        <f t="shared" ref="F140:F203" si="11">IF(LEN(A140)=3,"是",IF(B140&lt;&gt;"",IF(SUM(C140:D140)&lt;&gt;0,"是","否"),"是"))</f>
        <v>否</v>
      </c>
      <c r="G140" s="269" t="str">
        <f t="shared" ref="G140:G203" si="12">IF(LEN(A140)=3,"类",IF(LEN(A140)=5,"款","项"))</f>
        <v>项</v>
      </c>
    </row>
    <row r="141" s="262" customFormat="1" ht="36" customHeight="1" spans="1:7">
      <c r="A141" s="282" t="s">
        <v>2764</v>
      </c>
      <c r="B141" s="283" t="s">
        <v>2765</v>
      </c>
      <c r="C141" s="284"/>
      <c r="D141" s="284"/>
      <c r="E141" s="285"/>
      <c r="F141" s="286" t="str">
        <f t="shared" si="11"/>
        <v>否</v>
      </c>
      <c r="G141" s="269" t="str">
        <f t="shared" si="12"/>
        <v>款</v>
      </c>
    </row>
    <row r="142" s="262" customFormat="1" ht="36" customHeight="1" spans="1:7">
      <c r="A142" s="288" t="s">
        <v>2766</v>
      </c>
      <c r="B142" s="289" t="s">
        <v>2767</v>
      </c>
      <c r="C142" s="290"/>
      <c r="D142" s="290"/>
      <c r="E142" s="291" t="str">
        <f t="shared" ref="E140:E204" si="13">IF(C142&gt;0,D142/C142-1,IF(C142&lt;0,-(D142/C142-1),""))</f>
        <v/>
      </c>
      <c r="F142" s="286" t="str">
        <f t="shared" si="11"/>
        <v>否</v>
      </c>
      <c r="G142" s="269" t="str">
        <f t="shared" si="12"/>
        <v>项</v>
      </c>
    </row>
    <row r="143" s="262" customFormat="1" ht="36" customHeight="1" spans="1:7">
      <c r="A143" s="288" t="s">
        <v>2768</v>
      </c>
      <c r="B143" s="287" t="s">
        <v>2769</v>
      </c>
      <c r="C143" s="292"/>
      <c r="D143" s="292"/>
      <c r="E143" s="285"/>
      <c r="F143" s="286" t="str">
        <f t="shared" si="11"/>
        <v>否</v>
      </c>
      <c r="G143" s="269" t="str">
        <f t="shared" si="12"/>
        <v>项</v>
      </c>
    </row>
    <row r="144" s="262" customFormat="1" ht="36" customHeight="1" spans="1:7">
      <c r="A144" s="288" t="s">
        <v>2770</v>
      </c>
      <c r="B144" s="287" t="s">
        <v>2771</v>
      </c>
      <c r="C144" s="292"/>
      <c r="D144" s="292"/>
      <c r="E144" s="285"/>
      <c r="F144" s="286" t="str">
        <f t="shared" si="11"/>
        <v>否</v>
      </c>
      <c r="G144" s="269" t="str">
        <f t="shared" si="12"/>
        <v>项</v>
      </c>
    </row>
    <row r="145" s="262" customFormat="1" ht="36" customHeight="1" spans="1:7">
      <c r="A145" s="288" t="s">
        <v>2772</v>
      </c>
      <c r="B145" s="289" t="s">
        <v>2773</v>
      </c>
      <c r="C145" s="290"/>
      <c r="D145" s="290"/>
      <c r="E145" s="291" t="str">
        <f t="shared" si="13"/>
        <v/>
      </c>
      <c r="F145" s="286" t="str">
        <f t="shared" si="11"/>
        <v>否</v>
      </c>
      <c r="G145" s="269" t="str">
        <f t="shared" si="12"/>
        <v>项</v>
      </c>
    </row>
    <row r="146" s="262" customFormat="1" ht="36" customHeight="1" spans="1:7">
      <c r="A146" s="282" t="s">
        <v>2774</v>
      </c>
      <c r="B146" s="293" t="s">
        <v>2775</v>
      </c>
      <c r="C146" s="294">
        <f>SUM(C147:C154)</f>
        <v>0</v>
      </c>
      <c r="D146" s="294">
        <f>SUM(D147:D154)</f>
        <v>0</v>
      </c>
      <c r="E146" s="291" t="str">
        <f t="shared" si="13"/>
        <v/>
      </c>
      <c r="F146" s="286" t="str">
        <f t="shared" si="11"/>
        <v>否</v>
      </c>
      <c r="G146" s="269" t="str">
        <f t="shared" si="12"/>
        <v>款</v>
      </c>
    </row>
    <row r="147" s="262" customFormat="1" ht="36" customHeight="1" spans="1:7">
      <c r="A147" s="288" t="s">
        <v>2776</v>
      </c>
      <c r="B147" s="289" t="s">
        <v>2777</v>
      </c>
      <c r="C147" s="290"/>
      <c r="D147" s="290"/>
      <c r="E147" s="291" t="str">
        <f t="shared" si="13"/>
        <v/>
      </c>
      <c r="F147" s="286" t="str">
        <f t="shared" si="11"/>
        <v>否</v>
      </c>
      <c r="G147" s="269" t="str">
        <f t="shared" si="12"/>
        <v>项</v>
      </c>
    </row>
    <row r="148" s="262" customFormat="1" ht="36" customHeight="1" spans="1:7">
      <c r="A148" s="288" t="s">
        <v>2778</v>
      </c>
      <c r="B148" s="289" t="s">
        <v>2779</v>
      </c>
      <c r="C148" s="290"/>
      <c r="D148" s="290"/>
      <c r="E148" s="291" t="str">
        <f t="shared" si="13"/>
        <v/>
      </c>
      <c r="F148" s="286" t="str">
        <f t="shared" si="11"/>
        <v>否</v>
      </c>
      <c r="G148" s="269" t="str">
        <f t="shared" si="12"/>
        <v>项</v>
      </c>
    </row>
    <row r="149" s="262" customFormat="1" ht="36" customHeight="1" spans="1:7">
      <c r="A149" s="288" t="s">
        <v>2780</v>
      </c>
      <c r="B149" s="289" t="s">
        <v>2781</v>
      </c>
      <c r="C149" s="290"/>
      <c r="D149" s="290"/>
      <c r="E149" s="291" t="str">
        <f t="shared" si="13"/>
        <v/>
      </c>
      <c r="F149" s="286" t="str">
        <f t="shared" si="11"/>
        <v>否</v>
      </c>
      <c r="G149" s="269" t="str">
        <f t="shared" si="12"/>
        <v>项</v>
      </c>
    </row>
    <row r="150" s="262" customFormat="1" ht="36" customHeight="1" spans="1:7">
      <c r="A150" s="288" t="s">
        <v>2782</v>
      </c>
      <c r="B150" s="289" t="s">
        <v>2783</v>
      </c>
      <c r="C150" s="290"/>
      <c r="D150" s="290"/>
      <c r="E150" s="291" t="str">
        <f t="shared" si="13"/>
        <v/>
      </c>
      <c r="F150" s="286" t="str">
        <f t="shared" si="11"/>
        <v>否</v>
      </c>
      <c r="G150" s="269" t="str">
        <f t="shared" si="12"/>
        <v>项</v>
      </c>
    </row>
    <row r="151" s="262" customFormat="1" ht="36" customHeight="1" spans="1:7">
      <c r="A151" s="288" t="s">
        <v>2784</v>
      </c>
      <c r="B151" s="289" t="s">
        <v>2785</v>
      </c>
      <c r="C151" s="290"/>
      <c r="D151" s="290"/>
      <c r="E151" s="291" t="str">
        <f t="shared" si="13"/>
        <v/>
      </c>
      <c r="F151" s="286" t="str">
        <f t="shared" si="11"/>
        <v>否</v>
      </c>
      <c r="G151" s="269" t="str">
        <f t="shared" si="12"/>
        <v>项</v>
      </c>
    </row>
    <row r="152" s="262" customFormat="1" ht="36" customHeight="1" spans="1:7">
      <c r="A152" s="288" t="s">
        <v>2786</v>
      </c>
      <c r="B152" s="289" t="s">
        <v>2787</v>
      </c>
      <c r="C152" s="290"/>
      <c r="D152" s="290"/>
      <c r="E152" s="291" t="str">
        <f t="shared" si="13"/>
        <v/>
      </c>
      <c r="F152" s="286" t="str">
        <f t="shared" si="11"/>
        <v>否</v>
      </c>
      <c r="G152" s="269" t="str">
        <f t="shared" si="12"/>
        <v>项</v>
      </c>
    </row>
    <row r="153" s="262" customFormat="1" ht="36" customHeight="1" spans="1:7">
      <c r="A153" s="288" t="s">
        <v>2788</v>
      </c>
      <c r="B153" s="289" t="s">
        <v>2789</v>
      </c>
      <c r="C153" s="290"/>
      <c r="D153" s="290"/>
      <c r="E153" s="291" t="str">
        <f t="shared" si="13"/>
        <v/>
      </c>
      <c r="F153" s="286" t="str">
        <f t="shared" si="11"/>
        <v>否</v>
      </c>
      <c r="G153" s="269" t="str">
        <f t="shared" si="12"/>
        <v>项</v>
      </c>
    </row>
    <row r="154" s="262" customFormat="1" ht="36" customHeight="1" spans="1:7">
      <c r="A154" s="288" t="s">
        <v>2790</v>
      </c>
      <c r="B154" s="289" t="s">
        <v>2791</v>
      </c>
      <c r="C154" s="290"/>
      <c r="D154" s="290"/>
      <c r="E154" s="291" t="str">
        <f t="shared" si="13"/>
        <v/>
      </c>
      <c r="F154" s="286" t="str">
        <f t="shared" si="11"/>
        <v>否</v>
      </c>
      <c r="G154" s="269" t="str">
        <f t="shared" si="12"/>
        <v>项</v>
      </c>
    </row>
    <row r="155" s="262" customFormat="1" ht="36" customHeight="1" spans="1:7">
      <c r="A155" s="282" t="s">
        <v>2792</v>
      </c>
      <c r="B155" s="293" t="s">
        <v>2793</v>
      </c>
      <c r="C155" s="294">
        <f>SUM(C156:C161)</f>
        <v>0</v>
      </c>
      <c r="D155" s="294">
        <f>SUM(D156:D161)</f>
        <v>0</v>
      </c>
      <c r="E155" s="291" t="str">
        <f t="shared" si="13"/>
        <v/>
      </c>
      <c r="F155" s="286" t="str">
        <f t="shared" si="11"/>
        <v>否</v>
      </c>
      <c r="G155" s="269" t="str">
        <f t="shared" si="12"/>
        <v>款</v>
      </c>
    </row>
    <row r="156" s="262" customFormat="1" ht="36" customHeight="1" spans="1:7">
      <c r="A156" s="288" t="s">
        <v>2794</v>
      </c>
      <c r="B156" s="289" t="s">
        <v>2795</v>
      </c>
      <c r="C156" s="290"/>
      <c r="D156" s="290"/>
      <c r="E156" s="291" t="str">
        <f t="shared" si="13"/>
        <v/>
      </c>
      <c r="F156" s="286" t="str">
        <f t="shared" si="11"/>
        <v>否</v>
      </c>
      <c r="G156" s="269" t="str">
        <f t="shared" si="12"/>
        <v>项</v>
      </c>
    </row>
    <row r="157" s="262" customFormat="1" ht="36" customHeight="1" spans="1:7">
      <c r="A157" s="288" t="s">
        <v>2796</v>
      </c>
      <c r="B157" s="289" t="s">
        <v>2797</v>
      </c>
      <c r="C157" s="290"/>
      <c r="D157" s="290"/>
      <c r="E157" s="291" t="str">
        <f t="shared" si="13"/>
        <v/>
      </c>
      <c r="F157" s="286" t="str">
        <f t="shared" si="11"/>
        <v>否</v>
      </c>
      <c r="G157" s="269" t="str">
        <f t="shared" si="12"/>
        <v>项</v>
      </c>
    </row>
    <row r="158" s="262" customFormat="1" ht="36" customHeight="1" spans="1:7">
      <c r="A158" s="288" t="s">
        <v>2798</v>
      </c>
      <c r="B158" s="289" t="s">
        <v>2799</v>
      </c>
      <c r="C158" s="290"/>
      <c r="D158" s="290"/>
      <c r="E158" s="291" t="str">
        <f t="shared" si="13"/>
        <v/>
      </c>
      <c r="F158" s="286" t="str">
        <f t="shared" si="11"/>
        <v>否</v>
      </c>
      <c r="G158" s="269" t="str">
        <f t="shared" si="12"/>
        <v>项</v>
      </c>
    </row>
    <row r="159" s="262" customFormat="1" ht="36" customHeight="1" spans="1:7">
      <c r="A159" s="288" t="s">
        <v>2800</v>
      </c>
      <c r="B159" s="289" t="s">
        <v>2801</v>
      </c>
      <c r="C159" s="290"/>
      <c r="D159" s="290"/>
      <c r="E159" s="291" t="str">
        <f t="shared" si="13"/>
        <v/>
      </c>
      <c r="F159" s="286" t="str">
        <f t="shared" si="11"/>
        <v>否</v>
      </c>
      <c r="G159" s="269" t="str">
        <f t="shared" si="12"/>
        <v>项</v>
      </c>
    </row>
    <row r="160" s="262" customFormat="1" ht="36" customHeight="1" spans="1:7">
      <c r="A160" s="288" t="s">
        <v>2802</v>
      </c>
      <c r="B160" s="289" t="s">
        <v>2803</v>
      </c>
      <c r="C160" s="290"/>
      <c r="D160" s="290"/>
      <c r="E160" s="291" t="str">
        <f t="shared" si="13"/>
        <v/>
      </c>
      <c r="F160" s="286" t="str">
        <f t="shared" si="11"/>
        <v>否</v>
      </c>
      <c r="G160" s="269" t="str">
        <f t="shared" si="12"/>
        <v>项</v>
      </c>
    </row>
    <row r="161" s="262" customFormat="1" ht="36" customHeight="1" spans="1:7">
      <c r="A161" s="288" t="s">
        <v>2804</v>
      </c>
      <c r="B161" s="289" t="s">
        <v>2805</v>
      </c>
      <c r="C161" s="290"/>
      <c r="D161" s="290"/>
      <c r="E161" s="291" t="str">
        <f t="shared" si="13"/>
        <v/>
      </c>
      <c r="F161" s="286" t="str">
        <f t="shared" si="11"/>
        <v>否</v>
      </c>
      <c r="G161" s="269" t="str">
        <f t="shared" si="12"/>
        <v>项</v>
      </c>
    </row>
    <row r="162" s="262" customFormat="1" ht="36" customHeight="1" spans="1:7">
      <c r="A162" s="282" t="s">
        <v>2806</v>
      </c>
      <c r="B162" s="283" t="s">
        <v>2807</v>
      </c>
      <c r="C162" s="284"/>
      <c r="D162" s="284"/>
      <c r="E162" s="285"/>
      <c r="F162" s="286" t="str">
        <f t="shared" si="11"/>
        <v>否</v>
      </c>
      <c r="G162" s="269" t="str">
        <f t="shared" si="12"/>
        <v>款</v>
      </c>
    </row>
    <row r="163" s="262" customFormat="1" ht="36" customHeight="1" spans="1:7">
      <c r="A163" s="288" t="s">
        <v>2808</v>
      </c>
      <c r="B163" s="287" t="s">
        <v>2809</v>
      </c>
      <c r="C163" s="292"/>
      <c r="D163" s="292"/>
      <c r="E163" s="285"/>
      <c r="F163" s="286" t="str">
        <f t="shared" si="11"/>
        <v>否</v>
      </c>
      <c r="G163" s="269" t="str">
        <f t="shared" si="12"/>
        <v>项</v>
      </c>
    </row>
    <row r="164" s="262" customFormat="1" ht="36" customHeight="1" spans="1:7">
      <c r="A164" s="288" t="s">
        <v>2810</v>
      </c>
      <c r="B164" s="289" t="s">
        <v>2811</v>
      </c>
      <c r="C164" s="290"/>
      <c r="D164" s="290"/>
      <c r="E164" s="291" t="str">
        <f t="shared" si="13"/>
        <v/>
      </c>
      <c r="F164" s="286" t="str">
        <f t="shared" si="11"/>
        <v>否</v>
      </c>
      <c r="G164" s="269" t="str">
        <f t="shared" si="12"/>
        <v>项</v>
      </c>
    </row>
    <row r="165" s="262" customFormat="1" ht="36" customHeight="1" spans="1:7">
      <c r="A165" s="288" t="s">
        <v>2812</v>
      </c>
      <c r="B165" s="287" t="s">
        <v>2813</v>
      </c>
      <c r="C165" s="292"/>
      <c r="D165" s="292"/>
      <c r="E165" s="285"/>
      <c r="F165" s="286" t="str">
        <f t="shared" si="11"/>
        <v>否</v>
      </c>
      <c r="G165" s="269" t="str">
        <f t="shared" si="12"/>
        <v>项</v>
      </c>
    </row>
    <row r="166" s="262" customFormat="1" ht="36" customHeight="1" spans="1:7">
      <c r="A166" s="288" t="s">
        <v>2814</v>
      </c>
      <c r="B166" s="287" t="s">
        <v>2815</v>
      </c>
      <c r="C166" s="292"/>
      <c r="D166" s="292"/>
      <c r="E166" s="285"/>
      <c r="F166" s="286" t="str">
        <f t="shared" si="11"/>
        <v>否</v>
      </c>
      <c r="G166" s="269" t="str">
        <f t="shared" si="12"/>
        <v>项</v>
      </c>
    </row>
    <row r="167" s="262" customFormat="1" ht="36" customHeight="1" spans="1:7">
      <c r="A167" s="288" t="s">
        <v>2816</v>
      </c>
      <c r="B167" s="289" t="s">
        <v>2817</v>
      </c>
      <c r="C167" s="290"/>
      <c r="D167" s="290"/>
      <c r="E167" s="291" t="str">
        <f t="shared" si="13"/>
        <v/>
      </c>
      <c r="F167" s="286" t="str">
        <f t="shared" si="11"/>
        <v>否</v>
      </c>
      <c r="G167" s="269" t="str">
        <f t="shared" si="12"/>
        <v>项</v>
      </c>
    </row>
    <row r="168" s="262" customFormat="1" ht="36" customHeight="1" spans="1:7">
      <c r="A168" s="288" t="s">
        <v>2818</v>
      </c>
      <c r="B168" s="289" t="s">
        <v>2819</v>
      </c>
      <c r="C168" s="290"/>
      <c r="D168" s="290"/>
      <c r="E168" s="291" t="str">
        <f t="shared" si="13"/>
        <v/>
      </c>
      <c r="F168" s="286" t="str">
        <f t="shared" si="11"/>
        <v>否</v>
      </c>
      <c r="G168" s="269" t="str">
        <f t="shared" si="12"/>
        <v>项</v>
      </c>
    </row>
    <row r="169" s="262" customFormat="1" ht="36" customHeight="1" spans="1:7">
      <c r="A169" s="288" t="s">
        <v>2820</v>
      </c>
      <c r="B169" s="289" t="s">
        <v>2821</v>
      </c>
      <c r="C169" s="290"/>
      <c r="D169" s="290"/>
      <c r="E169" s="291" t="str">
        <f t="shared" si="13"/>
        <v/>
      </c>
      <c r="F169" s="286" t="str">
        <f t="shared" si="11"/>
        <v>否</v>
      </c>
      <c r="G169" s="269" t="str">
        <f t="shared" si="12"/>
        <v>项</v>
      </c>
    </row>
    <row r="170" s="262" customFormat="1" ht="36" customHeight="1" spans="1:7">
      <c r="A170" s="288" t="s">
        <v>2822</v>
      </c>
      <c r="B170" s="289" t="s">
        <v>2823</v>
      </c>
      <c r="C170" s="290"/>
      <c r="D170" s="290"/>
      <c r="E170" s="291" t="str">
        <f t="shared" si="13"/>
        <v/>
      </c>
      <c r="F170" s="286" t="str">
        <f t="shared" si="11"/>
        <v>否</v>
      </c>
      <c r="G170" s="269" t="str">
        <f t="shared" si="12"/>
        <v>项</v>
      </c>
    </row>
    <row r="171" s="262" customFormat="1" ht="36" customHeight="1" spans="1:7">
      <c r="A171" s="282" t="s">
        <v>2824</v>
      </c>
      <c r="B171" s="293" t="s">
        <v>2825</v>
      </c>
      <c r="C171" s="294">
        <f>SUM(C172:C173)</f>
        <v>0</v>
      </c>
      <c r="D171" s="294">
        <f>SUM(D172:D173)</f>
        <v>0</v>
      </c>
      <c r="E171" s="291" t="str">
        <f t="shared" si="13"/>
        <v/>
      </c>
      <c r="F171" s="286" t="str">
        <f t="shared" si="11"/>
        <v>否</v>
      </c>
      <c r="G171" s="269" t="str">
        <f t="shared" si="12"/>
        <v>款</v>
      </c>
    </row>
    <row r="172" s="262" customFormat="1" ht="36" customHeight="1" spans="1:7">
      <c r="A172" s="288" t="s">
        <v>2826</v>
      </c>
      <c r="B172" s="289" t="s">
        <v>2748</v>
      </c>
      <c r="C172" s="290"/>
      <c r="D172" s="290"/>
      <c r="E172" s="291" t="str">
        <f t="shared" si="13"/>
        <v/>
      </c>
      <c r="F172" s="286" t="str">
        <f t="shared" si="11"/>
        <v>否</v>
      </c>
      <c r="G172" s="269" t="str">
        <f t="shared" si="12"/>
        <v>项</v>
      </c>
    </row>
    <row r="173" s="262" customFormat="1" ht="36" customHeight="1" spans="1:7">
      <c r="A173" s="288" t="s">
        <v>2827</v>
      </c>
      <c r="B173" s="289" t="s">
        <v>2828</v>
      </c>
      <c r="C173" s="290"/>
      <c r="D173" s="290"/>
      <c r="E173" s="291" t="str">
        <f t="shared" si="13"/>
        <v/>
      </c>
      <c r="F173" s="286" t="str">
        <f t="shared" si="11"/>
        <v>否</v>
      </c>
      <c r="G173" s="269" t="str">
        <f t="shared" si="12"/>
        <v>项</v>
      </c>
    </row>
    <row r="174" s="262" customFormat="1" ht="36" customHeight="1" spans="1:7">
      <c r="A174" s="282" t="s">
        <v>2829</v>
      </c>
      <c r="B174" s="293" t="s">
        <v>2830</v>
      </c>
      <c r="C174" s="294">
        <f>SUM(C175:C176)</f>
        <v>0</v>
      </c>
      <c r="D174" s="294">
        <f>SUM(D175:D176)</f>
        <v>0</v>
      </c>
      <c r="E174" s="291" t="str">
        <f t="shared" si="13"/>
        <v/>
      </c>
      <c r="F174" s="286" t="str">
        <f t="shared" si="11"/>
        <v>否</v>
      </c>
      <c r="G174" s="269" t="str">
        <f t="shared" si="12"/>
        <v>款</v>
      </c>
    </row>
    <row r="175" s="262" customFormat="1" ht="36" customHeight="1" spans="1:7">
      <c r="A175" s="288" t="s">
        <v>2831</v>
      </c>
      <c r="B175" s="289" t="s">
        <v>2748</v>
      </c>
      <c r="C175" s="290"/>
      <c r="D175" s="290"/>
      <c r="E175" s="291" t="str">
        <f t="shared" si="13"/>
        <v/>
      </c>
      <c r="F175" s="286" t="str">
        <f t="shared" si="11"/>
        <v>否</v>
      </c>
      <c r="G175" s="269" t="str">
        <f t="shared" si="12"/>
        <v>项</v>
      </c>
    </row>
    <row r="176" s="262" customFormat="1" ht="36" customHeight="1" spans="1:7">
      <c r="A176" s="288" t="s">
        <v>2832</v>
      </c>
      <c r="B176" s="289" t="s">
        <v>2833</v>
      </c>
      <c r="C176" s="290"/>
      <c r="D176" s="290"/>
      <c r="E176" s="291" t="str">
        <f t="shared" si="13"/>
        <v/>
      </c>
      <c r="F176" s="286" t="str">
        <f t="shared" si="11"/>
        <v>否</v>
      </c>
      <c r="G176" s="269" t="str">
        <f t="shared" si="12"/>
        <v>项</v>
      </c>
    </row>
    <row r="177" s="262" customFormat="1" ht="36" customHeight="1" spans="1:7">
      <c r="A177" s="282" t="s">
        <v>2834</v>
      </c>
      <c r="B177" s="293" t="s">
        <v>2835</v>
      </c>
      <c r="C177" s="294"/>
      <c r="D177" s="294"/>
      <c r="E177" s="291" t="str">
        <f t="shared" si="13"/>
        <v/>
      </c>
      <c r="F177" s="286" t="str">
        <f t="shared" si="11"/>
        <v>否</v>
      </c>
      <c r="G177" s="269" t="str">
        <f t="shared" si="12"/>
        <v>款</v>
      </c>
    </row>
    <row r="178" s="262" customFormat="1" ht="36" customHeight="1" spans="1:7">
      <c r="A178" s="282" t="s">
        <v>2836</v>
      </c>
      <c r="B178" s="293" t="s">
        <v>2837</v>
      </c>
      <c r="C178" s="294">
        <f>SUM(C179:C181)</f>
        <v>0</v>
      </c>
      <c r="D178" s="294">
        <f>SUM(D179:D181)</f>
        <v>0</v>
      </c>
      <c r="E178" s="291" t="str">
        <f t="shared" si="13"/>
        <v/>
      </c>
      <c r="F178" s="286" t="str">
        <f t="shared" si="11"/>
        <v>否</v>
      </c>
      <c r="G178" s="269" t="str">
        <f t="shared" si="12"/>
        <v>款</v>
      </c>
    </row>
    <row r="179" s="262" customFormat="1" ht="36" customHeight="1" spans="1:7">
      <c r="A179" s="288" t="s">
        <v>2838</v>
      </c>
      <c r="B179" s="289" t="s">
        <v>2767</v>
      </c>
      <c r="C179" s="290"/>
      <c r="D179" s="290"/>
      <c r="E179" s="291" t="str">
        <f t="shared" si="13"/>
        <v/>
      </c>
      <c r="F179" s="286" t="str">
        <f t="shared" si="11"/>
        <v>否</v>
      </c>
      <c r="G179" s="269" t="str">
        <f t="shared" si="12"/>
        <v>项</v>
      </c>
    </row>
    <row r="180" s="262" customFormat="1" ht="36" customHeight="1" spans="1:7">
      <c r="A180" s="288" t="s">
        <v>2839</v>
      </c>
      <c r="B180" s="289" t="s">
        <v>2771</v>
      </c>
      <c r="C180" s="290"/>
      <c r="D180" s="290"/>
      <c r="E180" s="291" t="str">
        <f t="shared" si="13"/>
        <v/>
      </c>
      <c r="F180" s="286" t="str">
        <f t="shared" si="11"/>
        <v>否</v>
      </c>
      <c r="G180" s="269" t="str">
        <f t="shared" si="12"/>
        <v>项</v>
      </c>
    </row>
    <row r="181" s="262" customFormat="1" ht="36" customHeight="1" spans="1:7">
      <c r="A181" s="288" t="s">
        <v>2840</v>
      </c>
      <c r="B181" s="289" t="s">
        <v>2841</v>
      </c>
      <c r="C181" s="290"/>
      <c r="D181" s="290"/>
      <c r="E181" s="291" t="str">
        <f t="shared" si="13"/>
        <v/>
      </c>
      <c r="F181" s="286" t="str">
        <f t="shared" si="11"/>
        <v>否</v>
      </c>
      <c r="G181" s="269" t="str">
        <f t="shared" si="12"/>
        <v>项</v>
      </c>
    </row>
    <row r="182" s="262" customFormat="1" ht="36" customHeight="1" spans="1:7">
      <c r="A182" s="282" t="s">
        <v>95</v>
      </c>
      <c r="B182" s="283" t="s">
        <v>2842</v>
      </c>
      <c r="C182" s="284"/>
      <c r="D182" s="284"/>
      <c r="E182" s="285"/>
      <c r="F182" s="286" t="str">
        <f t="shared" si="11"/>
        <v>是</v>
      </c>
      <c r="G182" s="269" t="str">
        <f t="shared" si="12"/>
        <v>类</v>
      </c>
    </row>
    <row r="183" s="262" customFormat="1" ht="36" customHeight="1" spans="1:7">
      <c r="A183" s="282" t="s">
        <v>2843</v>
      </c>
      <c r="B183" s="283" t="s">
        <v>2844</v>
      </c>
      <c r="C183" s="284"/>
      <c r="D183" s="284"/>
      <c r="E183" s="285"/>
      <c r="F183" s="286" t="str">
        <f t="shared" si="11"/>
        <v>否</v>
      </c>
      <c r="G183" s="269" t="str">
        <f t="shared" si="12"/>
        <v>款</v>
      </c>
    </row>
    <row r="184" s="262" customFormat="1" ht="36" customHeight="1" spans="1:7">
      <c r="A184" s="288" t="s">
        <v>2845</v>
      </c>
      <c r="B184" s="287" t="s">
        <v>2846</v>
      </c>
      <c r="C184" s="292"/>
      <c r="D184" s="292"/>
      <c r="E184" s="285"/>
      <c r="F184" s="286" t="str">
        <f t="shared" si="11"/>
        <v>否</v>
      </c>
      <c r="G184" s="269" t="str">
        <f t="shared" si="12"/>
        <v>项</v>
      </c>
    </row>
    <row r="185" s="262" customFormat="1" ht="36" customHeight="1" spans="1:7">
      <c r="A185" s="288" t="s">
        <v>2847</v>
      </c>
      <c r="B185" s="289" t="s">
        <v>2848</v>
      </c>
      <c r="C185" s="290"/>
      <c r="D185" s="290"/>
      <c r="E185" s="291" t="str">
        <f t="shared" si="13"/>
        <v/>
      </c>
      <c r="F185" s="286" t="str">
        <f t="shared" si="11"/>
        <v>否</v>
      </c>
      <c r="G185" s="269" t="str">
        <f t="shared" si="12"/>
        <v>项</v>
      </c>
    </row>
    <row r="186" s="262" customFormat="1" ht="36" customHeight="1" spans="1:7">
      <c r="A186" s="282" t="s">
        <v>117</v>
      </c>
      <c r="B186" s="283" t="s">
        <v>2849</v>
      </c>
      <c r="C186" s="284">
        <f>C187+C191+C200</f>
        <v>3131</v>
      </c>
      <c r="D186" s="284">
        <f>D187+D191+D200</f>
        <v>2703</v>
      </c>
      <c r="E186" s="291">
        <f t="shared" si="13"/>
        <v>-0.137</v>
      </c>
      <c r="F186" s="286" t="str">
        <f t="shared" si="11"/>
        <v>是</v>
      </c>
      <c r="G186" s="269" t="str">
        <f t="shared" si="12"/>
        <v>类</v>
      </c>
    </row>
    <row r="187" s="262" customFormat="1" ht="36" customHeight="1" spans="1:7">
      <c r="A187" s="282" t="s">
        <v>2850</v>
      </c>
      <c r="B187" s="283" t="s">
        <v>2851</v>
      </c>
      <c r="C187" s="284">
        <f>C188+C189+C190</f>
        <v>0</v>
      </c>
      <c r="D187" s="284"/>
      <c r="E187" s="285"/>
      <c r="F187" s="286" t="str">
        <f t="shared" si="11"/>
        <v>否</v>
      </c>
      <c r="G187" s="269" t="str">
        <f t="shared" si="12"/>
        <v>款</v>
      </c>
    </row>
    <row r="188" s="262" customFormat="1" ht="36" customHeight="1" spans="1:7">
      <c r="A188" s="288" t="s">
        <v>2852</v>
      </c>
      <c r="B188" s="287" t="s">
        <v>2853</v>
      </c>
      <c r="C188" s="292"/>
      <c r="D188" s="292"/>
      <c r="E188" s="285"/>
      <c r="F188" s="286" t="str">
        <f t="shared" si="11"/>
        <v>否</v>
      </c>
      <c r="G188" s="269" t="str">
        <f t="shared" si="12"/>
        <v>项</v>
      </c>
    </row>
    <row r="189" s="262" customFormat="1" ht="36" customHeight="1" spans="1:7">
      <c r="A189" s="288" t="s">
        <v>2854</v>
      </c>
      <c r="B189" s="287" t="s">
        <v>2855</v>
      </c>
      <c r="C189" s="292"/>
      <c r="D189" s="292"/>
      <c r="E189" s="285"/>
      <c r="F189" s="286" t="str">
        <f t="shared" si="11"/>
        <v>否</v>
      </c>
      <c r="G189" s="269" t="str">
        <f t="shared" si="12"/>
        <v>项</v>
      </c>
    </row>
    <row r="190" s="262" customFormat="1" ht="36" customHeight="1" spans="1:7">
      <c r="A190" s="288" t="s">
        <v>2856</v>
      </c>
      <c r="B190" s="289" t="s">
        <v>2857</v>
      </c>
      <c r="C190" s="290"/>
      <c r="D190" s="290"/>
      <c r="E190" s="291" t="str">
        <f t="shared" si="13"/>
        <v/>
      </c>
      <c r="F190" s="286" t="str">
        <f t="shared" si="11"/>
        <v>否</v>
      </c>
      <c r="G190" s="269" t="str">
        <f t="shared" si="12"/>
        <v>项</v>
      </c>
    </row>
    <row r="191" s="262" customFormat="1" ht="36" customHeight="1" spans="1:7">
      <c r="A191" s="282" t="s">
        <v>2858</v>
      </c>
      <c r="B191" s="283" t="s">
        <v>2859</v>
      </c>
      <c r="C191" s="284">
        <f>SUM(C192:C199)</f>
        <v>13</v>
      </c>
      <c r="D191" s="284">
        <f>SUM(D192:D199)</f>
        <v>23</v>
      </c>
      <c r="E191" s="291">
        <f t="shared" si="13"/>
        <v>0.769</v>
      </c>
      <c r="F191" s="286" t="str">
        <f t="shared" si="11"/>
        <v>是</v>
      </c>
      <c r="G191" s="269" t="str">
        <f t="shared" si="12"/>
        <v>款</v>
      </c>
    </row>
    <row r="192" s="262" customFormat="1" ht="36" customHeight="1" spans="1:7">
      <c r="A192" s="288" t="s">
        <v>2860</v>
      </c>
      <c r="B192" s="289" t="s">
        <v>2861</v>
      </c>
      <c r="C192" s="290"/>
      <c r="D192" s="290"/>
      <c r="E192" s="291" t="str">
        <f t="shared" ref="E192:E198" si="14">IF(C192&gt;0,D192/C192-1,IF(C192&lt;0,-(D192/C192-1),""))</f>
        <v/>
      </c>
      <c r="F192" s="286" t="str">
        <f t="shared" si="11"/>
        <v>否</v>
      </c>
      <c r="G192" s="269" t="str">
        <f t="shared" si="12"/>
        <v>项</v>
      </c>
    </row>
    <row r="193" s="262" customFormat="1" ht="36" customHeight="1" spans="1:7">
      <c r="A193" s="288" t="s">
        <v>2862</v>
      </c>
      <c r="B193" s="289" t="s">
        <v>2863</v>
      </c>
      <c r="C193" s="290"/>
      <c r="D193" s="290"/>
      <c r="E193" s="291" t="str">
        <f t="shared" si="14"/>
        <v/>
      </c>
      <c r="F193" s="286" t="str">
        <f t="shared" si="11"/>
        <v>否</v>
      </c>
      <c r="G193" s="269" t="str">
        <f t="shared" si="12"/>
        <v>项</v>
      </c>
    </row>
    <row r="194" s="262" customFormat="1" ht="36" customHeight="1" spans="1:7">
      <c r="A194" s="288" t="s">
        <v>2864</v>
      </c>
      <c r="B194" s="287" t="s">
        <v>2865</v>
      </c>
      <c r="C194" s="292">
        <v>8</v>
      </c>
      <c r="D194" s="292">
        <v>13</v>
      </c>
      <c r="E194" s="291">
        <f t="shared" si="14"/>
        <v>0.625</v>
      </c>
      <c r="F194" s="286" t="str">
        <f t="shared" si="11"/>
        <v>是</v>
      </c>
      <c r="G194" s="269" t="str">
        <f t="shared" si="12"/>
        <v>项</v>
      </c>
    </row>
    <row r="195" s="262" customFormat="1" ht="36" customHeight="1" spans="1:7">
      <c r="A195" s="288" t="s">
        <v>2866</v>
      </c>
      <c r="B195" s="287" t="s">
        <v>2867</v>
      </c>
      <c r="C195" s="292"/>
      <c r="D195" s="292"/>
      <c r="E195" s="291" t="str">
        <f t="shared" si="14"/>
        <v/>
      </c>
      <c r="F195" s="286" t="str">
        <f t="shared" si="11"/>
        <v>否</v>
      </c>
      <c r="G195" s="269" t="str">
        <f t="shared" si="12"/>
        <v>项</v>
      </c>
    </row>
    <row r="196" s="262" customFormat="1" ht="36" customHeight="1" spans="1:7">
      <c r="A196" s="288" t="s">
        <v>2868</v>
      </c>
      <c r="B196" s="289" t="s">
        <v>2869</v>
      </c>
      <c r="C196" s="290"/>
      <c r="D196" s="290"/>
      <c r="E196" s="291" t="str">
        <f t="shared" si="14"/>
        <v/>
      </c>
      <c r="F196" s="286" t="str">
        <f t="shared" si="11"/>
        <v>否</v>
      </c>
      <c r="G196" s="269" t="str">
        <f t="shared" si="12"/>
        <v>项</v>
      </c>
    </row>
    <row r="197" s="262" customFormat="1" ht="36" customHeight="1" spans="1:7">
      <c r="A197" s="288" t="s">
        <v>2870</v>
      </c>
      <c r="B197" s="289" t="s">
        <v>2871</v>
      </c>
      <c r="C197" s="290"/>
      <c r="D197" s="290"/>
      <c r="E197" s="291" t="str">
        <f t="shared" si="14"/>
        <v/>
      </c>
      <c r="F197" s="286" t="str">
        <f t="shared" si="11"/>
        <v>否</v>
      </c>
      <c r="G197" s="269" t="str">
        <f t="shared" si="12"/>
        <v>项</v>
      </c>
    </row>
    <row r="198" s="262" customFormat="1" ht="36" customHeight="1" spans="1:7">
      <c r="A198" s="288" t="s">
        <v>2872</v>
      </c>
      <c r="B198" s="287" t="s">
        <v>2873</v>
      </c>
      <c r="C198" s="292">
        <v>5</v>
      </c>
      <c r="D198" s="292">
        <v>10</v>
      </c>
      <c r="E198" s="291">
        <f t="shared" si="14"/>
        <v>1</v>
      </c>
      <c r="F198" s="286" t="str">
        <f t="shared" si="11"/>
        <v>是</v>
      </c>
      <c r="G198" s="269" t="str">
        <f t="shared" si="12"/>
        <v>项</v>
      </c>
    </row>
    <row r="199" s="262" customFormat="1" ht="36" customHeight="1" spans="1:7">
      <c r="A199" s="288" t="s">
        <v>2874</v>
      </c>
      <c r="B199" s="289" t="s">
        <v>2875</v>
      </c>
      <c r="C199" s="290"/>
      <c r="D199" s="290"/>
      <c r="E199" s="291" t="str">
        <f t="shared" si="13"/>
        <v/>
      </c>
      <c r="F199" s="286" t="str">
        <f t="shared" si="11"/>
        <v>否</v>
      </c>
      <c r="G199" s="269" t="str">
        <f t="shared" si="12"/>
        <v>项</v>
      </c>
    </row>
    <row r="200" s="262" customFormat="1" ht="36" customHeight="1" spans="1:7">
      <c r="A200" s="282" t="s">
        <v>2876</v>
      </c>
      <c r="B200" s="283" t="s">
        <v>2877</v>
      </c>
      <c r="C200" s="284">
        <f>SUM(C201:C211)</f>
        <v>3118</v>
      </c>
      <c r="D200" s="284">
        <f>SUM(D201:D211)</f>
        <v>2680</v>
      </c>
      <c r="E200" s="291">
        <f t="shared" si="13"/>
        <v>-0.14</v>
      </c>
      <c r="F200" s="286" t="str">
        <f t="shared" si="11"/>
        <v>是</v>
      </c>
      <c r="G200" s="269" t="str">
        <f t="shared" si="12"/>
        <v>款</v>
      </c>
    </row>
    <row r="201" s="262" customFormat="1" ht="36" customHeight="1" spans="1:7">
      <c r="A201" s="298">
        <v>2296001</v>
      </c>
      <c r="B201" s="289" t="s">
        <v>2878</v>
      </c>
      <c r="C201" s="290"/>
      <c r="D201" s="290"/>
      <c r="E201" s="291" t="str">
        <f t="shared" si="13"/>
        <v/>
      </c>
      <c r="F201" s="286" t="str">
        <f t="shared" si="11"/>
        <v>否</v>
      </c>
      <c r="G201" s="269" t="str">
        <f t="shared" si="12"/>
        <v>项</v>
      </c>
    </row>
    <row r="202" s="262" customFormat="1" ht="36" customHeight="1" spans="1:7">
      <c r="A202" s="288" t="s">
        <v>2879</v>
      </c>
      <c r="B202" s="287" t="s">
        <v>2880</v>
      </c>
      <c r="C202" s="292">
        <v>2327</v>
      </c>
      <c r="D202" s="292">
        <v>1972</v>
      </c>
      <c r="E202" s="291">
        <f t="shared" si="13"/>
        <v>-0.153</v>
      </c>
      <c r="F202" s="286" t="str">
        <f t="shared" si="11"/>
        <v>是</v>
      </c>
      <c r="G202" s="269" t="str">
        <f t="shared" si="12"/>
        <v>项</v>
      </c>
    </row>
    <row r="203" s="262" customFormat="1" ht="36" customHeight="1" spans="1:7">
      <c r="A203" s="288" t="s">
        <v>2881</v>
      </c>
      <c r="B203" s="287" t="s">
        <v>2882</v>
      </c>
      <c r="C203" s="292">
        <v>557</v>
      </c>
      <c r="D203" s="292">
        <v>153</v>
      </c>
      <c r="E203" s="291">
        <f t="shared" si="13"/>
        <v>-0.725</v>
      </c>
      <c r="F203" s="286" t="str">
        <f t="shared" si="11"/>
        <v>是</v>
      </c>
      <c r="G203" s="269" t="str">
        <f t="shared" si="12"/>
        <v>项</v>
      </c>
    </row>
    <row r="204" s="262" customFormat="1" ht="36" customHeight="1" spans="1:7">
      <c r="A204" s="288" t="s">
        <v>2883</v>
      </c>
      <c r="B204" s="289" t="s">
        <v>2884</v>
      </c>
      <c r="C204" s="290">
        <v>9</v>
      </c>
      <c r="D204" s="290">
        <v>9</v>
      </c>
      <c r="E204" s="291">
        <f t="shared" si="13"/>
        <v>0</v>
      </c>
      <c r="F204" s="286" t="str">
        <f t="shared" ref="F204:F267" si="15">IF(LEN(A204)=3,"是",IF(B204&lt;&gt;"",IF(SUM(C204:D204)&lt;&gt;0,"是","否"),"是"))</f>
        <v>是</v>
      </c>
      <c r="G204" s="269" t="str">
        <f t="shared" ref="G204:G267" si="16">IF(LEN(A204)=3,"类",IF(LEN(A204)=5,"款","项"))</f>
        <v>项</v>
      </c>
    </row>
    <row r="205" s="262" customFormat="1" ht="36" customHeight="1" spans="1:7">
      <c r="A205" s="288" t="s">
        <v>2885</v>
      </c>
      <c r="B205" s="289" t="s">
        <v>2886</v>
      </c>
      <c r="C205" s="290"/>
      <c r="D205" s="290"/>
      <c r="E205" s="291" t="str">
        <f t="shared" ref="E204:E267" si="17">IF(C205&gt;0,D205/C205-1,IF(C205&lt;0,-(D205/C205-1),""))</f>
        <v/>
      </c>
      <c r="F205" s="286" t="str">
        <f t="shared" si="15"/>
        <v>否</v>
      </c>
      <c r="G205" s="269" t="str">
        <f t="shared" si="16"/>
        <v>项</v>
      </c>
    </row>
    <row r="206" s="262" customFormat="1" ht="36" customHeight="1" spans="1:7">
      <c r="A206" s="288" t="s">
        <v>2887</v>
      </c>
      <c r="B206" s="287" t="s">
        <v>2888</v>
      </c>
      <c r="C206" s="292">
        <v>22</v>
      </c>
      <c r="D206" s="292">
        <v>79</v>
      </c>
      <c r="E206" s="291">
        <f t="shared" si="17"/>
        <v>2.591</v>
      </c>
      <c r="F206" s="286" t="str">
        <f t="shared" si="15"/>
        <v>是</v>
      </c>
      <c r="G206" s="269" t="str">
        <f t="shared" si="16"/>
        <v>项</v>
      </c>
    </row>
    <row r="207" s="262" customFormat="1" ht="36" customHeight="1" spans="1:7">
      <c r="A207" s="288" t="s">
        <v>2889</v>
      </c>
      <c r="B207" s="289" t="s">
        <v>2890</v>
      </c>
      <c r="C207" s="290"/>
      <c r="D207" s="290"/>
      <c r="E207" s="291" t="str">
        <f t="shared" si="17"/>
        <v/>
      </c>
      <c r="F207" s="286" t="str">
        <f t="shared" si="15"/>
        <v>否</v>
      </c>
      <c r="G207" s="269" t="str">
        <f t="shared" si="16"/>
        <v>项</v>
      </c>
    </row>
    <row r="208" s="262" customFormat="1" ht="36" customHeight="1" spans="1:7">
      <c r="A208" s="288" t="s">
        <v>2891</v>
      </c>
      <c r="B208" s="289" t="s">
        <v>2892</v>
      </c>
      <c r="C208" s="290"/>
      <c r="D208" s="290"/>
      <c r="E208" s="291" t="str">
        <f t="shared" si="17"/>
        <v/>
      </c>
      <c r="F208" s="286" t="str">
        <f t="shared" si="15"/>
        <v>否</v>
      </c>
      <c r="G208" s="269" t="str">
        <f t="shared" si="16"/>
        <v>项</v>
      </c>
    </row>
    <row r="209" s="262" customFormat="1" ht="36" customHeight="1" spans="1:7">
      <c r="A209" s="288" t="s">
        <v>2893</v>
      </c>
      <c r="B209" s="289" t="s">
        <v>2894</v>
      </c>
      <c r="C209" s="290"/>
      <c r="D209" s="290"/>
      <c r="E209" s="291" t="str">
        <f t="shared" si="17"/>
        <v/>
      </c>
      <c r="F209" s="286" t="str">
        <f t="shared" si="15"/>
        <v>否</v>
      </c>
      <c r="G209" s="269" t="str">
        <f t="shared" si="16"/>
        <v>项</v>
      </c>
    </row>
    <row r="210" s="262" customFormat="1" ht="36" customHeight="1" spans="1:7">
      <c r="A210" s="288" t="s">
        <v>2895</v>
      </c>
      <c r="B210" s="289" t="s">
        <v>2896</v>
      </c>
      <c r="C210" s="290"/>
      <c r="D210" s="290"/>
      <c r="E210" s="291" t="str">
        <f t="shared" si="17"/>
        <v/>
      </c>
      <c r="F210" s="286" t="str">
        <f t="shared" si="15"/>
        <v>否</v>
      </c>
      <c r="G210" s="269" t="str">
        <f t="shared" si="16"/>
        <v>项</v>
      </c>
    </row>
    <row r="211" s="262" customFormat="1" ht="36" customHeight="1" spans="1:7">
      <c r="A211" s="288" t="s">
        <v>2897</v>
      </c>
      <c r="B211" s="287" t="s">
        <v>2898</v>
      </c>
      <c r="C211" s="292">
        <v>203</v>
      </c>
      <c r="D211" s="292">
        <v>467</v>
      </c>
      <c r="E211" s="291">
        <f t="shared" si="17"/>
        <v>1.3</v>
      </c>
      <c r="F211" s="286" t="str">
        <f t="shared" si="15"/>
        <v>是</v>
      </c>
      <c r="G211" s="269" t="str">
        <f t="shared" si="16"/>
        <v>项</v>
      </c>
    </row>
    <row r="212" s="262" customFormat="1" ht="36" customHeight="1" spans="1:7">
      <c r="A212" s="282" t="s">
        <v>113</v>
      </c>
      <c r="B212" s="283" t="s">
        <v>2899</v>
      </c>
      <c r="C212" s="284">
        <f>C213+C214+C215+C216+C217+C218+C219+C220+C221+C222+C223+C224+C225+C226+C227+C228</f>
        <v>4544</v>
      </c>
      <c r="D212" s="284">
        <f>D213+D214+D215+D216+D217+D218+D219+D220+D221+D222+D223+D224+D225+D226+D227+D228</f>
        <v>4974</v>
      </c>
      <c r="E212" s="291">
        <f t="shared" si="17"/>
        <v>0.095</v>
      </c>
      <c r="F212" s="286" t="str">
        <f t="shared" si="15"/>
        <v>是</v>
      </c>
      <c r="G212" s="269" t="str">
        <f t="shared" si="16"/>
        <v>类</v>
      </c>
    </row>
    <row r="213" s="262" customFormat="1" ht="36" customHeight="1" spans="1:7">
      <c r="A213" s="288" t="s">
        <v>2900</v>
      </c>
      <c r="B213" s="289" t="s">
        <v>2901</v>
      </c>
      <c r="C213" s="290"/>
      <c r="D213" s="290"/>
      <c r="E213" s="291" t="str">
        <f t="shared" si="17"/>
        <v/>
      </c>
      <c r="F213" s="286" t="str">
        <f t="shared" si="15"/>
        <v>否</v>
      </c>
      <c r="G213" s="269" t="str">
        <f t="shared" si="16"/>
        <v>项</v>
      </c>
    </row>
    <row r="214" s="262" customFormat="1" ht="36" customHeight="1" spans="1:7">
      <c r="A214" s="288" t="s">
        <v>2902</v>
      </c>
      <c r="B214" s="289" t="s">
        <v>2903</v>
      </c>
      <c r="C214" s="290"/>
      <c r="D214" s="290"/>
      <c r="E214" s="291" t="str">
        <f t="shared" si="17"/>
        <v/>
      </c>
      <c r="F214" s="286" t="str">
        <f t="shared" si="15"/>
        <v>否</v>
      </c>
      <c r="G214" s="269" t="str">
        <f t="shared" si="16"/>
        <v>项</v>
      </c>
    </row>
    <row r="215" s="262" customFormat="1" ht="36" customHeight="1" spans="1:7">
      <c r="A215" s="288" t="s">
        <v>2904</v>
      </c>
      <c r="B215" s="289" t="s">
        <v>2905</v>
      </c>
      <c r="C215" s="290"/>
      <c r="D215" s="290"/>
      <c r="E215" s="291" t="str">
        <f t="shared" si="17"/>
        <v/>
      </c>
      <c r="F215" s="286" t="str">
        <f t="shared" si="15"/>
        <v>否</v>
      </c>
      <c r="G215" s="269" t="str">
        <f t="shared" si="16"/>
        <v>项</v>
      </c>
    </row>
    <row r="216" s="262" customFormat="1" ht="36" customHeight="1" spans="1:7">
      <c r="A216" s="288" t="s">
        <v>2906</v>
      </c>
      <c r="B216" s="289" t="s">
        <v>2907</v>
      </c>
      <c r="C216" s="290">
        <v>62</v>
      </c>
      <c r="D216" s="290">
        <v>16</v>
      </c>
      <c r="E216" s="291">
        <f t="shared" si="17"/>
        <v>-0.742</v>
      </c>
      <c r="F216" s="286" t="str">
        <f t="shared" si="15"/>
        <v>是</v>
      </c>
      <c r="G216" s="269" t="str">
        <f t="shared" si="16"/>
        <v>项</v>
      </c>
    </row>
    <row r="217" s="262" customFormat="1" ht="36" customHeight="1" spans="1:7">
      <c r="A217" s="288" t="s">
        <v>2908</v>
      </c>
      <c r="B217" s="289" t="s">
        <v>2909</v>
      </c>
      <c r="C217" s="290"/>
      <c r="D217" s="290"/>
      <c r="E217" s="291" t="str">
        <f t="shared" si="17"/>
        <v/>
      </c>
      <c r="F217" s="286" t="str">
        <f t="shared" si="15"/>
        <v>否</v>
      </c>
      <c r="G217" s="269" t="str">
        <f t="shared" si="16"/>
        <v>项</v>
      </c>
    </row>
    <row r="218" s="262" customFormat="1" ht="36" customHeight="1" spans="1:7">
      <c r="A218" s="288" t="s">
        <v>2910</v>
      </c>
      <c r="B218" s="289" t="s">
        <v>2911</v>
      </c>
      <c r="C218" s="290"/>
      <c r="D218" s="290"/>
      <c r="E218" s="291" t="str">
        <f t="shared" si="17"/>
        <v/>
      </c>
      <c r="F218" s="286" t="str">
        <f t="shared" si="15"/>
        <v>否</v>
      </c>
      <c r="G218" s="269" t="str">
        <f t="shared" si="16"/>
        <v>项</v>
      </c>
    </row>
    <row r="219" s="262" customFormat="1" ht="36" customHeight="1" spans="1:7">
      <c r="A219" s="288" t="s">
        <v>2912</v>
      </c>
      <c r="B219" s="289" t="s">
        <v>2913</v>
      </c>
      <c r="C219" s="290"/>
      <c r="D219" s="290"/>
      <c r="E219" s="291" t="str">
        <f t="shared" si="17"/>
        <v/>
      </c>
      <c r="F219" s="286" t="str">
        <f t="shared" si="15"/>
        <v>否</v>
      </c>
      <c r="G219" s="269" t="str">
        <f t="shared" si="16"/>
        <v>项</v>
      </c>
    </row>
    <row r="220" s="262" customFormat="1" ht="36" customHeight="1" spans="1:7">
      <c r="A220" s="288" t="s">
        <v>2914</v>
      </c>
      <c r="B220" s="289" t="s">
        <v>2915</v>
      </c>
      <c r="C220" s="290"/>
      <c r="D220" s="290"/>
      <c r="E220" s="291" t="str">
        <f t="shared" si="17"/>
        <v/>
      </c>
      <c r="F220" s="286" t="str">
        <f t="shared" si="15"/>
        <v>否</v>
      </c>
      <c r="G220" s="269" t="str">
        <f t="shared" si="16"/>
        <v>项</v>
      </c>
    </row>
    <row r="221" s="262" customFormat="1" ht="36" customHeight="1" spans="1:7">
      <c r="A221" s="288" t="s">
        <v>2916</v>
      </c>
      <c r="B221" s="289" t="s">
        <v>2917</v>
      </c>
      <c r="C221" s="290"/>
      <c r="D221" s="290"/>
      <c r="E221" s="291" t="str">
        <f t="shared" si="17"/>
        <v/>
      </c>
      <c r="F221" s="286" t="str">
        <f t="shared" si="15"/>
        <v>否</v>
      </c>
      <c r="G221" s="269" t="str">
        <f t="shared" si="16"/>
        <v>项</v>
      </c>
    </row>
    <row r="222" s="262" customFormat="1" ht="36" customHeight="1" spans="1:7">
      <c r="A222" s="288" t="s">
        <v>2918</v>
      </c>
      <c r="B222" s="289" t="s">
        <v>2919</v>
      </c>
      <c r="C222" s="290"/>
      <c r="D222" s="290"/>
      <c r="E222" s="291" t="str">
        <f t="shared" si="17"/>
        <v/>
      </c>
      <c r="F222" s="286" t="str">
        <f t="shared" si="15"/>
        <v>否</v>
      </c>
      <c r="G222" s="269" t="str">
        <f t="shared" si="16"/>
        <v>项</v>
      </c>
    </row>
    <row r="223" s="262" customFormat="1" ht="36" customHeight="1" spans="1:7">
      <c r="A223" s="288" t="s">
        <v>2920</v>
      </c>
      <c r="B223" s="289" t="s">
        <v>2921</v>
      </c>
      <c r="C223" s="290"/>
      <c r="D223" s="290"/>
      <c r="E223" s="291" t="str">
        <f t="shared" si="17"/>
        <v/>
      </c>
      <c r="F223" s="286" t="str">
        <f t="shared" si="15"/>
        <v>否</v>
      </c>
      <c r="G223" s="269" t="str">
        <f t="shared" si="16"/>
        <v>项</v>
      </c>
    </row>
    <row r="224" s="262" customFormat="1" ht="36" customHeight="1" spans="1:7">
      <c r="A224" s="288" t="s">
        <v>2922</v>
      </c>
      <c r="B224" s="289" t="s">
        <v>2923</v>
      </c>
      <c r="C224" s="290">
        <v>505</v>
      </c>
      <c r="D224" s="290">
        <v>505</v>
      </c>
      <c r="E224" s="291">
        <f t="shared" si="17"/>
        <v>0</v>
      </c>
      <c r="F224" s="286" t="str">
        <f t="shared" si="15"/>
        <v>是</v>
      </c>
      <c r="G224" s="269" t="str">
        <f t="shared" si="16"/>
        <v>项</v>
      </c>
    </row>
    <row r="225" s="262" customFormat="1" ht="36" customHeight="1" spans="1:7">
      <c r="A225" s="288" t="s">
        <v>2924</v>
      </c>
      <c r="B225" s="289" t="s">
        <v>2925</v>
      </c>
      <c r="C225" s="290"/>
      <c r="D225" s="290"/>
      <c r="E225" s="291" t="str">
        <f t="shared" si="17"/>
        <v/>
      </c>
      <c r="F225" s="286" t="str">
        <f t="shared" si="15"/>
        <v>否</v>
      </c>
      <c r="G225" s="269" t="str">
        <f t="shared" si="16"/>
        <v>项</v>
      </c>
    </row>
    <row r="226" s="262" customFormat="1" ht="36" customHeight="1" spans="1:7">
      <c r="A226" s="288" t="s">
        <v>2926</v>
      </c>
      <c r="B226" s="289" t="s">
        <v>2927</v>
      </c>
      <c r="C226" s="290">
        <v>498</v>
      </c>
      <c r="D226" s="290">
        <v>499</v>
      </c>
      <c r="E226" s="291">
        <f t="shared" si="17"/>
        <v>0.002</v>
      </c>
      <c r="F226" s="286" t="str">
        <f t="shared" si="15"/>
        <v>是</v>
      </c>
      <c r="G226" s="269" t="str">
        <f t="shared" si="16"/>
        <v>项</v>
      </c>
    </row>
    <row r="227" s="262" customFormat="1" ht="36" customHeight="1" spans="1:7">
      <c r="A227" s="288" t="s">
        <v>2928</v>
      </c>
      <c r="B227" s="287" t="s">
        <v>2929</v>
      </c>
      <c r="C227" s="292">
        <v>2240</v>
      </c>
      <c r="D227" s="292">
        <v>2127</v>
      </c>
      <c r="E227" s="291">
        <f t="shared" si="17"/>
        <v>-0.05</v>
      </c>
      <c r="F227" s="286" t="str">
        <f t="shared" si="15"/>
        <v>是</v>
      </c>
      <c r="G227" s="269" t="str">
        <f t="shared" si="16"/>
        <v>项</v>
      </c>
    </row>
    <row r="228" s="262" customFormat="1" ht="36" customHeight="1" spans="1:7">
      <c r="A228" s="288" t="s">
        <v>2930</v>
      </c>
      <c r="B228" s="287" t="s">
        <v>2931</v>
      </c>
      <c r="C228" s="292">
        <v>1239</v>
      </c>
      <c r="D228" s="292">
        <v>1827</v>
      </c>
      <c r="E228" s="291">
        <f t="shared" si="17"/>
        <v>0.475</v>
      </c>
      <c r="F228" s="286" t="str">
        <f t="shared" si="15"/>
        <v>是</v>
      </c>
      <c r="G228" s="269" t="str">
        <f t="shared" si="16"/>
        <v>项</v>
      </c>
    </row>
    <row r="229" s="262" customFormat="1" ht="36" customHeight="1" spans="1:7">
      <c r="A229" s="282" t="s">
        <v>115</v>
      </c>
      <c r="B229" s="283" t="s">
        <v>2932</v>
      </c>
      <c r="C229" s="284">
        <f>C230</f>
        <v>11</v>
      </c>
      <c r="D229" s="284">
        <f>D230</f>
        <v>60</v>
      </c>
      <c r="E229" s="291">
        <f t="shared" si="17"/>
        <v>4.455</v>
      </c>
      <c r="F229" s="286" t="str">
        <f t="shared" si="15"/>
        <v>是</v>
      </c>
      <c r="G229" s="269" t="str">
        <f t="shared" si="16"/>
        <v>类</v>
      </c>
    </row>
    <row r="230" s="262" customFormat="1" ht="36" customHeight="1" spans="1:7">
      <c r="A230" s="297">
        <v>23304</v>
      </c>
      <c r="B230" s="283" t="s">
        <v>2933</v>
      </c>
      <c r="C230" s="284">
        <f>SUM(C231:C246)</f>
        <v>11</v>
      </c>
      <c r="D230" s="284">
        <f>SUM(D231:D246)</f>
        <v>60</v>
      </c>
      <c r="E230" s="291">
        <f t="shared" si="17"/>
        <v>4.455</v>
      </c>
      <c r="F230" s="286" t="str">
        <f t="shared" si="15"/>
        <v>是</v>
      </c>
      <c r="G230" s="269" t="str">
        <f t="shared" si="16"/>
        <v>款</v>
      </c>
    </row>
    <row r="231" s="262" customFormat="1" ht="36" customHeight="1" spans="1:7">
      <c r="A231" s="288" t="s">
        <v>2934</v>
      </c>
      <c r="B231" s="289" t="s">
        <v>2935</v>
      </c>
      <c r="C231" s="290"/>
      <c r="D231" s="290"/>
      <c r="E231" s="291" t="str">
        <f t="shared" si="17"/>
        <v/>
      </c>
      <c r="F231" s="286" t="str">
        <f t="shared" si="15"/>
        <v>否</v>
      </c>
      <c r="G231" s="269" t="str">
        <f t="shared" si="16"/>
        <v>项</v>
      </c>
    </row>
    <row r="232" s="262" customFormat="1" ht="36" customHeight="1" spans="1:7">
      <c r="A232" s="288" t="s">
        <v>2936</v>
      </c>
      <c r="B232" s="289" t="s">
        <v>2937</v>
      </c>
      <c r="C232" s="290"/>
      <c r="D232" s="290"/>
      <c r="E232" s="291" t="str">
        <f t="shared" si="17"/>
        <v/>
      </c>
      <c r="F232" s="286" t="str">
        <f t="shared" si="15"/>
        <v>否</v>
      </c>
      <c r="G232" s="269" t="str">
        <f t="shared" si="16"/>
        <v>项</v>
      </c>
    </row>
    <row r="233" s="262" customFormat="1" ht="36" customHeight="1" spans="1:7">
      <c r="A233" s="288" t="s">
        <v>2938</v>
      </c>
      <c r="B233" s="289" t="s">
        <v>2939</v>
      </c>
      <c r="C233" s="290"/>
      <c r="D233" s="290"/>
      <c r="E233" s="291" t="str">
        <f t="shared" si="17"/>
        <v/>
      </c>
      <c r="F233" s="286" t="str">
        <f t="shared" si="15"/>
        <v>否</v>
      </c>
      <c r="G233" s="269" t="str">
        <f t="shared" si="16"/>
        <v>项</v>
      </c>
    </row>
    <row r="234" s="262" customFormat="1" ht="36" customHeight="1" spans="1:7">
      <c r="A234" s="288" t="s">
        <v>2940</v>
      </c>
      <c r="B234" s="289" t="s">
        <v>2941</v>
      </c>
      <c r="C234" s="290">
        <v>1</v>
      </c>
      <c r="D234" s="290"/>
      <c r="E234" s="291">
        <f t="shared" si="17"/>
        <v>-1</v>
      </c>
      <c r="F234" s="286" t="str">
        <f t="shared" si="15"/>
        <v>是</v>
      </c>
      <c r="G234" s="269" t="str">
        <f t="shared" si="16"/>
        <v>项</v>
      </c>
    </row>
    <row r="235" s="262" customFormat="1" ht="36" customHeight="1" spans="1:7">
      <c r="A235" s="288" t="s">
        <v>2942</v>
      </c>
      <c r="B235" s="289" t="s">
        <v>2943</v>
      </c>
      <c r="C235" s="290"/>
      <c r="D235" s="290"/>
      <c r="E235" s="291" t="str">
        <f t="shared" si="17"/>
        <v/>
      </c>
      <c r="F235" s="286" t="str">
        <f t="shared" si="15"/>
        <v>否</v>
      </c>
      <c r="G235" s="269" t="str">
        <f t="shared" si="16"/>
        <v>项</v>
      </c>
    </row>
    <row r="236" s="262" customFormat="1" ht="36" customHeight="1" spans="1:7">
      <c r="A236" s="288" t="s">
        <v>2944</v>
      </c>
      <c r="B236" s="289" t="s">
        <v>2945</v>
      </c>
      <c r="C236" s="290"/>
      <c r="D236" s="290"/>
      <c r="E236" s="291" t="str">
        <f t="shared" si="17"/>
        <v/>
      </c>
      <c r="F236" s="286" t="str">
        <f t="shared" si="15"/>
        <v>否</v>
      </c>
      <c r="G236" s="269" t="str">
        <f t="shared" si="16"/>
        <v>项</v>
      </c>
    </row>
    <row r="237" s="262" customFormat="1" ht="36" customHeight="1" spans="1:7">
      <c r="A237" s="288" t="s">
        <v>2946</v>
      </c>
      <c r="B237" s="289" t="s">
        <v>2947</v>
      </c>
      <c r="C237" s="290"/>
      <c r="D237" s="290"/>
      <c r="E237" s="291" t="str">
        <f t="shared" si="17"/>
        <v/>
      </c>
      <c r="F237" s="286" t="str">
        <f t="shared" si="15"/>
        <v>否</v>
      </c>
      <c r="G237" s="269" t="str">
        <f t="shared" si="16"/>
        <v>项</v>
      </c>
    </row>
    <row r="238" s="262" customFormat="1" ht="36" customHeight="1" spans="1:7">
      <c r="A238" s="288" t="s">
        <v>2948</v>
      </c>
      <c r="B238" s="289" t="s">
        <v>2949</v>
      </c>
      <c r="C238" s="290"/>
      <c r="D238" s="290"/>
      <c r="E238" s="291" t="str">
        <f t="shared" si="17"/>
        <v/>
      </c>
      <c r="F238" s="286" t="str">
        <f t="shared" si="15"/>
        <v>否</v>
      </c>
      <c r="G238" s="269" t="str">
        <f t="shared" si="16"/>
        <v>项</v>
      </c>
    </row>
    <row r="239" s="262" customFormat="1" ht="36" customHeight="1" spans="1:7">
      <c r="A239" s="288" t="s">
        <v>2950</v>
      </c>
      <c r="B239" s="289" t="s">
        <v>2951</v>
      </c>
      <c r="C239" s="290"/>
      <c r="D239" s="290"/>
      <c r="E239" s="291" t="str">
        <f t="shared" si="17"/>
        <v/>
      </c>
      <c r="F239" s="286" t="str">
        <f t="shared" si="15"/>
        <v>否</v>
      </c>
      <c r="G239" s="269" t="str">
        <f t="shared" si="16"/>
        <v>项</v>
      </c>
    </row>
    <row r="240" s="262" customFormat="1" ht="36" customHeight="1" spans="1:7">
      <c r="A240" s="288" t="s">
        <v>2952</v>
      </c>
      <c r="B240" s="289" t="s">
        <v>2953</v>
      </c>
      <c r="C240" s="290"/>
      <c r="D240" s="290"/>
      <c r="E240" s="291" t="str">
        <f t="shared" si="17"/>
        <v/>
      </c>
      <c r="F240" s="286" t="str">
        <f t="shared" si="15"/>
        <v>否</v>
      </c>
      <c r="G240" s="269" t="str">
        <f t="shared" si="16"/>
        <v>项</v>
      </c>
    </row>
    <row r="241" s="262" customFormat="1" ht="36" customHeight="1" spans="1:7">
      <c r="A241" s="288" t="s">
        <v>2954</v>
      </c>
      <c r="B241" s="289" t="s">
        <v>2955</v>
      </c>
      <c r="C241" s="290"/>
      <c r="D241" s="290"/>
      <c r="E241" s="291" t="str">
        <f t="shared" si="17"/>
        <v/>
      </c>
      <c r="F241" s="286" t="str">
        <f t="shared" si="15"/>
        <v>否</v>
      </c>
      <c r="G241" s="269" t="str">
        <f t="shared" si="16"/>
        <v>项</v>
      </c>
    </row>
    <row r="242" s="262" customFormat="1" ht="36" customHeight="1" spans="1:7">
      <c r="A242" s="288" t="s">
        <v>2956</v>
      </c>
      <c r="B242" s="289" t="s">
        <v>2957</v>
      </c>
      <c r="C242" s="290"/>
      <c r="D242" s="290">
        <v>4</v>
      </c>
      <c r="E242" s="291">
        <v>1</v>
      </c>
      <c r="F242" s="286" t="str">
        <f t="shared" si="15"/>
        <v>是</v>
      </c>
      <c r="G242" s="269" t="str">
        <f t="shared" si="16"/>
        <v>项</v>
      </c>
    </row>
    <row r="243" s="262" customFormat="1" ht="36" customHeight="1" spans="1:7">
      <c r="A243" s="288" t="s">
        <v>2958</v>
      </c>
      <c r="B243" s="289" t="s">
        <v>2959</v>
      </c>
      <c r="C243" s="290"/>
      <c r="D243" s="290"/>
      <c r="E243" s="291" t="str">
        <f>IF(C243&gt;0,D243/C243-1,IF(C243&lt;0,-(D243/C243-1),""))</f>
        <v/>
      </c>
      <c r="F243" s="286" t="str">
        <f t="shared" si="15"/>
        <v>否</v>
      </c>
      <c r="G243" s="269" t="str">
        <f t="shared" si="16"/>
        <v>项</v>
      </c>
    </row>
    <row r="244" s="262" customFormat="1" ht="36" customHeight="1" spans="1:7">
      <c r="A244" s="288" t="s">
        <v>2960</v>
      </c>
      <c r="B244" s="289" t="s">
        <v>2961</v>
      </c>
      <c r="C244" s="290"/>
      <c r="D244" s="290">
        <v>15</v>
      </c>
      <c r="E244" s="291">
        <v>1</v>
      </c>
      <c r="F244" s="286" t="str">
        <f t="shared" si="15"/>
        <v>是</v>
      </c>
      <c r="G244" s="269" t="str">
        <f t="shared" si="16"/>
        <v>项</v>
      </c>
    </row>
    <row r="245" s="262" customFormat="1" ht="36" customHeight="1" spans="1:7">
      <c r="A245" s="288" t="s">
        <v>2962</v>
      </c>
      <c r="B245" s="287" t="s">
        <v>2963</v>
      </c>
      <c r="C245" s="292">
        <v>10</v>
      </c>
      <c r="D245" s="292">
        <v>9</v>
      </c>
      <c r="E245" s="291">
        <f t="shared" si="17"/>
        <v>-0.1</v>
      </c>
      <c r="F245" s="286" t="str">
        <f t="shared" si="15"/>
        <v>是</v>
      </c>
      <c r="G245" s="269" t="str">
        <f t="shared" si="16"/>
        <v>项</v>
      </c>
    </row>
    <row r="246" s="262" customFormat="1" ht="36" customHeight="1" spans="1:7">
      <c r="A246" s="288" t="s">
        <v>2964</v>
      </c>
      <c r="B246" s="287" t="s">
        <v>2965</v>
      </c>
      <c r="C246" s="292"/>
      <c r="D246" s="292">
        <v>32</v>
      </c>
      <c r="E246" s="285">
        <v>1</v>
      </c>
      <c r="F246" s="286" t="str">
        <f t="shared" si="15"/>
        <v>是</v>
      </c>
      <c r="G246" s="269" t="str">
        <f t="shared" si="16"/>
        <v>项</v>
      </c>
    </row>
    <row r="247" s="262" customFormat="1" ht="36" customHeight="1" spans="1:7">
      <c r="A247" s="297" t="s">
        <v>2966</v>
      </c>
      <c r="B247" s="283" t="s">
        <v>2967</v>
      </c>
      <c r="C247" s="284"/>
      <c r="D247" s="284"/>
      <c r="E247" s="285"/>
      <c r="F247" s="286" t="str">
        <f t="shared" si="15"/>
        <v>是</v>
      </c>
      <c r="G247" s="269" t="str">
        <f t="shared" si="16"/>
        <v>类</v>
      </c>
    </row>
    <row r="248" s="262" customFormat="1" ht="36" customHeight="1" spans="1:7">
      <c r="A248" s="297" t="s">
        <v>2968</v>
      </c>
      <c r="B248" s="293" t="s">
        <v>2969</v>
      </c>
      <c r="C248" s="294">
        <f>SUM(C249:C260)</f>
        <v>0</v>
      </c>
      <c r="D248" s="294">
        <f>SUM(D249:D260)</f>
        <v>0</v>
      </c>
      <c r="E248" s="291" t="str">
        <f t="shared" si="17"/>
        <v/>
      </c>
      <c r="F248" s="286" t="str">
        <f t="shared" si="15"/>
        <v>否</v>
      </c>
      <c r="G248" s="269" t="str">
        <f t="shared" si="16"/>
        <v>款</v>
      </c>
    </row>
    <row r="249" s="262" customFormat="1" ht="36" customHeight="1" spans="1:7">
      <c r="A249" s="298" t="s">
        <v>2970</v>
      </c>
      <c r="B249" s="289" t="s">
        <v>2971</v>
      </c>
      <c r="C249" s="290"/>
      <c r="D249" s="290"/>
      <c r="E249" s="291" t="str">
        <f t="shared" si="17"/>
        <v/>
      </c>
      <c r="F249" s="286" t="str">
        <f t="shared" si="15"/>
        <v>否</v>
      </c>
      <c r="G249" s="269" t="str">
        <f t="shared" si="16"/>
        <v>项</v>
      </c>
    </row>
    <row r="250" s="262" customFormat="1" ht="36" customHeight="1" spans="1:7">
      <c r="A250" s="298" t="s">
        <v>2972</v>
      </c>
      <c r="B250" s="289" t="s">
        <v>2973</v>
      </c>
      <c r="C250" s="290"/>
      <c r="D250" s="290"/>
      <c r="E250" s="291" t="str">
        <f t="shared" si="17"/>
        <v/>
      </c>
      <c r="F250" s="286" t="str">
        <f t="shared" si="15"/>
        <v>否</v>
      </c>
      <c r="G250" s="269" t="str">
        <f t="shared" si="16"/>
        <v>项</v>
      </c>
    </row>
    <row r="251" s="262" customFormat="1" ht="36" customHeight="1" spans="1:7">
      <c r="A251" s="298" t="s">
        <v>2974</v>
      </c>
      <c r="B251" s="289" t="s">
        <v>2975</v>
      </c>
      <c r="C251" s="290"/>
      <c r="D251" s="290"/>
      <c r="E251" s="291" t="str">
        <f t="shared" si="17"/>
        <v/>
      </c>
      <c r="F251" s="286" t="str">
        <f t="shared" si="15"/>
        <v>否</v>
      </c>
      <c r="G251" s="269" t="str">
        <f t="shared" si="16"/>
        <v>项</v>
      </c>
    </row>
    <row r="252" s="262" customFormat="1" ht="36" customHeight="1" spans="1:7">
      <c r="A252" s="298" t="s">
        <v>2976</v>
      </c>
      <c r="B252" s="289" t="s">
        <v>2977</v>
      </c>
      <c r="C252" s="290"/>
      <c r="D252" s="290"/>
      <c r="E252" s="291" t="str">
        <f t="shared" si="17"/>
        <v/>
      </c>
      <c r="F252" s="286" t="str">
        <f t="shared" si="15"/>
        <v>否</v>
      </c>
      <c r="G252" s="269" t="str">
        <f t="shared" si="16"/>
        <v>项</v>
      </c>
    </row>
    <row r="253" s="262" customFormat="1" ht="36" customHeight="1" spans="1:7">
      <c r="A253" s="298" t="s">
        <v>2978</v>
      </c>
      <c r="B253" s="289" t="s">
        <v>2979</v>
      </c>
      <c r="C253" s="290"/>
      <c r="D253" s="290"/>
      <c r="E253" s="291" t="str">
        <f t="shared" si="17"/>
        <v/>
      </c>
      <c r="F253" s="286" t="str">
        <f t="shared" si="15"/>
        <v>否</v>
      </c>
      <c r="G253" s="269" t="str">
        <f t="shared" si="16"/>
        <v>项</v>
      </c>
    </row>
    <row r="254" s="262" customFormat="1" ht="36" customHeight="1" spans="1:7">
      <c r="A254" s="298" t="s">
        <v>2980</v>
      </c>
      <c r="B254" s="289" t="s">
        <v>2981</v>
      </c>
      <c r="C254" s="290"/>
      <c r="D254" s="290"/>
      <c r="E254" s="291" t="str">
        <f t="shared" si="17"/>
        <v/>
      </c>
      <c r="F254" s="286" t="str">
        <f t="shared" si="15"/>
        <v>否</v>
      </c>
      <c r="G254" s="269" t="str">
        <f t="shared" si="16"/>
        <v>项</v>
      </c>
    </row>
    <row r="255" s="262" customFormat="1" ht="36" customHeight="1" spans="1:7">
      <c r="A255" s="298" t="s">
        <v>2982</v>
      </c>
      <c r="B255" s="289" t="s">
        <v>2983</v>
      </c>
      <c r="C255" s="290"/>
      <c r="D255" s="290"/>
      <c r="E255" s="291" t="str">
        <f t="shared" si="17"/>
        <v/>
      </c>
      <c r="F255" s="286" t="str">
        <f t="shared" si="15"/>
        <v>否</v>
      </c>
      <c r="G255" s="269" t="str">
        <f t="shared" si="16"/>
        <v>项</v>
      </c>
    </row>
    <row r="256" s="262" customFormat="1" ht="36" customHeight="1" spans="1:7">
      <c r="A256" s="298" t="s">
        <v>2984</v>
      </c>
      <c r="B256" s="289" t="s">
        <v>2985</v>
      </c>
      <c r="C256" s="290"/>
      <c r="D256" s="290"/>
      <c r="E256" s="291" t="str">
        <f t="shared" si="17"/>
        <v/>
      </c>
      <c r="F256" s="286" t="str">
        <f t="shared" si="15"/>
        <v>否</v>
      </c>
      <c r="G256" s="269" t="str">
        <f t="shared" si="16"/>
        <v>项</v>
      </c>
    </row>
    <row r="257" s="262" customFormat="1" ht="36" customHeight="1" spans="1:7">
      <c r="A257" s="298" t="s">
        <v>2986</v>
      </c>
      <c r="B257" s="289" t="s">
        <v>2987</v>
      </c>
      <c r="C257" s="290"/>
      <c r="D257" s="290"/>
      <c r="E257" s="291" t="str">
        <f t="shared" si="17"/>
        <v/>
      </c>
      <c r="F257" s="286" t="str">
        <f t="shared" si="15"/>
        <v>否</v>
      </c>
      <c r="G257" s="269" t="str">
        <f t="shared" si="16"/>
        <v>项</v>
      </c>
    </row>
    <row r="258" s="262" customFormat="1" ht="36" customHeight="1" spans="1:7">
      <c r="A258" s="298" t="s">
        <v>2988</v>
      </c>
      <c r="B258" s="289" t="s">
        <v>2989</v>
      </c>
      <c r="C258" s="290"/>
      <c r="D258" s="290"/>
      <c r="E258" s="291" t="str">
        <f t="shared" si="17"/>
        <v/>
      </c>
      <c r="F258" s="286" t="str">
        <f t="shared" si="15"/>
        <v>否</v>
      </c>
      <c r="G258" s="269" t="str">
        <f t="shared" si="16"/>
        <v>项</v>
      </c>
    </row>
    <row r="259" s="262" customFormat="1" ht="36" customHeight="1" spans="1:7">
      <c r="A259" s="298" t="s">
        <v>2990</v>
      </c>
      <c r="B259" s="289" t="s">
        <v>2991</v>
      </c>
      <c r="C259" s="290"/>
      <c r="D259" s="290"/>
      <c r="E259" s="291" t="str">
        <f t="shared" si="17"/>
        <v/>
      </c>
      <c r="F259" s="286" t="str">
        <f t="shared" si="15"/>
        <v>否</v>
      </c>
      <c r="G259" s="269" t="str">
        <f t="shared" si="16"/>
        <v>项</v>
      </c>
    </row>
    <row r="260" s="262" customFormat="1" ht="36" customHeight="1" spans="1:7">
      <c r="A260" s="298" t="s">
        <v>2992</v>
      </c>
      <c r="B260" s="289" t="s">
        <v>2993</v>
      </c>
      <c r="C260" s="290"/>
      <c r="D260" s="290"/>
      <c r="E260" s="291" t="str">
        <f t="shared" si="17"/>
        <v/>
      </c>
      <c r="F260" s="286" t="str">
        <f t="shared" si="15"/>
        <v>否</v>
      </c>
      <c r="G260" s="269" t="str">
        <f t="shared" si="16"/>
        <v>项</v>
      </c>
    </row>
    <row r="261" s="262" customFormat="1" ht="36" customHeight="1" spans="1:7">
      <c r="A261" s="297" t="s">
        <v>2994</v>
      </c>
      <c r="B261" s="293" t="s">
        <v>2995</v>
      </c>
      <c r="C261" s="294">
        <f>SUM(C262:C267)</f>
        <v>0</v>
      </c>
      <c r="D261" s="294">
        <f>SUM(D262:D267)</f>
        <v>0</v>
      </c>
      <c r="E261" s="291" t="str">
        <f t="shared" si="17"/>
        <v/>
      </c>
      <c r="F261" s="286" t="str">
        <f t="shared" si="15"/>
        <v>否</v>
      </c>
      <c r="G261" s="269" t="str">
        <f t="shared" si="16"/>
        <v>款</v>
      </c>
    </row>
    <row r="262" s="262" customFormat="1" ht="36" customHeight="1" spans="1:7">
      <c r="A262" s="298" t="s">
        <v>2996</v>
      </c>
      <c r="B262" s="289" t="s">
        <v>2997</v>
      </c>
      <c r="C262" s="290"/>
      <c r="D262" s="290"/>
      <c r="E262" s="291" t="str">
        <f t="shared" si="17"/>
        <v/>
      </c>
      <c r="F262" s="286" t="str">
        <f t="shared" si="15"/>
        <v>否</v>
      </c>
      <c r="G262" s="269" t="str">
        <f t="shared" si="16"/>
        <v>项</v>
      </c>
    </row>
    <row r="263" s="262" customFormat="1" ht="36" customHeight="1" spans="1:7">
      <c r="A263" s="298" t="s">
        <v>2998</v>
      </c>
      <c r="B263" s="289" t="s">
        <v>2999</v>
      </c>
      <c r="C263" s="290"/>
      <c r="D263" s="290"/>
      <c r="E263" s="291" t="str">
        <f t="shared" si="17"/>
        <v/>
      </c>
      <c r="F263" s="286" t="str">
        <f t="shared" si="15"/>
        <v>否</v>
      </c>
      <c r="G263" s="269" t="str">
        <f t="shared" si="16"/>
        <v>项</v>
      </c>
    </row>
    <row r="264" s="262" customFormat="1" ht="36" customHeight="1" spans="1:7">
      <c r="A264" s="298" t="s">
        <v>3000</v>
      </c>
      <c r="B264" s="289" t="s">
        <v>3001</v>
      </c>
      <c r="C264" s="290"/>
      <c r="D264" s="290"/>
      <c r="E264" s="291" t="str">
        <f t="shared" si="17"/>
        <v/>
      </c>
      <c r="F264" s="286" t="str">
        <f t="shared" si="15"/>
        <v>否</v>
      </c>
      <c r="G264" s="269" t="str">
        <f t="shared" si="16"/>
        <v>项</v>
      </c>
    </row>
    <row r="265" s="262" customFormat="1" ht="36" customHeight="1" spans="1:7">
      <c r="A265" s="298" t="s">
        <v>3002</v>
      </c>
      <c r="B265" s="289" t="s">
        <v>3003</v>
      </c>
      <c r="C265" s="290"/>
      <c r="D265" s="290"/>
      <c r="E265" s="291" t="str">
        <f t="shared" si="17"/>
        <v/>
      </c>
      <c r="F265" s="286" t="str">
        <f t="shared" si="15"/>
        <v>否</v>
      </c>
      <c r="G265" s="269" t="str">
        <f t="shared" si="16"/>
        <v>项</v>
      </c>
    </row>
    <row r="266" s="262" customFormat="1" ht="36" customHeight="1" spans="1:7">
      <c r="A266" s="298" t="s">
        <v>3004</v>
      </c>
      <c r="B266" s="289" t="s">
        <v>3005</v>
      </c>
      <c r="C266" s="290"/>
      <c r="D266" s="290"/>
      <c r="E266" s="291" t="str">
        <f t="shared" si="17"/>
        <v/>
      </c>
      <c r="F266" s="286" t="str">
        <f t="shared" si="15"/>
        <v>否</v>
      </c>
      <c r="G266" s="269" t="str">
        <f t="shared" si="16"/>
        <v>项</v>
      </c>
    </row>
    <row r="267" s="262" customFormat="1" ht="36" customHeight="1" spans="1:7">
      <c r="A267" s="298" t="s">
        <v>3006</v>
      </c>
      <c r="B267" s="289" t="s">
        <v>3007</v>
      </c>
      <c r="C267" s="290"/>
      <c r="D267" s="290"/>
      <c r="E267" s="291" t="str">
        <f t="shared" si="17"/>
        <v/>
      </c>
      <c r="F267" s="286" t="str">
        <f t="shared" si="15"/>
        <v>否</v>
      </c>
      <c r="G267" s="269" t="str">
        <f t="shared" si="16"/>
        <v>项</v>
      </c>
    </row>
    <row r="268" s="262" customFormat="1" ht="36" customHeight="1" spans="1:7">
      <c r="A268" s="288"/>
      <c r="B268" s="287"/>
      <c r="C268" s="292"/>
      <c r="D268" s="292"/>
      <c r="E268" s="285"/>
      <c r="F268" s="286" t="str">
        <f>IF(LEN(A268)=3,"是",IF(B268&lt;&gt;"",IF(SUM(C268:D268)&lt;&gt;0,"是","否"),"是"))</f>
        <v>是</v>
      </c>
      <c r="G268" s="269"/>
    </row>
    <row r="269" s="262" customFormat="1" ht="36" customHeight="1" spans="1:7">
      <c r="A269" s="299"/>
      <c r="B269" s="300" t="s">
        <v>3008</v>
      </c>
      <c r="C269" s="284">
        <f>C4+C20+C32+C43+C102+C130+C182+C186+C212+C229+C247</f>
        <v>16584</v>
      </c>
      <c r="D269" s="284">
        <f>D4+D20+D32+D43+D102+D130+D182+D186+D212+D229+D247</f>
        <v>12100</v>
      </c>
      <c r="E269" s="291">
        <f t="shared" ref="E269:E274" si="18">IF(C269&gt;0,D269/C269-1,IF(C269&lt;0,-(D269/C269-1),""))</f>
        <v>-0.27</v>
      </c>
      <c r="F269" s="286" t="str">
        <f>IF(LEN(A269)=3,"是",IF(B269&lt;&gt;"",IF(SUM(C269:D269)&lt;&gt;0,"是","否"),"是"))</f>
        <v>是</v>
      </c>
      <c r="G269" s="269"/>
    </row>
    <row r="270" s="262" customFormat="1" ht="36" customHeight="1" spans="1:7">
      <c r="A270" s="301" t="s">
        <v>3010</v>
      </c>
      <c r="B270" s="302" t="s">
        <v>120</v>
      </c>
      <c r="C270" s="89">
        <f>C271+C274+C275+C276</f>
        <v>15000</v>
      </c>
      <c r="D270" s="89">
        <f>D271+D274+D275+D276</f>
        <v>12000</v>
      </c>
      <c r="E270" s="291">
        <f t="shared" si="18"/>
        <v>-0.2</v>
      </c>
      <c r="F270" s="286" t="str">
        <f t="shared" ref="F269:F279" si="19">IF(LEN(A270)=3,"是",IF(B270&lt;&gt;"",IF(SUM(C270:D270)&lt;&gt;0,"是","否"),"是"))</f>
        <v>是</v>
      </c>
      <c r="G270" s="269"/>
    </row>
    <row r="271" s="262" customFormat="1" ht="36" customHeight="1" spans="1:7">
      <c r="A271" s="301" t="s">
        <v>3011</v>
      </c>
      <c r="B271" s="303" t="s">
        <v>3012</v>
      </c>
      <c r="C271" s="90">
        <f>C272+C273</f>
        <v>0</v>
      </c>
      <c r="D271" s="90"/>
      <c r="E271" s="291" t="str">
        <f t="shared" si="18"/>
        <v/>
      </c>
      <c r="F271" s="286" t="str">
        <f t="shared" si="19"/>
        <v>否</v>
      </c>
      <c r="G271" s="269"/>
    </row>
    <row r="272" s="262" customFormat="1" ht="36" customHeight="1" spans="1:7">
      <c r="A272" s="304" t="s">
        <v>3029</v>
      </c>
      <c r="B272" s="303" t="s">
        <v>3030</v>
      </c>
      <c r="C272" s="90"/>
      <c r="D272" s="90"/>
      <c r="E272" s="291" t="str">
        <f t="shared" si="18"/>
        <v/>
      </c>
      <c r="F272" s="286" t="str">
        <f t="shared" si="19"/>
        <v>否</v>
      </c>
      <c r="G272" s="269"/>
    </row>
    <row r="273" s="262" customFormat="1" ht="36" customHeight="1" spans="1:6">
      <c r="A273" s="305" t="s">
        <v>3013</v>
      </c>
      <c r="B273" s="306" t="s">
        <v>3014</v>
      </c>
      <c r="C273" s="90"/>
      <c r="D273" s="90"/>
      <c r="E273" s="291" t="str">
        <f t="shared" si="18"/>
        <v/>
      </c>
      <c r="F273" s="286" t="str">
        <f t="shared" si="19"/>
        <v>否</v>
      </c>
    </row>
    <row r="274" s="262" customFormat="1" ht="36" customHeight="1" spans="1:7">
      <c r="A274" s="304" t="s">
        <v>3031</v>
      </c>
      <c r="B274" s="303" t="s">
        <v>3018</v>
      </c>
      <c r="C274" s="90">
        <v>15000</v>
      </c>
      <c r="D274" s="90">
        <v>12000</v>
      </c>
      <c r="E274" s="291">
        <f t="shared" si="18"/>
        <v>-0.2</v>
      </c>
      <c r="F274" s="286" t="str">
        <f t="shared" si="19"/>
        <v>是</v>
      </c>
      <c r="G274" s="269"/>
    </row>
    <row r="275" s="262" customFormat="1" ht="36" customHeight="1" spans="1:7">
      <c r="A275" s="304" t="s">
        <v>3019</v>
      </c>
      <c r="B275" s="303" t="s">
        <v>3020</v>
      </c>
      <c r="C275" s="90"/>
      <c r="D275" s="90"/>
      <c r="E275" s="307"/>
      <c r="F275" s="286" t="str">
        <f t="shared" si="19"/>
        <v>否</v>
      </c>
      <c r="G275" s="269"/>
    </row>
    <row r="276" ht="36" customHeight="1" spans="1:7">
      <c r="A276" s="304" t="s">
        <v>3032</v>
      </c>
      <c r="B276" s="308" t="s">
        <v>3033</v>
      </c>
      <c r="C276" s="90"/>
      <c r="D276" s="90"/>
      <c r="E276" s="307"/>
      <c r="F276" s="286" t="str">
        <f t="shared" si="19"/>
        <v>否</v>
      </c>
      <c r="G276" s="269"/>
    </row>
    <row r="277" ht="36" customHeight="1" spans="1:7">
      <c r="A277" s="301" t="s">
        <v>3021</v>
      </c>
      <c r="B277" s="309" t="s">
        <v>3022</v>
      </c>
      <c r="C277" s="89">
        <v>11501</v>
      </c>
      <c r="D277" s="89">
        <v>15000</v>
      </c>
      <c r="E277" s="291">
        <f>IF(C277&gt;0,D277/C277-1,IF(C277&lt;0,-(D277/C277-1),""))</f>
        <v>0.304</v>
      </c>
      <c r="F277" s="286" t="str">
        <f t="shared" si="19"/>
        <v>是</v>
      </c>
      <c r="G277" s="269"/>
    </row>
    <row r="278" ht="36" customHeight="1" spans="1:7">
      <c r="A278" s="301"/>
      <c r="B278" s="309" t="s">
        <v>3034</v>
      </c>
      <c r="C278" s="90"/>
      <c r="D278" s="90"/>
      <c r="E278" s="307"/>
      <c r="F278" s="286" t="str">
        <f t="shared" si="19"/>
        <v>否</v>
      </c>
      <c r="G278" s="269"/>
    </row>
    <row r="279" ht="36" customHeight="1" spans="1:7">
      <c r="A279" s="310"/>
      <c r="B279" s="311" t="s">
        <v>127</v>
      </c>
      <c r="C279" s="89">
        <f>C277+C270+C269</f>
        <v>43085</v>
      </c>
      <c r="D279" s="89">
        <f>D277+D270+D269</f>
        <v>39100</v>
      </c>
      <c r="E279" s="291">
        <f>IF(C279&gt;0,D279/C279-1,IF(C279&lt;0,-(D279/C279-1),""))</f>
        <v>-0.092</v>
      </c>
      <c r="F279" s="286" t="str">
        <f t="shared" si="19"/>
        <v>是</v>
      </c>
      <c r="G279" s="269"/>
    </row>
    <row r="280" spans="3:4">
      <c r="C280" s="312"/>
      <c r="D280" s="312"/>
    </row>
    <row r="281" spans="3:4">
      <c r="C281" s="312"/>
      <c r="D281" s="312"/>
    </row>
    <row r="282" spans="3:4">
      <c r="C282" s="312"/>
      <c r="D282" s="312"/>
    </row>
  </sheetData>
  <mergeCells count="1">
    <mergeCell ref="B1:E1"/>
  </mergeCells>
  <conditionalFormatting sqref="B276">
    <cfRule type="expression" dxfId="1" priority="12" stopIfTrue="1">
      <formula>"len($A:$A)=3"</formula>
    </cfRule>
  </conditionalFormatting>
  <conditionalFormatting sqref="C276">
    <cfRule type="expression" dxfId="1" priority="2" stopIfTrue="1">
      <formula>"len($A:$A)=3"</formula>
    </cfRule>
  </conditionalFormatting>
  <conditionalFormatting sqref="D276">
    <cfRule type="expression" dxfId="1" priority="5" stopIfTrue="1">
      <formula>"len($A:$A)=3"</formula>
    </cfRule>
  </conditionalFormatting>
  <conditionalFormatting sqref="C277">
    <cfRule type="expression" dxfId="1" priority="1" stopIfTrue="1">
      <formula>"len($A:$A)=3"</formula>
    </cfRule>
  </conditionalFormatting>
  <conditionalFormatting sqref="D277">
    <cfRule type="expression" dxfId="1" priority="3" stopIfTrue="1">
      <formula>"len($A:$A)=3"</formula>
    </cfRule>
  </conditionalFormatting>
  <conditionalFormatting sqref="B277:B278">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5"/>
  <sheetViews>
    <sheetView showGridLines="0" showZeros="0" view="pageBreakPreview" zoomScaleNormal="100" workbookViewId="0">
      <selection activeCell="D12" sqref="D12"/>
    </sheetView>
  </sheetViews>
  <sheetFormatPr defaultColWidth="9" defaultRowHeight="13.5" outlineLevelCol="4"/>
  <cols>
    <col min="1" max="1" width="52.1333333333333" style="246" customWidth="1"/>
    <col min="2" max="3" width="20.6333333333333" customWidth="1"/>
    <col min="4" max="4" width="20.6333333333333" style="247" customWidth="1"/>
    <col min="5" max="5" width="9" hidden="1" customWidth="1"/>
  </cols>
  <sheetData>
    <row r="1" s="245" customFormat="1" ht="45" customHeight="1" spans="1:5">
      <c r="A1" s="248" t="s">
        <v>3035</v>
      </c>
      <c r="B1" s="248"/>
      <c r="C1" s="248"/>
      <c r="D1" s="249"/>
      <c r="E1" s="250"/>
    </row>
    <row r="2" ht="20.1" customHeight="1" spans="1:5">
      <c r="A2" s="251"/>
      <c r="B2" s="252"/>
      <c r="C2" s="253"/>
      <c r="D2" s="254" t="s">
        <v>2</v>
      </c>
      <c r="E2" s="246"/>
    </row>
    <row r="3" ht="45" customHeight="1" spans="1:5">
      <c r="A3" s="149" t="s">
        <v>2439</v>
      </c>
      <c r="B3" s="156" t="s">
        <v>129</v>
      </c>
      <c r="C3" s="156" t="s">
        <v>6</v>
      </c>
      <c r="D3" s="156" t="s">
        <v>130</v>
      </c>
      <c r="E3" s="255" t="s">
        <v>134</v>
      </c>
    </row>
    <row r="4" ht="36" customHeight="1" spans="1:5">
      <c r="A4" s="256" t="s">
        <v>2545</v>
      </c>
      <c r="B4" s="257"/>
      <c r="C4" s="257"/>
      <c r="D4" s="82"/>
      <c r="E4" s="258" t="str">
        <f>IF(A4&lt;&gt;"",IF(SUM(B4:C4)&lt;&gt;0,"是","否"),"是")</f>
        <v>否</v>
      </c>
    </row>
    <row r="5" ht="36" customHeight="1" spans="1:5">
      <c r="A5" s="256" t="s">
        <v>2576</v>
      </c>
      <c r="B5" s="257"/>
      <c r="C5" s="257"/>
      <c r="D5" s="82"/>
      <c r="E5" s="258" t="str">
        <f t="shared" ref="E5:E15" si="0">IF(A5&lt;&gt;"",IF(SUM(B5:C5)&lt;&gt;0,"是","否"),"是")</f>
        <v>否</v>
      </c>
    </row>
    <row r="6" ht="36" customHeight="1" spans="1:5">
      <c r="A6" s="256" t="s">
        <v>2596</v>
      </c>
      <c r="B6" s="257"/>
      <c r="C6" s="257"/>
      <c r="D6" s="82"/>
      <c r="E6" s="258" t="str">
        <f t="shared" si="0"/>
        <v>否</v>
      </c>
    </row>
    <row r="7" ht="36" customHeight="1" spans="1:5">
      <c r="A7" s="259" t="s">
        <v>2608</v>
      </c>
      <c r="B7" s="260">
        <v>500</v>
      </c>
      <c r="C7" s="260">
        <v>500</v>
      </c>
      <c r="D7" s="82">
        <f>IF(B7&gt;0,C7/B7-1,IF(B7&lt;0,-(C7/B7-1),""))</f>
        <v>0</v>
      </c>
      <c r="E7" s="261" t="str">
        <f t="shared" si="0"/>
        <v>是</v>
      </c>
    </row>
    <row r="8" ht="36" customHeight="1" spans="1:5">
      <c r="A8" s="256" t="s">
        <v>2703</v>
      </c>
      <c r="B8" s="260">
        <v>120</v>
      </c>
      <c r="C8" s="260">
        <v>120</v>
      </c>
      <c r="D8" s="82">
        <f t="shared" ref="D8:D15" si="1">IF(B8&gt;0,C8/B8-1,IF(B8&lt;0,-(C8/B8-1),""))</f>
        <v>0</v>
      </c>
      <c r="E8" s="258" t="str">
        <f t="shared" si="0"/>
        <v>是</v>
      </c>
    </row>
    <row r="9" ht="36" customHeight="1" spans="1:5">
      <c r="A9" s="256" t="s">
        <v>2744</v>
      </c>
      <c r="B9" s="257"/>
      <c r="C9" s="257"/>
      <c r="D9" s="82" t="str">
        <f t="shared" si="1"/>
        <v/>
      </c>
      <c r="E9" s="258" t="str">
        <f t="shared" si="0"/>
        <v>否</v>
      </c>
    </row>
    <row r="10" ht="36" customHeight="1" spans="1:5">
      <c r="A10" s="259" t="s">
        <v>2842</v>
      </c>
      <c r="B10" s="257"/>
      <c r="C10" s="257"/>
      <c r="D10" s="82" t="str">
        <f t="shared" si="1"/>
        <v/>
      </c>
      <c r="E10" s="261" t="str">
        <f t="shared" si="0"/>
        <v>否</v>
      </c>
    </row>
    <row r="11" ht="36" customHeight="1" spans="1:5">
      <c r="A11" s="256" t="s">
        <v>2849</v>
      </c>
      <c r="B11" s="260">
        <v>1680</v>
      </c>
      <c r="C11" s="260">
        <v>1680</v>
      </c>
      <c r="D11" s="82">
        <f t="shared" si="1"/>
        <v>0</v>
      </c>
      <c r="E11" s="258" t="str">
        <f t="shared" si="0"/>
        <v>是</v>
      </c>
    </row>
    <row r="12" ht="36" customHeight="1" spans="1:5">
      <c r="A12" s="259" t="s">
        <v>2899</v>
      </c>
      <c r="B12" s="257"/>
      <c r="C12" s="257"/>
      <c r="D12" s="82" t="str">
        <f t="shared" si="1"/>
        <v/>
      </c>
      <c r="E12" s="261" t="str">
        <f t="shared" si="0"/>
        <v>否</v>
      </c>
    </row>
    <row r="13" ht="36" customHeight="1" spans="1:5">
      <c r="A13" s="259" t="s">
        <v>2932</v>
      </c>
      <c r="B13" s="257"/>
      <c r="C13" s="257"/>
      <c r="D13" s="82" t="str">
        <f t="shared" si="1"/>
        <v/>
      </c>
      <c r="E13" s="261" t="str">
        <f t="shared" si="0"/>
        <v>否</v>
      </c>
    </row>
    <row r="14" ht="36" customHeight="1" spans="1:5">
      <c r="A14" s="259" t="s">
        <v>2967</v>
      </c>
      <c r="B14" s="257"/>
      <c r="C14" s="257"/>
      <c r="D14" s="82" t="str">
        <f t="shared" si="1"/>
        <v/>
      </c>
      <c r="E14" s="261" t="str">
        <f t="shared" si="0"/>
        <v>否</v>
      </c>
    </row>
    <row r="15" ht="36" customHeight="1" spans="1:5">
      <c r="A15" s="219" t="s">
        <v>3036</v>
      </c>
      <c r="B15" s="198">
        <v>2300</v>
      </c>
      <c r="C15" s="198">
        <f>SUM(C4:C14)</f>
        <v>2300</v>
      </c>
      <c r="D15" s="82">
        <f t="shared" si="1"/>
        <v>0</v>
      </c>
      <c r="E15" s="258" t="str">
        <f t="shared" si="0"/>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Normal="100" workbookViewId="0">
      <selection activeCell="D4" sqref="D4"/>
    </sheetView>
  </sheetViews>
  <sheetFormatPr defaultColWidth="9" defaultRowHeight="14.25" outlineLevelCol="4"/>
  <cols>
    <col min="1" max="1" width="50.775" style="204" customWidth="1"/>
    <col min="2" max="3" width="20.6333333333333" style="204" customWidth="1"/>
    <col min="4" max="4" width="20.6333333333333" style="226" customWidth="1"/>
    <col min="5" max="5" width="4.21666666666667" style="204" hidden="1" customWidth="1"/>
    <col min="6" max="6" width="13.775" style="204"/>
    <col min="7" max="16384" width="9" style="204"/>
  </cols>
  <sheetData>
    <row r="1" ht="45" customHeight="1" spans="1:4">
      <c r="A1" s="152" t="s">
        <v>3037</v>
      </c>
      <c r="B1" s="152"/>
      <c r="C1" s="152"/>
      <c r="D1" s="227"/>
    </row>
    <row r="2" ht="20.1" customHeight="1" spans="1:4">
      <c r="A2" s="228"/>
      <c r="B2" s="229"/>
      <c r="C2" s="230"/>
      <c r="D2" s="231" t="s">
        <v>3038</v>
      </c>
    </row>
    <row r="3" ht="45" customHeight="1" spans="1:5">
      <c r="A3" s="176" t="s">
        <v>3039</v>
      </c>
      <c r="B3" s="78" t="s">
        <v>5</v>
      </c>
      <c r="C3" s="78" t="s">
        <v>6</v>
      </c>
      <c r="D3" s="78" t="s">
        <v>7</v>
      </c>
      <c r="E3" s="204" t="s">
        <v>134</v>
      </c>
    </row>
    <row r="4" ht="36" customHeight="1" spans="1:5">
      <c r="A4" s="143" t="s">
        <v>3040</v>
      </c>
      <c r="B4" s="232">
        <v>2</v>
      </c>
      <c r="C4" s="232"/>
      <c r="D4" s="82">
        <v>-1</v>
      </c>
      <c r="E4" s="233" t="str">
        <f t="shared" ref="E4:E41" si="0">IF(A4&lt;&gt;"",IF(SUM(B4:C4)&lt;&gt;0,"是","否"),"是")</f>
        <v>是</v>
      </c>
    </row>
    <row r="5" ht="36" customHeight="1" spans="1:5">
      <c r="A5" s="148" t="s">
        <v>3041</v>
      </c>
      <c r="B5" s="234"/>
      <c r="C5" s="235"/>
      <c r="D5" s="82"/>
      <c r="E5" s="233" t="str">
        <f t="shared" si="0"/>
        <v>否</v>
      </c>
    </row>
    <row r="6" ht="36" customHeight="1" spans="1:5">
      <c r="A6" s="148" t="s">
        <v>3042</v>
      </c>
      <c r="B6" s="234"/>
      <c r="C6" s="234"/>
      <c r="D6" s="82"/>
      <c r="E6" s="233" t="str">
        <f t="shared" si="0"/>
        <v>否</v>
      </c>
    </row>
    <row r="7" ht="36" customHeight="1" spans="1:5">
      <c r="A7" s="148" t="s">
        <v>3043</v>
      </c>
      <c r="B7" s="236"/>
      <c r="C7" s="235"/>
      <c r="D7" s="82"/>
      <c r="E7" s="233" t="str">
        <f t="shared" si="0"/>
        <v>否</v>
      </c>
    </row>
    <row r="8" ht="36" customHeight="1" spans="1:5">
      <c r="A8" s="148" t="s">
        <v>3044</v>
      </c>
      <c r="B8" s="234"/>
      <c r="C8" s="235"/>
      <c r="D8" s="82"/>
      <c r="E8" s="233" t="str">
        <f t="shared" si="0"/>
        <v>否</v>
      </c>
    </row>
    <row r="9" ht="36" customHeight="1" spans="1:5">
      <c r="A9" s="148" t="s">
        <v>3045</v>
      </c>
      <c r="B9" s="236"/>
      <c r="C9" s="235"/>
      <c r="D9" s="82"/>
      <c r="E9" s="233" t="str">
        <f t="shared" si="0"/>
        <v>否</v>
      </c>
    </row>
    <row r="10" ht="36" customHeight="1" spans="1:5">
      <c r="A10" s="148" t="s">
        <v>3046</v>
      </c>
      <c r="B10" s="234"/>
      <c r="C10" s="235"/>
      <c r="D10" s="82"/>
      <c r="E10" s="233" t="str">
        <f t="shared" si="0"/>
        <v>否</v>
      </c>
    </row>
    <row r="11" ht="36" customHeight="1" spans="1:5">
      <c r="A11" s="148" t="s">
        <v>3047</v>
      </c>
      <c r="B11" s="234"/>
      <c r="C11" s="235"/>
      <c r="D11" s="82"/>
      <c r="E11" s="233" t="str">
        <f t="shared" si="0"/>
        <v>否</v>
      </c>
    </row>
    <row r="12" ht="36" customHeight="1" spans="1:5">
      <c r="A12" s="148" t="s">
        <v>3048</v>
      </c>
      <c r="B12" s="234"/>
      <c r="C12" s="235"/>
      <c r="D12" s="82"/>
      <c r="E12" s="233" t="str">
        <f t="shared" si="0"/>
        <v>否</v>
      </c>
    </row>
    <row r="13" ht="36" customHeight="1" spans="1:5">
      <c r="A13" s="148" t="s">
        <v>3049</v>
      </c>
      <c r="B13" s="237"/>
      <c r="C13" s="234"/>
      <c r="D13" s="82"/>
      <c r="E13" s="233" t="str">
        <f t="shared" si="0"/>
        <v>否</v>
      </c>
    </row>
    <row r="14" ht="36" customHeight="1" spans="1:5">
      <c r="A14" s="148" t="s">
        <v>3050</v>
      </c>
      <c r="B14" s="237"/>
      <c r="C14" s="235"/>
      <c r="D14" s="82"/>
      <c r="E14" s="233" t="str">
        <f t="shared" si="0"/>
        <v>否</v>
      </c>
    </row>
    <row r="15" ht="36" customHeight="1" spans="1:5">
      <c r="A15" s="148" t="s">
        <v>3051</v>
      </c>
      <c r="B15" s="237"/>
      <c r="C15" s="238"/>
      <c r="D15" s="82"/>
      <c r="E15" s="233" t="str">
        <f t="shared" si="0"/>
        <v>否</v>
      </c>
    </row>
    <row r="16" ht="36" customHeight="1" spans="1:5">
      <c r="A16" s="148" t="s">
        <v>3052</v>
      </c>
      <c r="B16" s="237"/>
      <c r="C16" s="238"/>
      <c r="D16" s="82"/>
      <c r="E16" s="233" t="str">
        <f t="shared" si="0"/>
        <v>否</v>
      </c>
    </row>
    <row r="17" ht="36" customHeight="1" spans="1:5">
      <c r="A17" s="148" t="s">
        <v>3053</v>
      </c>
      <c r="B17" s="234"/>
      <c r="C17" s="235"/>
      <c r="D17" s="82"/>
      <c r="E17" s="233" t="str">
        <f t="shared" si="0"/>
        <v>否</v>
      </c>
    </row>
    <row r="18" ht="36" customHeight="1" spans="1:5">
      <c r="A18" s="148" t="s">
        <v>3054</v>
      </c>
      <c r="B18" s="237"/>
      <c r="C18" s="238"/>
      <c r="D18" s="82"/>
      <c r="E18" s="233" t="str">
        <f t="shared" si="0"/>
        <v>否</v>
      </c>
    </row>
    <row r="19" ht="36" customHeight="1" spans="1:5">
      <c r="A19" s="148" t="s">
        <v>3055</v>
      </c>
      <c r="B19" s="237"/>
      <c r="C19" s="238"/>
      <c r="D19" s="82"/>
      <c r="E19" s="233" t="str">
        <f t="shared" si="0"/>
        <v>否</v>
      </c>
    </row>
    <row r="20" ht="36" customHeight="1" spans="1:5">
      <c r="A20" s="148" t="s">
        <v>3056</v>
      </c>
      <c r="B20" s="234"/>
      <c r="C20" s="238"/>
      <c r="D20" s="82" t="str">
        <f>IF(B20&gt;0,C20/B20-1,IF(B20&lt;0,-(C20/B20-1),""))</f>
        <v/>
      </c>
      <c r="E20" s="233" t="str">
        <f t="shared" si="0"/>
        <v>否</v>
      </c>
    </row>
    <row r="21" ht="36" customHeight="1" spans="1:5">
      <c r="A21" s="148" t="s">
        <v>3057</v>
      </c>
      <c r="B21" s="237"/>
      <c r="C21" s="235"/>
      <c r="D21" s="82"/>
      <c r="E21" s="233" t="str">
        <f t="shared" si="0"/>
        <v>否</v>
      </c>
    </row>
    <row r="22" ht="36" customHeight="1" spans="1:5">
      <c r="A22" s="148" t="s">
        <v>3058</v>
      </c>
      <c r="B22" s="237">
        <v>2</v>
      </c>
      <c r="C22" s="235"/>
      <c r="D22" s="82">
        <v>-1</v>
      </c>
      <c r="E22" s="233" t="str">
        <f t="shared" si="0"/>
        <v>是</v>
      </c>
    </row>
    <row r="23" ht="36" customHeight="1" spans="1:5">
      <c r="A23" s="143" t="s">
        <v>3059</v>
      </c>
      <c r="B23" s="232">
        <v>35</v>
      </c>
      <c r="C23" s="232">
        <v>44</v>
      </c>
      <c r="D23" s="82">
        <f>IF(B23&gt;0,C23/B23-1,IF(B23&lt;0,-(C23/B23-1),""))</f>
        <v>0.257</v>
      </c>
      <c r="E23" s="233" t="str">
        <f t="shared" si="0"/>
        <v>是</v>
      </c>
    </row>
    <row r="24" ht="36" customHeight="1" spans="1:5">
      <c r="A24" s="160" t="s">
        <v>3060</v>
      </c>
      <c r="B24" s="237"/>
      <c r="C24" s="235"/>
      <c r="D24" s="82" t="str">
        <f t="shared" ref="D24:D41" si="1">IF(B24&gt;0,C24/B24-1,IF(B24&lt;0,-(C24/B24-1),""))</f>
        <v/>
      </c>
      <c r="E24" s="233" t="str">
        <f t="shared" si="0"/>
        <v>否</v>
      </c>
    </row>
    <row r="25" ht="36" customHeight="1" spans="1:5">
      <c r="A25" s="160" t="s">
        <v>3061</v>
      </c>
      <c r="B25" s="237">
        <v>35</v>
      </c>
      <c r="C25" s="235">
        <v>44</v>
      </c>
      <c r="D25" s="82">
        <f t="shared" si="1"/>
        <v>0.257</v>
      </c>
      <c r="E25" s="233" t="str">
        <f t="shared" si="0"/>
        <v>是</v>
      </c>
    </row>
    <row r="26" ht="36" customHeight="1" spans="1:5">
      <c r="A26" s="160" t="s">
        <v>3062</v>
      </c>
      <c r="B26" s="237"/>
      <c r="C26" s="235"/>
      <c r="D26" s="82" t="str">
        <f t="shared" si="1"/>
        <v/>
      </c>
      <c r="E26" s="233" t="str">
        <f t="shared" si="0"/>
        <v>否</v>
      </c>
    </row>
    <row r="27" ht="36" customHeight="1" spans="1:5">
      <c r="A27" s="160" t="s">
        <v>3063</v>
      </c>
      <c r="B27" s="237"/>
      <c r="C27" s="235"/>
      <c r="D27" s="82" t="str">
        <f t="shared" si="1"/>
        <v/>
      </c>
      <c r="E27" s="233" t="str">
        <f t="shared" si="0"/>
        <v>否</v>
      </c>
    </row>
    <row r="28" ht="36" customHeight="1" spans="1:5">
      <c r="A28" s="143" t="s">
        <v>3064</v>
      </c>
      <c r="B28" s="232"/>
      <c r="C28" s="232"/>
      <c r="D28" s="82" t="str">
        <f t="shared" si="1"/>
        <v/>
      </c>
      <c r="E28" s="233" t="str">
        <f t="shared" si="0"/>
        <v>否</v>
      </c>
    </row>
    <row r="29" ht="36" customHeight="1" spans="1:5">
      <c r="A29" s="160" t="s">
        <v>3065</v>
      </c>
      <c r="B29" s="237"/>
      <c r="C29" s="235"/>
      <c r="D29" s="82" t="str">
        <f t="shared" si="1"/>
        <v/>
      </c>
      <c r="E29" s="233" t="str">
        <f t="shared" si="0"/>
        <v>否</v>
      </c>
    </row>
    <row r="30" ht="36" customHeight="1" spans="1:5">
      <c r="A30" s="160" t="s">
        <v>3066</v>
      </c>
      <c r="B30" s="234"/>
      <c r="C30" s="235"/>
      <c r="D30" s="82" t="str">
        <f t="shared" si="1"/>
        <v/>
      </c>
      <c r="E30" s="233" t="str">
        <f t="shared" si="0"/>
        <v>否</v>
      </c>
    </row>
    <row r="31" ht="36" customHeight="1" spans="1:5">
      <c r="A31" s="160" t="s">
        <v>3067</v>
      </c>
      <c r="B31" s="237"/>
      <c r="C31" s="235"/>
      <c r="D31" s="82" t="str">
        <f t="shared" si="1"/>
        <v/>
      </c>
      <c r="E31" s="233" t="str">
        <f t="shared" si="0"/>
        <v>否</v>
      </c>
    </row>
    <row r="32" ht="36" customHeight="1" spans="1:5">
      <c r="A32" s="143" t="s">
        <v>3068</v>
      </c>
      <c r="B32" s="232"/>
      <c r="C32" s="232"/>
      <c r="D32" s="82" t="str">
        <f t="shared" si="1"/>
        <v/>
      </c>
      <c r="E32" s="233" t="str">
        <f t="shared" si="0"/>
        <v>否</v>
      </c>
    </row>
    <row r="33" ht="36" customHeight="1" spans="1:5">
      <c r="A33" s="160" t="s">
        <v>3069</v>
      </c>
      <c r="B33" s="234"/>
      <c r="C33" s="239"/>
      <c r="D33" s="82" t="str">
        <f t="shared" si="1"/>
        <v/>
      </c>
      <c r="E33" s="233" t="str">
        <f t="shared" si="0"/>
        <v>否</v>
      </c>
    </row>
    <row r="34" ht="36" customHeight="1" spans="1:5">
      <c r="A34" s="160" t="s">
        <v>3070</v>
      </c>
      <c r="B34" s="237"/>
      <c r="C34" s="239"/>
      <c r="D34" s="82" t="str">
        <f t="shared" si="1"/>
        <v/>
      </c>
      <c r="E34" s="233" t="str">
        <f t="shared" si="0"/>
        <v>否</v>
      </c>
    </row>
    <row r="35" ht="36" customHeight="1" spans="1:5">
      <c r="A35" s="160" t="s">
        <v>3071</v>
      </c>
      <c r="B35" s="237"/>
      <c r="C35" s="238"/>
      <c r="D35" s="82" t="str">
        <f t="shared" si="1"/>
        <v/>
      </c>
      <c r="E35" s="233" t="str">
        <f t="shared" si="0"/>
        <v>否</v>
      </c>
    </row>
    <row r="36" ht="36" customHeight="1" spans="1:5">
      <c r="A36" s="143" t="s">
        <v>3072</v>
      </c>
      <c r="B36" s="240"/>
      <c r="C36" s="241"/>
      <c r="D36" s="82" t="str">
        <f t="shared" si="1"/>
        <v/>
      </c>
      <c r="E36" s="233" t="str">
        <f t="shared" si="0"/>
        <v>否</v>
      </c>
    </row>
    <row r="37" ht="36" customHeight="1" spans="1:5">
      <c r="A37" s="242" t="s">
        <v>3073</v>
      </c>
      <c r="B37" s="232">
        <v>37</v>
      </c>
      <c r="C37" s="232">
        <v>44</v>
      </c>
      <c r="D37" s="82">
        <f t="shared" si="1"/>
        <v>0.189</v>
      </c>
      <c r="E37" s="233" t="str">
        <f t="shared" si="0"/>
        <v>是</v>
      </c>
    </row>
    <row r="38" ht="36" customHeight="1" spans="1:5">
      <c r="A38" s="243" t="s">
        <v>60</v>
      </c>
      <c r="B38" s="234">
        <v>2</v>
      </c>
      <c r="C38" s="239">
        <v>2</v>
      </c>
      <c r="D38" s="82">
        <f t="shared" si="1"/>
        <v>0</v>
      </c>
      <c r="E38" s="233" t="str">
        <f t="shared" si="0"/>
        <v>是</v>
      </c>
    </row>
    <row r="39" ht="36" customHeight="1" spans="1:5">
      <c r="A39" s="199" t="s">
        <v>3074</v>
      </c>
      <c r="B39" s="232">
        <v>2</v>
      </c>
      <c r="C39" s="241">
        <v>4</v>
      </c>
      <c r="D39" s="82">
        <f t="shared" si="1"/>
        <v>1</v>
      </c>
      <c r="E39" s="233" t="str">
        <f t="shared" si="0"/>
        <v>是</v>
      </c>
    </row>
    <row r="40" ht="36" customHeight="1" spans="1:5">
      <c r="A40" s="243" t="s">
        <v>3075</v>
      </c>
      <c r="B40" s="234"/>
      <c r="C40" s="239"/>
      <c r="D40" s="82" t="str">
        <f t="shared" si="1"/>
        <v/>
      </c>
      <c r="E40" s="233" t="str">
        <f t="shared" si="0"/>
        <v>否</v>
      </c>
    </row>
    <row r="41" ht="36" customHeight="1" spans="1:5">
      <c r="A41" s="244" t="s">
        <v>67</v>
      </c>
      <c r="B41" s="232">
        <f>B37+B38+B39</f>
        <v>41</v>
      </c>
      <c r="C41" s="232">
        <f>C37+C38+C39</f>
        <v>50</v>
      </c>
      <c r="D41" s="82">
        <f t="shared" si="1"/>
        <v>0.22</v>
      </c>
      <c r="E41" s="233" t="str">
        <f t="shared" si="0"/>
        <v>是</v>
      </c>
    </row>
    <row r="42" spans="2:2">
      <c r="B42" s="225"/>
    </row>
    <row r="43" spans="2:3">
      <c r="B43" s="225"/>
      <c r="C43" s="225"/>
    </row>
    <row r="44" spans="2:2">
      <c r="B44" s="225"/>
    </row>
    <row r="45" spans="2:3">
      <c r="B45" s="225"/>
      <c r="C45" s="225"/>
    </row>
    <row r="46" spans="2:2">
      <c r="B46" s="225"/>
    </row>
    <row r="47" spans="2:2">
      <c r="B47" s="225"/>
    </row>
    <row r="48" spans="2:3">
      <c r="B48" s="225"/>
      <c r="C48" s="225"/>
    </row>
    <row r="49" spans="2:2">
      <c r="B49" s="225"/>
    </row>
    <row r="50" spans="2:2">
      <c r="B50" s="225"/>
    </row>
    <row r="51" spans="2:2">
      <c r="B51" s="225"/>
    </row>
    <row r="52" spans="2:2">
      <c r="B52" s="225"/>
    </row>
    <row r="53" spans="2:3">
      <c r="B53" s="225"/>
      <c r="C53" s="225"/>
    </row>
    <row r="54" spans="2:2">
      <c r="B54" s="225"/>
    </row>
  </sheetData>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Normal="100" workbookViewId="0">
      <selection activeCell="D27" sqref="D27"/>
    </sheetView>
  </sheetViews>
  <sheetFormatPr defaultColWidth="9" defaultRowHeight="14.25" outlineLevelCol="4"/>
  <cols>
    <col min="1" max="1" width="50.775" style="169" customWidth="1"/>
    <col min="2" max="2" width="20.6333333333333" style="169" customWidth="1"/>
    <col min="3" max="3" width="20.6333333333333" style="204" customWidth="1"/>
    <col min="4" max="4" width="20.6333333333333" style="205" customWidth="1"/>
    <col min="5" max="5" width="4.775" style="169" hidden="1" customWidth="1"/>
    <col min="6" max="16384" width="9" style="169"/>
  </cols>
  <sheetData>
    <row r="1" ht="45" customHeight="1" spans="1:5">
      <c r="A1" s="206" t="s">
        <v>3076</v>
      </c>
      <c r="B1" s="206"/>
      <c r="C1" s="206"/>
      <c r="D1" s="207"/>
      <c r="E1" s="208"/>
    </row>
    <row r="2" ht="20.1" customHeight="1" spans="1:5">
      <c r="A2" s="209"/>
      <c r="B2" s="209"/>
      <c r="C2" s="209"/>
      <c r="D2" s="210" t="s">
        <v>2</v>
      </c>
      <c r="E2" s="211"/>
    </row>
    <row r="3" ht="45" customHeight="1" spans="1:5">
      <c r="A3" s="212" t="s">
        <v>4</v>
      </c>
      <c r="B3" s="156" t="s">
        <v>5</v>
      </c>
      <c r="C3" s="156" t="s">
        <v>6</v>
      </c>
      <c r="D3" s="156" t="s">
        <v>7</v>
      </c>
      <c r="E3" s="213" t="s">
        <v>134</v>
      </c>
    </row>
    <row r="4" ht="35.1" customHeight="1" spans="1:5">
      <c r="A4" s="143" t="s">
        <v>3077</v>
      </c>
      <c r="B4" s="214"/>
      <c r="C4" s="214">
        <v>6</v>
      </c>
      <c r="D4" s="82">
        <v>1</v>
      </c>
      <c r="E4" s="215" t="str">
        <f t="shared" ref="E4:E28" si="0">IF(A4&lt;&gt;"",IF(SUM(B4:C4)&lt;&gt;0,"是","否"),"是")</f>
        <v>是</v>
      </c>
    </row>
    <row r="5" ht="35.1" customHeight="1" spans="1:5">
      <c r="A5" s="145" t="s">
        <v>3078</v>
      </c>
      <c r="B5" s="216"/>
      <c r="C5" s="216"/>
      <c r="D5" s="82" t="str">
        <f t="shared" ref="D5:D28" si="1">IF(B5&gt;0,C5/B5-1,IF(B5&lt;0,-(C5/B5-1),""))</f>
        <v/>
      </c>
      <c r="E5" s="215" t="str">
        <f t="shared" si="0"/>
        <v>否</v>
      </c>
    </row>
    <row r="6" ht="35.1" customHeight="1" spans="1:5">
      <c r="A6" s="145" t="s">
        <v>3079</v>
      </c>
      <c r="B6" s="216"/>
      <c r="C6" s="216"/>
      <c r="D6" s="82" t="str">
        <f t="shared" si="1"/>
        <v/>
      </c>
      <c r="E6" s="215" t="str">
        <f t="shared" si="0"/>
        <v>否</v>
      </c>
    </row>
    <row r="7" ht="35.1" customHeight="1" spans="1:5">
      <c r="A7" s="145" t="s">
        <v>3080</v>
      </c>
      <c r="B7" s="216"/>
      <c r="C7" s="216"/>
      <c r="D7" s="82" t="str">
        <f t="shared" si="1"/>
        <v/>
      </c>
      <c r="E7" s="215" t="str">
        <f t="shared" si="0"/>
        <v>否</v>
      </c>
    </row>
    <row r="8" ht="35.1" customHeight="1" spans="1:5">
      <c r="A8" s="145" t="s">
        <v>3081</v>
      </c>
      <c r="B8" s="216"/>
      <c r="C8" s="216"/>
      <c r="D8" s="82" t="str">
        <f t="shared" si="1"/>
        <v/>
      </c>
      <c r="E8" s="215" t="str">
        <f t="shared" si="0"/>
        <v>否</v>
      </c>
    </row>
    <row r="9" ht="35.1" customHeight="1" spans="1:5">
      <c r="A9" s="145" t="s">
        <v>3082</v>
      </c>
      <c r="B9" s="217"/>
      <c r="C9" s="217"/>
      <c r="D9" s="82" t="str">
        <f t="shared" si="1"/>
        <v/>
      </c>
      <c r="E9" s="215" t="str">
        <f t="shared" si="0"/>
        <v>否</v>
      </c>
    </row>
    <row r="10" ht="35.1" customHeight="1" spans="1:5">
      <c r="A10" s="145" t="s">
        <v>3083</v>
      </c>
      <c r="B10" s="216"/>
      <c r="C10" s="216">
        <v>6</v>
      </c>
      <c r="D10" s="82">
        <v>1</v>
      </c>
      <c r="E10" s="215" t="str">
        <f t="shared" si="0"/>
        <v>是</v>
      </c>
    </row>
    <row r="11" ht="35.1" customHeight="1" spans="1:5">
      <c r="A11" s="143" t="s">
        <v>3084</v>
      </c>
      <c r="B11" s="218"/>
      <c r="C11" s="218"/>
      <c r="D11" s="82" t="str">
        <f t="shared" si="1"/>
        <v/>
      </c>
      <c r="E11" s="215" t="str">
        <f t="shared" si="0"/>
        <v>否</v>
      </c>
    </row>
    <row r="12" ht="35.1" customHeight="1" spans="1:5">
      <c r="A12" s="145" t="s">
        <v>3085</v>
      </c>
      <c r="B12" s="216"/>
      <c r="C12" s="216"/>
      <c r="D12" s="82" t="str">
        <f t="shared" si="1"/>
        <v/>
      </c>
      <c r="E12" s="215" t="str">
        <f t="shared" si="0"/>
        <v>否</v>
      </c>
    </row>
    <row r="13" ht="35.1" customHeight="1" spans="1:5">
      <c r="A13" s="145" t="s">
        <v>3086</v>
      </c>
      <c r="B13" s="216"/>
      <c r="C13" s="216"/>
      <c r="D13" s="82" t="str">
        <f t="shared" si="1"/>
        <v/>
      </c>
      <c r="E13" s="215" t="str">
        <f t="shared" si="0"/>
        <v>否</v>
      </c>
    </row>
    <row r="14" ht="35.1" customHeight="1" spans="1:5">
      <c r="A14" s="145" t="s">
        <v>3087</v>
      </c>
      <c r="B14" s="217"/>
      <c r="C14" s="217"/>
      <c r="D14" s="82" t="str">
        <f t="shared" si="1"/>
        <v/>
      </c>
      <c r="E14" s="215" t="str">
        <f t="shared" si="0"/>
        <v>否</v>
      </c>
    </row>
    <row r="15" ht="35.1" customHeight="1" spans="1:5">
      <c r="A15" s="145" t="s">
        <v>3088</v>
      </c>
      <c r="B15" s="217"/>
      <c r="C15" s="217"/>
      <c r="D15" s="82" t="str">
        <f t="shared" si="1"/>
        <v/>
      </c>
      <c r="E15" s="215" t="str">
        <f t="shared" si="0"/>
        <v>否</v>
      </c>
    </row>
    <row r="16" ht="35.1" customHeight="1" spans="1:5">
      <c r="A16" s="145" t="s">
        <v>3089</v>
      </c>
      <c r="B16" s="216"/>
      <c r="C16" s="216"/>
      <c r="D16" s="82" t="str">
        <f t="shared" si="1"/>
        <v/>
      </c>
      <c r="E16" s="215" t="str">
        <f t="shared" si="0"/>
        <v>否</v>
      </c>
    </row>
    <row r="17" s="203" customFormat="1" ht="35.1" customHeight="1" spans="1:5">
      <c r="A17" s="143" t="s">
        <v>3090</v>
      </c>
      <c r="B17" s="218"/>
      <c r="C17" s="218"/>
      <c r="D17" s="82" t="str">
        <f t="shared" si="1"/>
        <v/>
      </c>
      <c r="E17" s="215" t="str">
        <f t="shared" si="0"/>
        <v>否</v>
      </c>
    </row>
    <row r="18" ht="35.1" customHeight="1" spans="1:5">
      <c r="A18" s="145" t="s">
        <v>3091</v>
      </c>
      <c r="B18" s="216"/>
      <c r="C18" s="216"/>
      <c r="D18" s="82" t="str">
        <f t="shared" si="1"/>
        <v/>
      </c>
      <c r="E18" s="215" t="str">
        <f t="shared" si="0"/>
        <v>否</v>
      </c>
    </row>
    <row r="19" ht="35.1" customHeight="1" spans="1:5">
      <c r="A19" s="143" t="s">
        <v>3092</v>
      </c>
      <c r="B19" s="218"/>
      <c r="C19" s="218"/>
      <c r="D19" s="82" t="str">
        <f t="shared" si="1"/>
        <v/>
      </c>
      <c r="E19" s="215" t="str">
        <f t="shared" si="0"/>
        <v>否</v>
      </c>
    </row>
    <row r="20" ht="35.1" customHeight="1" spans="1:5">
      <c r="A20" s="148" t="s">
        <v>3093</v>
      </c>
      <c r="B20" s="216"/>
      <c r="C20" s="216"/>
      <c r="D20" s="82" t="str">
        <f t="shared" si="1"/>
        <v/>
      </c>
      <c r="E20" s="215" t="str">
        <f t="shared" si="0"/>
        <v>否</v>
      </c>
    </row>
    <row r="21" ht="35.1" customHeight="1" spans="1:5">
      <c r="A21" s="143" t="s">
        <v>3094</v>
      </c>
      <c r="B21" s="218">
        <v>16</v>
      </c>
      <c r="C21" s="218">
        <v>16</v>
      </c>
      <c r="D21" s="82">
        <f t="shared" si="1"/>
        <v>0</v>
      </c>
      <c r="E21" s="215" t="str">
        <f t="shared" si="0"/>
        <v>是</v>
      </c>
    </row>
    <row r="22" ht="35.1" customHeight="1" spans="1:5">
      <c r="A22" s="145" t="s">
        <v>3095</v>
      </c>
      <c r="B22" s="216">
        <v>16</v>
      </c>
      <c r="C22" s="216">
        <v>16</v>
      </c>
      <c r="D22" s="82">
        <f t="shared" si="1"/>
        <v>0</v>
      </c>
      <c r="E22" s="215" t="str">
        <f t="shared" si="0"/>
        <v>是</v>
      </c>
    </row>
    <row r="23" ht="35.1" customHeight="1" spans="1:5">
      <c r="A23" s="219" t="s">
        <v>3096</v>
      </c>
      <c r="B23" s="218">
        <v>16</v>
      </c>
      <c r="C23" s="218">
        <v>22</v>
      </c>
      <c r="D23" s="82">
        <f t="shared" si="1"/>
        <v>0.375</v>
      </c>
      <c r="E23" s="215" t="str">
        <f t="shared" si="0"/>
        <v>是</v>
      </c>
    </row>
    <row r="24" ht="35.1" customHeight="1" spans="1:5">
      <c r="A24" s="220" t="s">
        <v>120</v>
      </c>
      <c r="B24" s="218">
        <v>21</v>
      </c>
      <c r="C24" s="218">
        <v>28</v>
      </c>
      <c r="D24" s="82">
        <f t="shared" si="1"/>
        <v>0.333</v>
      </c>
      <c r="E24" s="215" t="str">
        <f t="shared" si="0"/>
        <v>是</v>
      </c>
    </row>
    <row r="25" ht="35.1" customHeight="1" spans="1:5">
      <c r="A25" s="221" t="s">
        <v>3097</v>
      </c>
      <c r="B25" s="217"/>
      <c r="C25" s="217"/>
      <c r="D25" s="82"/>
      <c r="E25" s="215" t="str">
        <f t="shared" si="0"/>
        <v>否</v>
      </c>
    </row>
    <row r="26" ht="35.1" customHeight="1" spans="1:5">
      <c r="A26" s="222" t="s">
        <v>3098</v>
      </c>
      <c r="B26" s="216">
        <v>21</v>
      </c>
      <c r="C26" s="216">
        <v>28</v>
      </c>
      <c r="D26" s="82">
        <f t="shared" si="1"/>
        <v>0.333</v>
      </c>
      <c r="E26" s="215" t="str">
        <f t="shared" si="0"/>
        <v>是</v>
      </c>
    </row>
    <row r="27" ht="35.1" customHeight="1" spans="1:5">
      <c r="A27" s="223" t="s">
        <v>3099</v>
      </c>
      <c r="B27" s="218">
        <v>4</v>
      </c>
      <c r="C27" s="218"/>
      <c r="D27" s="82">
        <v>-1</v>
      </c>
      <c r="E27" s="215" t="str">
        <f t="shared" si="0"/>
        <v>是</v>
      </c>
    </row>
    <row r="28" ht="35.1" customHeight="1" spans="1:5">
      <c r="A28" s="224" t="s">
        <v>127</v>
      </c>
      <c r="B28" s="218">
        <f>B23+B24+B27</f>
        <v>41</v>
      </c>
      <c r="C28" s="218">
        <f>C23+C24+C27</f>
        <v>50</v>
      </c>
      <c r="D28" s="82">
        <f t="shared" si="1"/>
        <v>0.22</v>
      </c>
      <c r="E28" s="215" t="str">
        <f t="shared" si="0"/>
        <v>是</v>
      </c>
    </row>
    <row r="29" spans="2:2">
      <c r="B29" s="201"/>
    </row>
    <row r="30" spans="2:3">
      <c r="B30" s="201"/>
      <c r="C30" s="225"/>
    </row>
    <row r="31" spans="2:2">
      <c r="B31" s="201"/>
    </row>
    <row r="32" spans="2:3">
      <c r="B32" s="201"/>
      <c r="C32" s="225"/>
    </row>
    <row r="33" spans="2:2">
      <c r="B33" s="201"/>
    </row>
    <row r="34" spans="2:2">
      <c r="B34" s="201"/>
    </row>
    <row r="35" spans="2:3">
      <c r="B35" s="201"/>
      <c r="C35" s="225"/>
    </row>
    <row r="36" spans="2:2">
      <c r="B36" s="201"/>
    </row>
    <row r="37" spans="2:2">
      <c r="B37" s="201"/>
    </row>
    <row r="38" spans="2:2">
      <c r="B38" s="201"/>
    </row>
    <row r="39" spans="2:2">
      <c r="B39" s="201"/>
    </row>
    <row r="40" spans="2:3">
      <c r="B40" s="201"/>
      <c r="C40" s="225"/>
    </row>
    <row r="41" spans="2:2">
      <c r="B41" s="201"/>
    </row>
  </sheetData>
  <mergeCells count="1">
    <mergeCell ref="A1:D1"/>
  </mergeCells>
  <conditionalFormatting sqref="E29">
    <cfRule type="cellIs" dxfId="3" priority="1" stopIfTrue="1" operator="lessThanOrEqual">
      <formula>-1</formula>
    </cfRule>
  </conditionalFormatting>
  <conditionalFormatting sqref="E3:E29 D5:D2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Normal="100" topLeftCell="A25" workbookViewId="0">
      <selection activeCell="D4" sqref="D4"/>
    </sheetView>
  </sheetViews>
  <sheetFormatPr defaultColWidth="9" defaultRowHeight="20.25" outlineLevelCol="4"/>
  <cols>
    <col min="1" max="1" width="52.6666666666667" style="169" customWidth="1"/>
    <col min="2" max="2" width="20.6333333333333" style="169" customWidth="1"/>
    <col min="3" max="3" width="20.6333333333333" style="170" customWidth="1"/>
    <col min="4" max="4" width="20.6333333333333" style="169" customWidth="1"/>
    <col min="5" max="5" width="4.44166666666667" style="169" hidden="1" customWidth="1"/>
    <col min="6" max="16384" width="9" style="169"/>
  </cols>
  <sheetData>
    <row r="1" ht="45" customHeight="1" spans="1:4">
      <c r="A1" s="171" t="s">
        <v>3100</v>
      </c>
      <c r="B1" s="171"/>
      <c r="C1" s="172"/>
      <c r="D1" s="171"/>
    </row>
    <row r="2" ht="20.1" customHeight="1" spans="1:4">
      <c r="A2" s="173"/>
      <c r="B2" s="173"/>
      <c r="C2" s="174"/>
      <c r="D2" s="175" t="s">
        <v>2</v>
      </c>
    </row>
    <row r="3" ht="45" customHeight="1" spans="1:5">
      <c r="A3" s="176" t="s">
        <v>3039</v>
      </c>
      <c r="B3" s="156" t="s">
        <v>5</v>
      </c>
      <c r="C3" s="156" t="s">
        <v>6</v>
      </c>
      <c r="D3" s="156" t="s">
        <v>7</v>
      </c>
      <c r="E3" s="169" t="s">
        <v>134</v>
      </c>
    </row>
    <row r="4" ht="36" customHeight="1" spans="1:5">
      <c r="A4" s="143" t="s">
        <v>3101</v>
      </c>
      <c r="B4" s="86">
        <v>2</v>
      </c>
      <c r="C4" s="177"/>
      <c r="D4" s="82">
        <v>-1</v>
      </c>
      <c r="E4" s="131" t="str">
        <f t="shared" ref="E4:E35" si="0">IF(A4&lt;&gt;"",IF(SUM(B4:C4)&lt;&gt;0,"是","否"),"是")</f>
        <v>是</v>
      </c>
    </row>
    <row r="5" ht="36" customHeight="1" spans="1:5">
      <c r="A5" s="160" t="s">
        <v>3041</v>
      </c>
      <c r="B5" s="86"/>
      <c r="C5" s="178"/>
      <c r="D5" s="179"/>
      <c r="E5" s="131" t="str">
        <f t="shared" si="0"/>
        <v>否</v>
      </c>
    </row>
    <row r="6" ht="36" customHeight="1" spans="1:5">
      <c r="A6" s="160" t="s">
        <v>3042</v>
      </c>
      <c r="B6" s="159"/>
      <c r="C6" s="180"/>
      <c r="D6" s="181" t="str">
        <f>IF(B6&gt;0,C6/B6-1,IF(B6&lt;0,-(C6/B6-1),""))</f>
        <v/>
      </c>
      <c r="E6" s="131" t="str">
        <f t="shared" si="0"/>
        <v>否</v>
      </c>
    </row>
    <row r="7" ht="36" customHeight="1" spans="1:5">
      <c r="A7" s="160" t="s">
        <v>3043</v>
      </c>
      <c r="B7" s="182"/>
      <c r="C7" s="178"/>
      <c r="D7" s="183"/>
      <c r="E7" s="131" t="str">
        <f t="shared" si="0"/>
        <v>否</v>
      </c>
    </row>
    <row r="8" ht="36" customHeight="1" spans="1:5">
      <c r="A8" s="160" t="s">
        <v>3044</v>
      </c>
      <c r="B8" s="184"/>
      <c r="C8" s="180">
        <v>0</v>
      </c>
      <c r="D8" s="181" t="str">
        <f>IF(B8&gt;0,C8/B8-1,IF(B8&lt;0,-(C8/B8-1),""))</f>
        <v/>
      </c>
      <c r="E8" s="131" t="str">
        <f t="shared" si="0"/>
        <v>否</v>
      </c>
    </row>
    <row r="9" ht="36" customHeight="1" spans="1:5">
      <c r="A9" s="160" t="s">
        <v>3045</v>
      </c>
      <c r="B9" s="182"/>
      <c r="C9" s="178"/>
      <c r="D9" s="183"/>
      <c r="E9" s="131" t="str">
        <f t="shared" si="0"/>
        <v>否</v>
      </c>
    </row>
    <row r="10" ht="36" customHeight="1" spans="1:5">
      <c r="A10" s="160" t="s">
        <v>3048</v>
      </c>
      <c r="B10" s="185"/>
      <c r="C10" s="178"/>
      <c r="D10" s="186"/>
      <c r="E10" s="131" t="str">
        <f t="shared" si="0"/>
        <v>否</v>
      </c>
    </row>
    <row r="11" ht="36" customHeight="1" spans="1:5">
      <c r="A11" s="160" t="s">
        <v>3049</v>
      </c>
      <c r="B11" s="185"/>
      <c r="C11" s="187"/>
      <c r="D11" s="183"/>
      <c r="E11" s="131" t="str">
        <f t="shared" si="0"/>
        <v>否</v>
      </c>
    </row>
    <row r="12" ht="36" customHeight="1" spans="1:5">
      <c r="A12" s="160" t="s">
        <v>3050</v>
      </c>
      <c r="B12" s="182"/>
      <c r="C12" s="188"/>
      <c r="D12" s="183"/>
      <c r="E12" s="131" t="str">
        <f t="shared" si="0"/>
        <v>否</v>
      </c>
    </row>
    <row r="13" ht="36" customHeight="1" spans="1:5">
      <c r="A13" s="160" t="s">
        <v>3051</v>
      </c>
      <c r="B13" s="182"/>
      <c r="C13" s="178"/>
      <c r="D13" s="183"/>
      <c r="E13" s="131" t="str">
        <f t="shared" si="0"/>
        <v>否</v>
      </c>
    </row>
    <row r="14" ht="36" customHeight="1" spans="1:5">
      <c r="A14" s="160" t="s">
        <v>3047</v>
      </c>
      <c r="B14" s="182"/>
      <c r="C14" s="178"/>
      <c r="D14" s="183"/>
      <c r="E14" s="131" t="str">
        <f t="shared" si="0"/>
        <v>否</v>
      </c>
    </row>
    <row r="15" ht="36" customHeight="1" spans="1:5">
      <c r="A15" s="160" t="s">
        <v>3102</v>
      </c>
      <c r="B15" s="182"/>
      <c r="C15" s="187"/>
      <c r="D15" s="183"/>
      <c r="E15" s="131" t="str">
        <f t="shared" si="0"/>
        <v>否</v>
      </c>
    </row>
    <row r="16" ht="36" customHeight="1" spans="1:5">
      <c r="A16" s="160" t="s">
        <v>3053</v>
      </c>
      <c r="B16" s="182"/>
      <c r="C16" s="178"/>
      <c r="D16" s="183"/>
      <c r="E16" s="131" t="str">
        <f t="shared" si="0"/>
        <v>否</v>
      </c>
    </row>
    <row r="17" ht="36" customHeight="1" spans="1:5">
      <c r="A17" s="160" t="s">
        <v>3054</v>
      </c>
      <c r="B17" s="182"/>
      <c r="C17" s="178"/>
      <c r="D17" s="183"/>
      <c r="E17" s="131" t="str">
        <f t="shared" si="0"/>
        <v>否</v>
      </c>
    </row>
    <row r="18" ht="36" customHeight="1" spans="1:5">
      <c r="A18" s="160" t="s">
        <v>3055</v>
      </c>
      <c r="B18" s="182"/>
      <c r="C18" s="178"/>
      <c r="D18" s="183"/>
      <c r="E18" s="131" t="str">
        <f t="shared" si="0"/>
        <v>否</v>
      </c>
    </row>
    <row r="19" ht="36" customHeight="1" spans="1:5">
      <c r="A19" s="160" t="s">
        <v>3057</v>
      </c>
      <c r="B19" s="184"/>
      <c r="C19" s="180"/>
      <c r="D19" s="181" t="str">
        <f>IF(B19&gt;0,C19/B19-1,IF(B19&lt;0,-(C19/B19-1),""))</f>
        <v/>
      </c>
      <c r="E19" s="131" t="str">
        <f t="shared" si="0"/>
        <v>否</v>
      </c>
    </row>
    <row r="20" ht="36" customHeight="1" spans="1:5">
      <c r="A20" s="160" t="s">
        <v>3058</v>
      </c>
      <c r="B20" s="182">
        <v>2</v>
      </c>
      <c r="C20" s="178"/>
      <c r="D20" s="82">
        <v>-1</v>
      </c>
      <c r="E20" s="131" t="str">
        <f t="shared" si="0"/>
        <v>是</v>
      </c>
    </row>
    <row r="21" ht="36" customHeight="1" spans="1:5">
      <c r="A21" s="143" t="s">
        <v>3103</v>
      </c>
      <c r="B21" s="189">
        <v>35</v>
      </c>
      <c r="C21" s="189">
        <v>44</v>
      </c>
      <c r="D21" s="179">
        <f>(C21-B21)/B21</f>
        <v>0.257</v>
      </c>
      <c r="E21" s="131" t="str">
        <f t="shared" si="0"/>
        <v>是</v>
      </c>
    </row>
    <row r="22" ht="36" customHeight="1" spans="1:5">
      <c r="A22" s="160" t="s">
        <v>3060</v>
      </c>
      <c r="B22" s="190"/>
      <c r="C22" s="190"/>
      <c r="D22" s="179"/>
      <c r="E22" s="131" t="str">
        <f t="shared" si="0"/>
        <v>否</v>
      </c>
    </row>
    <row r="23" ht="36" customHeight="1" spans="1:5">
      <c r="A23" s="160" t="s">
        <v>3061</v>
      </c>
      <c r="B23" s="190">
        <v>35</v>
      </c>
      <c r="C23" s="191">
        <v>44</v>
      </c>
      <c r="D23" s="179">
        <f>(C23-B23)/B23</f>
        <v>0.257</v>
      </c>
      <c r="E23" s="131" t="str">
        <f t="shared" si="0"/>
        <v>是</v>
      </c>
    </row>
    <row r="24" ht="36" customHeight="1" spans="1:5">
      <c r="A24" s="143" t="s">
        <v>3104</v>
      </c>
      <c r="B24" s="158"/>
      <c r="C24" s="192">
        <f>SUM(C25:C27)</f>
        <v>0</v>
      </c>
      <c r="D24" s="179"/>
      <c r="E24" s="131" t="str">
        <f t="shared" si="0"/>
        <v>否</v>
      </c>
    </row>
    <row r="25" ht="36" customHeight="1" spans="1:5">
      <c r="A25" s="160" t="s">
        <v>3105</v>
      </c>
      <c r="B25" s="159"/>
      <c r="C25" s="193"/>
      <c r="D25" s="179"/>
      <c r="E25" s="131" t="str">
        <f t="shared" si="0"/>
        <v>否</v>
      </c>
    </row>
    <row r="26" ht="36" customHeight="1" spans="1:5">
      <c r="A26" s="160" t="s">
        <v>3106</v>
      </c>
      <c r="B26" s="159"/>
      <c r="C26" s="193"/>
      <c r="D26" s="179"/>
      <c r="E26" s="131" t="str">
        <f t="shared" si="0"/>
        <v>否</v>
      </c>
    </row>
    <row r="27" ht="36" customHeight="1" spans="1:5">
      <c r="A27" s="160" t="s">
        <v>3107</v>
      </c>
      <c r="B27" s="88"/>
      <c r="C27" s="191">
        <f>SUM(C28:C29)</f>
        <v>0</v>
      </c>
      <c r="D27" s="179"/>
      <c r="E27" s="131" t="str">
        <f t="shared" si="0"/>
        <v>否</v>
      </c>
    </row>
    <row r="28" ht="36" customHeight="1" spans="1:5">
      <c r="A28" s="143" t="s">
        <v>3108</v>
      </c>
      <c r="B28" s="158"/>
      <c r="C28" s="158"/>
      <c r="D28" s="179"/>
      <c r="E28" s="131" t="str">
        <f t="shared" si="0"/>
        <v>否</v>
      </c>
    </row>
    <row r="29" ht="36" customHeight="1" spans="1:5">
      <c r="A29" s="160" t="s">
        <v>3070</v>
      </c>
      <c r="B29" s="88"/>
      <c r="C29" s="194"/>
      <c r="D29" s="179"/>
      <c r="E29" s="131" t="str">
        <f t="shared" si="0"/>
        <v>否</v>
      </c>
    </row>
    <row r="30" ht="36" customHeight="1" spans="1:5">
      <c r="A30" s="143" t="s">
        <v>3109</v>
      </c>
      <c r="B30" s="166"/>
      <c r="C30" s="195"/>
      <c r="D30" s="179"/>
      <c r="E30" s="131" t="str">
        <f t="shared" si="0"/>
        <v>否</v>
      </c>
    </row>
    <row r="31" ht="36" customHeight="1" spans="1:5">
      <c r="A31" s="196" t="s">
        <v>3110</v>
      </c>
      <c r="B31" s="86">
        <v>37</v>
      </c>
      <c r="C31" s="86">
        <v>44</v>
      </c>
      <c r="D31" s="179">
        <f>(C31-B31)/B31</f>
        <v>0.189</v>
      </c>
      <c r="E31" s="131" t="str">
        <f t="shared" si="0"/>
        <v>是</v>
      </c>
    </row>
    <row r="32" ht="36" customHeight="1" spans="1:5">
      <c r="A32" s="197" t="s">
        <v>60</v>
      </c>
      <c r="B32" s="158">
        <v>2</v>
      </c>
      <c r="C32" s="158">
        <v>2</v>
      </c>
      <c r="D32" s="179">
        <f>(C32-B32)/B32</f>
        <v>0</v>
      </c>
      <c r="E32" s="131" t="str">
        <f t="shared" si="0"/>
        <v>是</v>
      </c>
    </row>
    <row r="33" ht="36" customHeight="1" spans="1:5">
      <c r="A33" s="197" t="s">
        <v>3074</v>
      </c>
      <c r="B33" s="198">
        <v>2</v>
      </c>
      <c r="C33" s="158">
        <v>4</v>
      </c>
      <c r="D33" s="179">
        <f>(C33-B33)/B33</f>
        <v>1</v>
      </c>
      <c r="E33" s="131" t="str">
        <f t="shared" si="0"/>
        <v>是</v>
      </c>
    </row>
    <row r="34" ht="36" customHeight="1" spans="1:5">
      <c r="A34" s="199" t="s">
        <v>3075</v>
      </c>
      <c r="B34" s="86"/>
      <c r="C34" s="200"/>
      <c r="D34" s="179"/>
      <c r="E34" s="131" t="str">
        <f t="shared" si="0"/>
        <v>否</v>
      </c>
    </row>
    <row r="35" ht="36" customHeight="1" spans="1:5">
      <c r="A35" s="161" t="s">
        <v>67</v>
      </c>
      <c r="B35" s="86">
        <f>B31+B32+B33</f>
        <v>41</v>
      </c>
      <c r="C35" s="86">
        <f>C31+C32+C33</f>
        <v>50</v>
      </c>
      <c r="D35" s="179">
        <f>(C35-B35)/B35</f>
        <v>0.22</v>
      </c>
      <c r="E35" s="131" t="str">
        <f t="shared" si="0"/>
        <v>是</v>
      </c>
    </row>
    <row r="36" spans="2:2">
      <c r="B36" s="201"/>
    </row>
    <row r="37" spans="2:2">
      <c r="B37" s="202"/>
    </row>
    <row r="38" spans="2:2">
      <c r="B38" s="201"/>
    </row>
    <row r="39" spans="2:2">
      <c r="B39" s="202"/>
    </row>
    <row r="40" spans="2:2">
      <c r="B40" s="201"/>
    </row>
    <row r="41" spans="2:2">
      <c r="B41" s="201"/>
    </row>
    <row r="42" spans="2:2">
      <c r="B42" s="202"/>
    </row>
    <row r="43" spans="2:2">
      <c r="B43" s="201"/>
    </row>
    <row r="44" spans="2:2">
      <c r="B44" s="201"/>
    </row>
    <row r="45" spans="2:2">
      <c r="B45" s="201"/>
    </row>
    <row r="46" spans="2:2">
      <c r="B46" s="201"/>
    </row>
    <row r="47" spans="2:2">
      <c r="B47" s="202"/>
    </row>
    <row r="48" spans="2:2">
      <c r="B48" s="201"/>
    </row>
  </sheetData>
  <mergeCells count="1">
    <mergeCell ref="A1:D1"/>
  </mergeCells>
  <conditionalFormatting sqref="E3:E35">
    <cfRule type="cellIs" dxfId="3" priority="2" stopIfTrue="1" operator="lessThanOrEqual">
      <formula>-1</formula>
    </cfRule>
  </conditionalFormatting>
  <conditionalFormatting sqref="D5 D7 D21:D35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4"/>
  <sheetViews>
    <sheetView showGridLines="0" showZeros="0" view="pageBreakPreview" zoomScaleNormal="100" topLeftCell="A8" workbookViewId="0">
      <selection activeCell="D9" sqref="D9"/>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52" t="s">
        <v>3111</v>
      </c>
      <c r="B1" s="152"/>
      <c r="C1" s="152"/>
      <c r="D1" s="152"/>
    </row>
    <row r="2" ht="20.1" customHeight="1" spans="1:4">
      <c r="A2" s="153"/>
      <c r="B2" s="153"/>
      <c r="C2" s="153"/>
      <c r="D2" s="154" t="s">
        <v>2</v>
      </c>
    </row>
    <row r="3" ht="45" customHeight="1" spans="1:5">
      <c r="A3" s="155" t="s">
        <v>3112</v>
      </c>
      <c r="B3" s="156" t="s">
        <v>5</v>
      </c>
      <c r="C3" s="156" t="s">
        <v>6</v>
      </c>
      <c r="D3" s="156" t="s">
        <v>7</v>
      </c>
      <c r="E3" s="157" t="s">
        <v>134</v>
      </c>
    </row>
    <row r="4" ht="36" customHeight="1" spans="1:5">
      <c r="A4" s="143" t="s">
        <v>3077</v>
      </c>
      <c r="B4" s="158"/>
      <c r="C4" s="158">
        <v>6</v>
      </c>
      <c r="D4" s="82">
        <v>1</v>
      </c>
      <c r="E4" s="131" t="str">
        <f t="shared" ref="E4:E21" si="0">IF(A4&lt;&gt;"",IF(SUM(B4:C4)&lt;&gt;0,"是","否"),"是")</f>
        <v>是</v>
      </c>
    </row>
    <row r="5" ht="36" customHeight="1" spans="1:5">
      <c r="A5" s="145" t="s">
        <v>3113</v>
      </c>
      <c r="B5" s="159"/>
      <c r="C5" s="159"/>
      <c r="D5" s="82"/>
      <c r="E5" s="131" t="str">
        <f t="shared" si="0"/>
        <v>否</v>
      </c>
    </row>
    <row r="6" ht="36" customHeight="1" spans="1:5">
      <c r="A6" s="145" t="s">
        <v>3083</v>
      </c>
      <c r="B6" s="159"/>
      <c r="C6" s="159">
        <v>6</v>
      </c>
      <c r="D6" s="82">
        <v>1</v>
      </c>
      <c r="E6" s="131" t="str">
        <f t="shared" si="0"/>
        <v>是</v>
      </c>
    </row>
    <row r="7" ht="36" customHeight="1" spans="1:5">
      <c r="A7" s="143" t="s">
        <v>3084</v>
      </c>
      <c r="B7" s="158"/>
      <c r="C7" s="158"/>
      <c r="D7" s="82"/>
      <c r="E7" s="131" t="str">
        <f t="shared" si="0"/>
        <v>否</v>
      </c>
    </row>
    <row r="8" ht="36" customHeight="1" spans="1:5">
      <c r="A8" s="145" t="s">
        <v>3085</v>
      </c>
      <c r="B8" s="159"/>
      <c r="C8" s="159"/>
      <c r="D8" s="82"/>
      <c r="E8" s="131" t="str">
        <f t="shared" si="0"/>
        <v>否</v>
      </c>
    </row>
    <row r="9" ht="36" customHeight="1" spans="1:5">
      <c r="A9" s="145" t="s">
        <v>3089</v>
      </c>
      <c r="B9" s="159"/>
      <c r="C9" s="159"/>
      <c r="D9" s="82"/>
      <c r="E9" s="131" t="str">
        <f t="shared" si="0"/>
        <v>否</v>
      </c>
    </row>
    <row r="10" ht="36" customHeight="1" spans="1:5">
      <c r="A10" s="143" t="s">
        <v>3090</v>
      </c>
      <c r="B10" s="158">
        <f>B11</f>
        <v>0</v>
      </c>
      <c r="C10" s="158">
        <f>C11</f>
        <v>0</v>
      </c>
      <c r="D10" s="82"/>
      <c r="E10" s="131" t="str">
        <f t="shared" si="0"/>
        <v>否</v>
      </c>
    </row>
    <row r="11" ht="36" customHeight="1" spans="1:5">
      <c r="A11" s="145" t="s">
        <v>3091</v>
      </c>
      <c r="B11" s="159"/>
      <c r="C11" s="159"/>
      <c r="D11" s="82"/>
      <c r="E11" s="131" t="str">
        <f t="shared" si="0"/>
        <v>否</v>
      </c>
    </row>
    <row r="12" ht="36" customHeight="1" spans="1:5">
      <c r="A12" s="143" t="s">
        <v>3092</v>
      </c>
      <c r="B12" s="158"/>
      <c r="C12" s="158"/>
      <c r="D12" s="82"/>
      <c r="E12" s="131" t="str">
        <f t="shared" si="0"/>
        <v>否</v>
      </c>
    </row>
    <row r="13" ht="36" customHeight="1" spans="1:5">
      <c r="A13" s="160" t="s">
        <v>3114</v>
      </c>
      <c r="B13" s="159"/>
      <c r="C13" s="159"/>
      <c r="D13" s="82"/>
      <c r="E13" s="131" t="str">
        <f t="shared" si="0"/>
        <v>否</v>
      </c>
    </row>
    <row r="14" ht="36" customHeight="1" spans="1:5">
      <c r="A14" s="143" t="s">
        <v>3094</v>
      </c>
      <c r="B14" s="158">
        <v>16</v>
      </c>
      <c r="C14" s="158">
        <v>16</v>
      </c>
      <c r="D14" s="82">
        <f>(C14-B14)/B14</f>
        <v>0</v>
      </c>
      <c r="E14" s="131" t="str">
        <f t="shared" si="0"/>
        <v>是</v>
      </c>
    </row>
    <row r="15" ht="36" customHeight="1" spans="1:5">
      <c r="A15" s="145" t="s">
        <v>3095</v>
      </c>
      <c r="B15" s="159">
        <v>16</v>
      </c>
      <c r="C15" s="159">
        <v>16</v>
      </c>
      <c r="D15" s="82">
        <f>(C15-B15)/B15</f>
        <v>0</v>
      </c>
      <c r="E15" s="131" t="str">
        <f t="shared" si="0"/>
        <v>是</v>
      </c>
    </row>
    <row r="16" ht="36" customHeight="1" spans="1:5">
      <c r="A16" s="161" t="s">
        <v>3115</v>
      </c>
      <c r="B16" s="158">
        <f>B14+B4</f>
        <v>16</v>
      </c>
      <c r="C16" s="158">
        <f>C14+C4</f>
        <v>22</v>
      </c>
      <c r="D16" s="82">
        <f>(C16-B16)/B16</f>
        <v>0.375</v>
      </c>
      <c r="E16" s="131" t="str">
        <f t="shared" si="0"/>
        <v>是</v>
      </c>
    </row>
    <row r="17" ht="36" customHeight="1" spans="1:5">
      <c r="A17" s="162" t="s">
        <v>120</v>
      </c>
      <c r="B17" s="158">
        <v>21</v>
      </c>
      <c r="C17" s="158">
        <f>C18+C19</f>
        <v>28</v>
      </c>
      <c r="D17" s="82">
        <f>(C17-B17)/B17</f>
        <v>0.333</v>
      </c>
      <c r="E17" s="131" t="str">
        <f t="shared" si="0"/>
        <v>是</v>
      </c>
    </row>
    <row r="18" ht="36" customHeight="1" spans="1:5">
      <c r="A18" s="163" t="s">
        <v>3097</v>
      </c>
      <c r="B18" s="164"/>
      <c r="C18" s="159"/>
      <c r="D18" s="82"/>
      <c r="E18" s="131" t="str">
        <f t="shared" si="0"/>
        <v>否</v>
      </c>
    </row>
    <row r="19" ht="36" customHeight="1" spans="1:5">
      <c r="A19" s="163" t="s">
        <v>3098</v>
      </c>
      <c r="B19" s="164">
        <v>21</v>
      </c>
      <c r="C19" s="164">
        <v>28</v>
      </c>
      <c r="D19" s="82">
        <f>(C19-B19)/B19</f>
        <v>0.333</v>
      </c>
      <c r="E19" s="131" t="str">
        <f t="shared" si="0"/>
        <v>是</v>
      </c>
    </row>
    <row r="20" ht="36" customHeight="1" spans="1:5">
      <c r="A20" s="165" t="s">
        <v>3099</v>
      </c>
      <c r="B20" s="166">
        <v>4</v>
      </c>
      <c r="C20" s="158"/>
      <c r="D20" s="82">
        <f>(C20-B20)/B20</f>
        <v>-1</v>
      </c>
      <c r="E20" s="131" t="str">
        <f t="shared" si="0"/>
        <v>是</v>
      </c>
    </row>
    <row r="21" ht="36" customHeight="1" spans="1:5">
      <c r="A21" s="161" t="s">
        <v>127</v>
      </c>
      <c r="B21" s="158">
        <f>B16+B19+B20</f>
        <v>41</v>
      </c>
      <c r="C21" s="158">
        <f>C16+C17</f>
        <v>50</v>
      </c>
      <c r="D21" s="82">
        <f>(C21-B21)/B21</f>
        <v>0.22</v>
      </c>
      <c r="E21" s="131" t="str">
        <f t="shared" si="0"/>
        <v>是</v>
      </c>
    </row>
    <row r="22" spans="2:2">
      <c r="B22" s="167"/>
    </row>
    <row r="23" spans="2:3">
      <c r="B23" s="168"/>
      <c r="C23" s="168"/>
    </row>
    <row r="24" spans="2:2">
      <c r="B24" s="167"/>
    </row>
    <row r="25" spans="2:3">
      <c r="B25" s="168"/>
      <c r="C25" s="168"/>
    </row>
    <row r="26" spans="2:2">
      <c r="B26" s="167"/>
    </row>
    <row r="27" spans="2:2">
      <c r="B27" s="167"/>
    </row>
    <row r="28" spans="2:3">
      <c r="B28" s="168"/>
      <c r="C28" s="168"/>
    </row>
    <row r="29" spans="2:2">
      <c r="B29" s="167"/>
    </row>
    <row r="30" spans="2:2">
      <c r="B30" s="167"/>
    </row>
    <row r="31" spans="2:2">
      <c r="B31" s="167"/>
    </row>
    <row r="32" spans="2:2">
      <c r="B32" s="167"/>
    </row>
    <row r="33" spans="2:3">
      <c r="B33" s="168"/>
      <c r="C33" s="168"/>
    </row>
    <row r="34" spans="2:2">
      <c r="B34" s="167"/>
    </row>
  </sheetData>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13"/>
  <sheetViews>
    <sheetView view="pageBreakPreview" zoomScaleNormal="100" workbookViewId="0">
      <selection activeCell="B12" sqref="B12"/>
    </sheetView>
  </sheetViews>
  <sheetFormatPr defaultColWidth="9" defaultRowHeight="14.25" outlineLevelCol="1"/>
  <cols>
    <col min="1" max="1" width="36.25" style="134" customWidth="1"/>
    <col min="2" max="2" width="45.5" style="136" customWidth="1"/>
    <col min="3" max="3" width="12.6333333333333" style="134"/>
    <col min="4" max="16374" width="9" style="134"/>
    <col min="16375" max="16376" width="35.6333333333333" style="134"/>
    <col min="16377" max="16377" width="9" style="134"/>
    <col min="16378" max="16384" width="9" style="137"/>
  </cols>
  <sheetData>
    <row r="1" s="134" customFormat="1" ht="45" customHeight="1" spans="1:2">
      <c r="A1" s="138" t="s">
        <v>3116</v>
      </c>
      <c r="B1" s="139"/>
    </row>
    <row r="2" s="134" customFormat="1" ht="20.1" customHeight="1" spans="1:2">
      <c r="A2" s="140"/>
      <c r="B2" s="141" t="s">
        <v>2</v>
      </c>
    </row>
    <row r="3" s="135" customFormat="1" ht="45" customHeight="1" spans="1:2">
      <c r="A3" s="142" t="s">
        <v>3117</v>
      </c>
      <c r="B3" s="142" t="s">
        <v>3118</v>
      </c>
    </row>
    <row r="4" s="134" customFormat="1" ht="36" customHeight="1" spans="1:2">
      <c r="A4" s="151" t="s">
        <v>2469</v>
      </c>
      <c r="B4" s="146">
        <v>0</v>
      </c>
    </row>
    <row r="5" s="134" customFormat="1" ht="36" customHeight="1" spans="1:2">
      <c r="A5" s="151" t="s">
        <v>2471</v>
      </c>
      <c r="B5" s="146">
        <v>0</v>
      </c>
    </row>
    <row r="6" s="134" customFormat="1" ht="36" customHeight="1" spans="1:2">
      <c r="A6" s="151" t="s">
        <v>2472</v>
      </c>
      <c r="B6" s="146">
        <v>0</v>
      </c>
    </row>
    <row r="7" s="134" customFormat="1" ht="36" customHeight="1" spans="1:2">
      <c r="A7" s="151" t="s">
        <v>2473</v>
      </c>
      <c r="B7" s="146">
        <v>0</v>
      </c>
    </row>
    <row r="8" s="134" customFormat="1" ht="36" customHeight="1" spans="1:2">
      <c r="A8" s="151" t="s">
        <v>2474</v>
      </c>
      <c r="B8" s="146">
        <v>0</v>
      </c>
    </row>
    <row r="9" s="134" customFormat="1" ht="36" customHeight="1" spans="1:2">
      <c r="A9" s="151" t="s">
        <v>2475</v>
      </c>
      <c r="B9" s="146">
        <v>0</v>
      </c>
    </row>
    <row r="10" s="134" customFormat="1" ht="36" customHeight="1" spans="1:2">
      <c r="A10" s="151" t="s">
        <v>2476</v>
      </c>
      <c r="B10" s="146">
        <v>0</v>
      </c>
    </row>
    <row r="11" s="134" customFormat="1" ht="36" customHeight="1" spans="1:2">
      <c r="A11" s="151" t="s">
        <v>2477</v>
      </c>
      <c r="B11" s="146">
        <v>0</v>
      </c>
    </row>
    <row r="12" s="134" customFormat="1" ht="36" customHeight="1" spans="1:2">
      <c r="A12" s="151" t="s">
        <v>2478</v>
      </c>
      <c r="B12" s="146">
        <v>0</v>
      </c>
    </row>
    <row r="13" s="134" customFormat="1" ht="36" customHeight="1" spans="1:2">
      <c r="A13" s="149" t="s">
        <v>3119</v>
      </c>
      <c r="B13" s="146">
        <v>0</v>
      </c>
    </row>
  </sheetData>
  <mergeCells count="1">
    <mergeCell ref="A1:B1"/>
  </mergeCells>
  <conditionalFormatting sqref="B3:G3">
    <cfRule type="cellIs" dxfId="0" priority="3" stopIfTrue="1" operator="lessThanOrEqual">
      <formula>-1</formula>
    </cfRule>
  </conditionalFormatting>
  <conditionalFormatting sqref="B4:B6">
    <cfRule type="cellIs" dxfId="0" priority="1" stopIfTrue="1" operator="lessThanOrEqual">
      <formula>-1</formula>
    </cfRule>
  </conditionalFormatting>
  <conditionalFormatting sqref="C1:G2">
    <cfRule type="cellIs" dxfId="0" priority="5" stopIfTrue="1" operator="lessThanOrEqual">
      <formula>-1</formula>
    </cfRule>
    <cfRule type="cellIs" dxfId="0" priority="4" stopIfTrue="1" operator="greaterThanOrEqual">
      <formula>10</formula>
    </cfRule>
  </conditionalFormatting>
  <conditionalFormatting sqref="C4:G6">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topLeftCell="A9" workbookViewId="0">
      <selection activeCell="B5" sqref="B5"/>
    </sheetView>
  </sheetViews>
  <sheetFormatPr defaultColWidth="9" defaultRowHeight="14.25"/>
  <cols>
    <col min="1" max="1" width="51" style="134" customWidth="1"/>
    <col min="2" max="2" width="37.1083333333333" style="136" customWidth="1"/>
    <col min="3" max="16371" width="9" style="134"/>
    <col min="16372" max="16373" width="35.6333333333333" style="134"/>
    <col min="16374" max="16374" width="9" style="134"/>
    <col min="16375" max="16384" width="9" style="137"/>
  </cols>
  <sheetData>
    <row r="1" s="134" customFormat="1" ht="45" customHeight="1" spans="1:2">
      <c r="A1" s="138" t="s">
        <v>3120</v>
      </c>
      <c r="B1" s="139"/>
    </row>
    <row r="2" s="134" customFormat="1" ht="20.1" customHeight="1" spans="1:2">
      <c r="A2" s="140"/>
      <c r="B2" s="141" t="s">
        <v>2</v>
      </c>
    </row>
    <row r="3" s="135" customFormat="1" ht="45" customHeight="1" spans="1:2">
      <c r="A3" s="142" t="s">
        <v>3121</v>
      </c>
      <c r="B3" s="142" t="s">
        <v>3118</v>
      </c>
    </row>
    <row r="4" s="134" customFormat="1" ht="36" customHeight="1" spans="1:2">
      <c r="A4" s="143" t="s">
        <v>3077</v>
      </c>
      <c r="B4" s="144">
        <v>0</v>
      </c>
    </row>
    <row r="5" s="134" customFormat="1" ht="36" customHeight="1" spans="1:2">
      <c r="A5" s="145" t="s">
        <v>3078</v>
      </c>
      <c r="B5" s="146">
        <v>0</v>
      </c>
    </row>
    <row r="6" s="134" customFormat="1" ht="36" customHeight="1" spans="1:2">
      <c r="A6" s="145" t="s">
        <v>3079</v>
      </c>
      <c r="B6" s="146">
        <v>0</v>
      </c>
    </row>
    <row r="7" s="134" customFormat="1" ht="36" customHeight="1" spans="1:2">
      <c r="A7" s="145" t="s">
        <v>3080</v>
      </c>
      <c r="B7" s="146">
        <v>0</v>
      </c>
    </row>
    <row r="8" s="134" customFormat="1" ht="36" customHeight="1" spans="1:2">
      <c r="A8" s="145" t="s">
        <v>3081</v>
      </c>
      <c r="B8" s="146">
        <v>0</v>
      </c>
    </row>
    <row r="9" s="134" customFormat="1" ht="36" customHeight="1" spans="1:2">
      <c r="A9" s="145" t="s">
        <v>3083</v>
      </c>
      <c r="B9" s="147">
        <v>0</v>
      </c>
    </row>
    <row r="10" s="134" customFormat="1" ht="36" customHeight="1" spans="1:2">
      <c r="A10" s="143" t="s">
        <v>3084</v>
      </c>
      <c r="B10" s="146">
        <v>0</v>
      </c>
    </row>
    <row r="11" s="134" customFormat="1" ht="36" customHeight="1" spans="1:2">
      <c r="A11" s="145" t="s">
        <v>3085</v>
      </c>
      <c r="B11" s="146">
        <v>0</v>
      </c>
    </row>
    <row r="12" s="134" customFormat="1" ht="36" customHeight="1" spans="1:2">
      <c r="A12" s="145" t="s">
        <v>3086</v>
      </c>
      <c r="B12" s="146">
        <v>0</v>
      </c>
    </row>
    <row r="13" s="134" customFormat="1" ht="36" customHeight="1" spans="1:2">
      <c r="A13" s="145" t="s">
        <v>3089</v>
      </c>
      <c r="B13" s="146">
        <v>0</v>
      </c>
    </row>
    <row r="14" s="134" customFormat="1" ht="36" customHeight="1" spans="1:2">
      <c r="A14" s="143" t="s">
        <v>3090</v>
      </c>
      <c r="B14" s="146">
        <v>0</v>
      </c>
    </row>
    <row r="15" s="134" customFormat="1" ht="36" customHeight="1" spans="1:2">
      <c r="A15" s="145" t="s">
        <v>3091</v>
      </c>
      <c r="B15" s="146">
        <v>0</v>
      </c>
    </row>
    <row r="16" s="134" customFormat="1" ht="36" customHeight="1" spans="1:2">
      <c r="A16" s="143" t="s">
        <v>3092</v>
      </c>
      <c r="B16" s="146">
        <v>0</v>
      </c>
    </row>
    <row r="17" s="134" customFormat="1" ht="36" customHeight="1" spans="1:2">
      <c r="A17" s="148" t="s">
        <v>3093</v>
      </c>
      <c r="B17" s="146">
        <v>0</v>
      </c>
    </row>
    <row r="18" s="134" customFormat="1" ht="36" customHeight="1" spans="1:2">
      <c r="A18" s="143" t="s">
        <v>3094</v>
      </c>
      <c r="B18" s="146">
        <v>0</v>
      </c>
    </row>
    <row r="19" s="134" customFormat="1" ht="31" customHeight="1" spans="1:2">
      <c r="A19" s="145" t="s">
        <v>3095</v>
      </c>
      <c r="B19" s="146">
        <v>0</v>
      </c>
    </row>
    <row r="20" s="134" customFormat="1" ht="18.75" spans="1:16377">
      <c r="A20" s="149" t="s">
        <v>3119</v>
      </c>
      <c r="B20" s="150">
        <v>0</v>
      </c>
      <c r="XEU20" s="137"/>
      <c r="XEV20" s="137"/>
      <c r="XEW20" s="137"/>
    </row>
    <row r="21" s="134" customFormat="1" spans="2:16377">
      <c r="B21" s="136"/>
      <c r="XEU21" s="137"/>
      <c r="XEV21" s="137"/>
      <c r="XEW21" s="137"/>
    </row>
  </sheetData>
  <mergeCells count="1">
    <mergeCell ref="A1:B1"/>
  </mergeCells>
  <conditionalFormatting sqref="B3:G3">
    <cfRule type="cellIs" dxfId="0" priority="3" stopIfTrue="1" operator="lessThanOrEqual">
      <formula>-1</formula>
    </cfRule>
  </conditionalFormatting>
  <conditionalFormatting sqref="B4:B9">
    <cfRule type="cellIs" dxfId="0" priority="1" stopIfTrue="1" operator="lessThanOrEqual">
      <formula>-1</formula>
    </cfRule>
  </conditionalFormatting>
  <conditionalFormatting sqref="C4:G9">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0"/>
  <sheetViews>
    <sheetView showGridLines="0" showZeros="0" view="pageBreakPreview" zoomScale="90" zoomScaleNormal="90" topLeftCell="B1" workbookViewId="0">
      <pane ySplit="3" topLeftCell="A27" activePane="bottomLeft" state="frozen"/>
      <selection/>
      <selection pane="bottomLeft" activeCell="E17" sqref="E17"/>
    </sheetView>
  </sheetViews>
  <sheetFormatPr defaultColWidth="9" defaultRowHeight="14.25" outlineLevelCol="4"/>
  <cols>
    <col min="1" max="1" width="12.75" style="136" customWidth="1"/>
    <col min="2" max="2" width="50.75" style="136" customWidth="1"/>
    <col min="3" max="4" width="20.6333333333333" style="136" customWidth="1"/>
    <col min="5" max="5" width="20.6333333333333" style="467" customWidth="1"/>
    <col min="6" max="16384" width="9" style="246"/>
  </cols>
  <sheetData>
    <row r="1" s="414" customFormat="1" ht="45" customHeight="1" spans="1:5">
      <c r="A1" s="418"/>
      <c r="B1" s="418" t="s">
        <v>68</v>
      </c>
      <c r="C1" s="418"/>
      <c r="D1" s="418"/>
      <c r="E1" s="419"/>
    </row>
    <row r="2" ht="18.95" customHeight="1" spans="1:5">
      <c r="A2" s="489"/>
      <c r="B2" s="468"/>
      <c r="C2" s="318"/>
      <c r="E2" s="469" t="s">
        <v>2</v>
      </c>
    </row>
    <row r="3" s="463" customFormat="1" ht="45" customHeight="1" spans="1:5">
      <c r="A3" s="490" t="s">
        <v>3</v>
      </c>
      <c r="B3" s="224" t="s">
        <v>4</v>
      </c>
      <c r="C3" s="156" t="s">
        <v>5</v>
      </c>
      <c r="D3" s="156" t="s">
        <v>6</v>
      </c>
      <c r="E3" s="224" t="s">
        <v>7</v>
      </c>
    </row>
    <row r="4" ht="37.5" customHeight="1" spans="1:5">
      <c r="A4" s="335" t="s">
        <v>69</v>
      </c>
      <c r="B4" s="491" t="s">
        <v>70</v>
      </c>
      <c r="C4" s="337">
        <v>27468</v>
      </c>
      <c r="D4" s="337">
        <v>39292</v>
      </c>
      <c r="E4" s="328">
        <f>IF(C4&gt;0,D4/C4-1,IF(C4&lt;0,-(D4/C4-1),""))</f>
        <v>0.43</v>
      </c>
    </row>
    <row r="5" ht="37.5" customHeight="1" spans="1:5">
      <c r="A5" s="335" t="s">
        <v>71</v>
      </c>
      <c r="B5" s="492" t="s">
        <v>72</v>
      </c>
      <c r="C5" s="337">
        <v>0</v>
      </c>
      <c r="D5" s="337">
        <v>0</v>
      </c>
      <c r="E5" s="328" t="str">
        <f t="shared" ref="E5:E32" si="0">IF(C5&gt;0,D5/C5-1,IF(C5&lt;0,-(D5/C5-1),""))</f>
        <v/>
      </c>
    </row>
    <row r="6" ht="37.5" customHeight="1" spans="1:5">
      <c r="A6" s="335" t="s">
        <v>73</v>
      </c>
      <c r="B6" s="492" t="s">
        <v>74</v>
      </c>
      <c r="C6" s="337">
        <v>-32</v>
      </c>
      <c r="D6" s="337">
        <v>161</v>
      </c>
      <c r="E6" s="328">
        <f t="shared" si="0"/>
        <v>6.031</v>
      </c>
    </row>
    <row r="7" ht="37.5" customHeight="1" spans="1:5">
      <c r="A7" s="335" t="s">
        <v>75</v>
      </c>
      <c r="B7" s="492" t="s">
        <v>76</v>
      </c>
      <c r="C7" s="337">
        <v>6564</v>
      </c>
      <c r="D7" s="337">
        <v>6648</v>
      </c>
      <c r="E7" s="328">
        <f t="shared" si="0"/>
        <v>0.013</v>
      </c>
    </row>
    <row r="8" ht="37.5" customHeight="1" spans="1:5">
      <c r="A8" s="335" t="s">
        <v>77</v>
      </c>
      <c r="B8" s="492" t="s">
        <v>78</v>
      </c>
      <c r="C8" s="337">
        <v>34204</v>
      </c>
      <c r="D8" s="337">
        <v>35309</v>
      </c>
      <c r="E8" s="328">
        <f t="shared" si="0"/>
        <v>0.032</v>
      </c>
    </row>
    <row r="9" ht="37.5" customHeight="1" spans="1:5">
      <c r="A9" s="335" t="s">
        <v>79</v>
      </c>
      <c r="B9" s="492" t="s">
        <v>80</v>
      </c>
      <c r="C9" s="337">
        <v>96</v>
      </c>
      <c r="D9" s="337">
        <v>115</v>
      </c>
      <c r="E9" s="328">
        <f t="shared" si="0"/>
        <v>0.198</v>
      </c>
    </row>
    <row r="10" ht="37.5" customHeight="1" spans="1:5">
      <c r="A10" s="335" t="s">
        <v>81</v>
      </c>
      <c r="B10" s="492" t="s">
        <v>82</v>
      </c>
      <c r="C10" s="337">
        <v>1433</v>
      </c>
      <c r="D10" s="337">
        <v>1063</v>
      </c>
      <c r="E10" s="328">
        <f t="shared" si="0"/>
        <v>-0.258</v>
      </c>
    </row>
    <row r="11" ht="37.5" customHeight="1" spans="1:5">
      <c r="A11" s="335" t="s">
        <v>83</v>
      </c>
      <c r="B11" s="492" t="s">
        <v>84</v>
      </c>
      <c r="C11" s="337">
        <v>33557</v>
      </c>
      <c r="D11" s="337">
        <v>39569</v>
      </c>
      <c r="E11" s="328">
        <f t="shared" si="0"/>
        <v>0.179</v>
      </c>
    </row>
    <row r="12" ht="37.5" customHeight="1" spans="1:5">
      <c r="A12" s="335" t="s">
        <v>85</v>
      </c>
      <c r="B12" s="492" t="s">
        <v>86</v>
      </c>
      <c r="C12" s="337">
        <v>13907</v>
      </c>
      <c r="D12" s="337">
        <v>13847</v>
      </c>
      <c r="E12" s="328">
        <f t="shared" si="0"/>
        <v>-0.004</v>
      </c>
    </row>
    <row r="13" ht="37.5" customHeight="1" spans="1:5">
      <c r="A13" s="335" t="s">
        <v>87</v>
      </c>
      <c r="B13" s="492" t="s">
        <v>88</v>
      </c>
      <c r="C13" s="337">
        <v>3232</v>
      </c>
      <c r="D13" s="337">
        <v>326</v>
      </c>
      <c r="E13" s="328">
        <f t="shared" si="0"/>
        <v>-0.899</v>
      </c>
    </row>
    <row r="14" ht="37.5" customHeight="1" spans="1:5">
      <c r="A14" s="335" t="s">
        <v>89</v>
      </c>
      <c r="B14" s="492" t="s">
        <v>90</v>
      </c>
      <c r="C14" s="337">
        <v>1600</v>
      </c>
      <c r="D14" s="337">
        <v>2370</v>
      </c>
      <c r="E14" s="328">
        <f t="shared" si="0"/>
        <v>0.481</v>
      </c>
    </row>
    <row r="15" ht="37.5" customHeight="1" spans="1:5">
      <c r="A15" s="335" t="s">
        <v>91</v>
      </c>
      <c r="B15" s="492" t="s">
        <v>92</v>
      </c>
      <c r="C15" s="337">
        <v>29224</v>
      </c>
      <c r="D15" s="337">
        <v>27236</v>
      </c>
      <c r="E15" s="328">
        <f t="shared" si="0"/>
        <v>-0.068</v>
      </c>
    </row>
    <row r="16" ht="37.5" customHeight="1" spans="1:5">
      <c r="A16" s="335" t="s">
        <v>93</v>
      </c>
      <c r="B16" s="492" t="s">
        <v>94</v>
      </c>
      <c r="C16" s="337">
        <v>1920</v>
      </c>
      <c r="D16" s="337">
        <v>11419</v>
      </c>
      <c r="E16" s="328">
        <f t="shared" si="0"/>
        <v>4.947</v>
      </c>
    </row>
    <row r="17" ht="37.5" customHeight="1" spans="1:5">
      <c r="A17" s="335" t="s">
        <v>95</v>
      </c>
      <c r="B17" s="492" t="s">
        <v>96</v>
      </c>
      <c r="C17" s="337">
        <v>30</v>
      </c>
      <c r="D17" s="337">
        <v>0</v>
      </c>
      <c r="E17" s="328">
        <v>-1</v>
      </c>
    </row>
    <row r="18" ht="37.5" customHeight="1" spans="1:5">
      <c r="A18" s="335" t="s">
        <v>97</v>
      </c>
      <c r="B18" s="492" t="s">
        <v>98</v>
      </c>
      <c r="C18" s="337">
        <v>107</v>
      </c>
      <c r="D18" s="337">
        <v>100</v>
      </c>
      <c r="E18" s="328">
        <f t="shared" si="0"/>
        <v>-0.065</v>
      </c>
    </row>
    <row r="19" ht="37.5" customHeight="1" spans="1:5">
      <c r="A19" s="335" t="s">
        <v>99</v>
      </c>
      <c r="B19" s="492" t="s">
        <v>100</v>
      </c>
      <c r="C19" s="337">
        <v>7</v>
      </c>
      <c r="D19" s="337">
        <v>105</v>
      </c>
      <c r="E19" s="328">
        <f t="shared" si="0"/>
        <v>14</v>
      </c>
    </row>
    <row r="20" ht="37.5" customHeight="1" spans="1:5">
      <c r="A20" s="335" t="s">
        <v>101</v>
      </c>
      <c r="B20" s="492" t="s">
        <v>102</v>
      </c>
      <c r="C20" s="337">
        <v>0</v>
      </c>
      <c r="D20" s="337">
        <v>0</v>
      </c>
      <c r="E20" s="328" t="str">
        <f t="shared" si="0"/>
        <v/>
      </c>
    </row>
    <row r="21" ht="37.5" customHeight="1" spans="1:5">
      <c r="A21" s="335" t="s">
        <v>103</v>
      </c>
      <c r="B21" s="492" t="s">
        <v>104</v>
      </c>
      <c r="C21" s="337">
        <v>1990</v>
      </c>
      <c r="D21" s="337">
        <v>1002</v>
      </c>
      <c r="E21" s="328">
        <f t="shared" si="0"/>
        <v>-0.496</v>
      </c>
    </row>
    <row r="22" ht="37.5" customHeight="1" spans="1:5">
      <c r="A22" s="335" t="s">
        <v>105</v>
      </c>
      <c r="B22" s="492" t="s">
        <v>106</v>
      </c>
      <c r="C22" s="337">
        <v>10801</v>
      </c>
      <c r="D22" s="337">
        <v>5605</v>
      </c>
      <c r="E22" s="328">
        <f t="shared" si="0"/>
        <v>-0.481</v>
      </c>
    </row>
    <row r="23" ht="37.5" customHeight="1" spans="1:5">
      <c r="A23" s="335" t="s">
        <v>107</v>
      </c>
      <c r="B23" s="492" t="s">
        <v>108</v>
      </c>
      <c r="C23" s="337">
        <v>76</v>
      </c>
      <c r="D23" s="337">
        <v>15</v>
      </c>
      <c r="E23" s="328">
        <f t="shared" si="0"/>
        <v>-0.803</v>
      </c>
    </row>
    <row r="24" ht="37.5" customHeight="1" spans="1:5">
      <c r="A24" s="335" t="s">
        <v>109</v>
      </c>
      <c r="B24" s="492" t="s">
        <v>110</v>
      </c>
      <c r="C24" s="337">
        <v>2477</v>
      </c>
      <c r="D24" s="337">
        <v>1375</v>
      </c>
      <c r="E24" s="328">
        <f t="shared" si="0"/>
        <v>-0.445</v>
      </c>
    </row>
    <row r="25" ht="37.5" customHeight="1" spans="1:5">
      <c r="A25" s="335" t="s">
        <v>111</v>
      </c>
      <c r="B25" s="492" t="s">
        <v>112</v>
      </c>
      <c r="C25" s="337">
        <v>0</v>
      </c>
      <c r="D25" s="337">
        <v>1907</v>
      </c>
      <c r="E25" s="328">
        <v>1</v>
      </c>
    </row>
    <row r="26" ht="37.5" customHeight="1" spans="1:5">
      <c r="A26" s="335" t="s">
        <v>113</v>
      </c>
      <c r="B26" s="492" t="s">
        <v>114</v>
      </c>
      <c r="C26" s="337">
        <v>3551</v>
      </c>
      <c r="D26" s="337">
        <v>3226</v>
      </c>
      <c r="E26" s="328">
        <f t="shared" si="0"/>
        <v>-0.092</v>
      </c>
    </row>
    <row r="27" ht="37.5" customHeight="1" spans="1:5">
      <c r="A27" s="335" t="s">
        <v>115</v>
      </c>
      <c r="B27" s="492" t="s">
        <v>116</v>
      </c>
      <c r="C27" s="337">
        <v>34</v>
      </c>
      <c r="D27" s="337">
        <v>10</v>
      </c>
      <c r="E27" s="328">
        <f t="shared" si="0"/>
        <v>-0.706</v>
      </c>
    </row>
    <row r="28" ht="37.5" customHeight="1" spans="1:5">
      <c r="A28" s="335" t="s">
        <v>117</v>
      </c>
      <c r="B28" s="492" t="s">
        <v>118</v>
      </c>
      <c r="C28" s="337"/>
      <c r="D28" s="337"/>
      <c r="E28" s="328" t="str">
        <f t="shared" si="0"/>
        <v/>
      </c>
    </row>
    <row r="29" s="317" customFormat="1" ht="37.5" customHeight="1" spans="1:5">
      <c r="A29" s="481"/>
      <c r="B29" s="199" t="s">
        <v>119</v>
      </c>
      <c r="C29" s="457">
        <f>SUM(C4:C28)</f>
        <v>172246</v>
      </c>
      <c r="D29" s="457">
        <f>SUM(D4:D28)</f>
        <v>190700</v>
      </c>
      <c r="E29" s="328">
        <f t="shared" si="0"/>
        <v>0.107</v>
      </c>
    </row>
    <row r="30" ht="37.5" customHeight="1" spans="1:5">
      <c r="A30" s="331">
        <v>230</v>
      </c>
      <c r="B30" s="493" t="s">
        <v>120</v>
      </c>
      <c r="C30" s="457">
        <f>SUM(C31:C34)</f>
        <v>8480</v>
      </c>
      <c r="D30" s="457">
        <f>SUM(D31:D34)</f>
        <v>4000</v>
      </c>
      <c r="E30" s="328">
        <f t="shared" si="0"/>
        <v>-0.528</v>
      </c>
    </row>
    <row r="31" ht="37.5" customHeight="1" spans="1:5">
      <c r="A31" s="494">
        <v>23006</v>
      </c>
      <c r="B31" s="495" t="s">
        <v>121</v>
      </c>
      <c r="C31" s="337">
        <v>6568</v>
      </c>
      <c r="D31" s="337">
        <v>4000</v>
      </c>
      <c r="E31" s="328">
        <f t="shared" si="0"/>
        <v>-0.391</v>
      </c>
    </row>
    <row r="32" ht="36" customHeight="1" spans="1:5">
      <c r="A32" s="335">
        <v>23008</v>
      </c>
      <c r="B32" s="495" t="s">
        <v>122</v>
      </c>
      <c r="C32" s="337">
        <v>1458</v>
      </c>
      <c r="D32" s="337"/>
      <c r="E32" s="328">
        <f t="shared" ref="E32:E37" si="1">IF(C32&gt;0,D32/C32-1,IF(C32&lt;0,-(D32/C32-1),""))</f>
        <v>-1</v>
      </c>
    </row>
    <row r="33" ht="37.5" customHeight="1" spans="1:5">
      <c r="A33" s="496">
        <v>23015</v>
      </c>
      <c r="B33" s="480" t="s">
        <v>123</v>
      </c>
      <c r="C33" s="337">
        <v>454</v>
      </c>
      <c r="D33" s="337"/>
      <c r="E33" s="328">
        <v>-1</v>
      </c>
    </row>
    <row r="34" s="466" customFormat="1" ht="36" customHeight="1" spans="1:5">
      <c r="A34" s="496">
        <v>23016</v>
      </c>
      <c r="B34" s="480" t="s">
        <v>124</v>
      </c>
      <c r="C34" s="337"/>
      <c r="D34" s="337"/>
      <c r="E34" s="328" t="str">
        <f t="shared" si="1"/>
        <v/>
      </c>
    </row>
    <row r="35" s="466" customFormat="1" ht="37.5" customHeight="1" spans="1:5">
      <c r="A35" s="331">
        <v>231</v>
      </c>
      <c r="B35" s="165" t="s">
        <v>125</v>
      </c>
      <c r="C35" s="457">
        <v>32960</v>
      </c>
      <c r="D35" s="457">
        <v>5897</v>
      </c>
      <c r="E35" s="328">
        <f t="shared" si="1"/>
        <v>-0.821</v>
      </c>
    </row>
    <row r="36" s="466" customFormat="1" ht="37.5" customHeight="1" spans="1:5">
      <c r="A36" s="331">
        <v>23009</v>
      </c>
      <c r="B36" s="497" t="s">
        <v>126</v>
      </c>
      <c r="C36" s="457">
        <v>460</v>
      </c>
      <c r="D36" s="457"/>
      <c r="E36" s="328">
        <v>-1</v>
      </c>
    </row>
    <row r="37" ht="37.5" customHeight="1" spans="1:5">
      <c r="A37" s="481"/>
      <c r="B37" s="487" t="s">
        <v>127</v>
      </c>
      <c r="C37" s="457">
        <f>C29+C30+C35+C36</f>
        <v>214146</v>
      </c>
      <c r="D37" s="457">
        <f>D29+D30+D35+D36</f>
        <v>200597</v>
      </c>
      <c r="E37" s="328">
        <f t="shared" si="1"/>
        <v>-0.063</v>
      </c>
    </row>
    <row r="38" spans="2:4">
      <c r="B38" s="498"/>
      <c r="D38" s="499"/>
    </row>
    <row r="40" spans="4:4">
      <c r="D40" s="499"/>
    </row>
    <row r="42" spans="4:4">
      <c r="D42" s="499"/>
    </row>
    <row r="43" spans="4:4">
      <c r="D43" s="499"/>
    </row>
    <row r="45" spans="4:4">
      <c r="D45" s="499"/>
    </row>
    <row r="46" spans="4:4">
      <c r="D46" s="499"/>
    </row>
    <row r="47" spans="4:4">
      <c r="D47" s="499"/>
    </row>
    <row r="48" spans="4:4">
      <c r="D48" s="499"/>
    </row>
    <row r="50" spans="4:4">
      <c r="D50" s="499"/>
    </row>
  </sheetData>
  <mergeCells count="1">
    <mergeCell ref="B1:E1"/>
  </mergeCells>
  <conditionalFormatting sqref="C33">
    <cfRule type="expression" dxfId="1" priority="14" stopIfTrue="1">
      <formula>"len($A:$A)=3"</formula>
    </cfRule>
  </conditionalFormatting>
  <conditionalFormatting sqref="D36">
    <cfRule type="cellIs" dxfId="2" priority="1" stopIfTrue="1" operator="lessThan">
      <formula>0</formula>
    </cfRule>
    <cfRule type="cellIs" dxfId="0" priority="2" stopIfTrue="1" operator="greaterThan">
      <formula>5</formula>
    </cfRule>
  </conditionalFormatting>
  <conditionalFormatting sqref="D32:D33">
    <cfRule type="cellIs" dxfId="2" priority="29" stopIfTrue="1" operator="lessThan">
      <formula>0</formula>
    </cfRule>
    <cfRule type="cellIs" dxfId="0" priority="30" stopIfTrue="1" operator="greaterThan">
      <formula>5</formula>
    </cfRule>
  </conditionalFormatting>
  <conditionalFormatting sqref="E2 E30 D38:E43 E37 D31:E31">
    <cfRule type="cellIs" dxfId="0" priority="27" stopIfTrue="1" operator="lessThanOrEqual">
      <formula>-1</formula>
    </cfRule>
  </conditionalFormatting>
  <conditionalFormatting sqref="A33:B34">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E43"/>
  <sheetViews>
    <sheetView showGridLines="0" showZeros="0" view="pageBreakPreview" zoomScaleNormal="115" topLeftCell="A29" workbookViewId="0">
      <selection activeCell="C39" sqref="C39"/>
    </sheetView>
  </sheetViews>
  <sheetFormatPr defaultColWidth="9" defaultRowHeight="14.25" outlineLevelCol="4"/>
  <cols>
    <col min="1" max="1" width="52.4416666666667" style="114" customWidth="1"/>
    <col min="2" max="4" width="20.6333333333333" style="114" customWidth="1"/>
    <col min="5" max="5" width="5.38333333333333" style="114" hidden="1" customWidth="1"/>
    <col min="6" max="16384" width="9" style="114"/>
  </cols>
  <sheetData>
    <row r="1" ht="45" customHeight="1" spans="1:4">
      <c r="A1" s="115" t="s">
        <v>3122</v>
      </c>
      <c r="B1" s="115"/>
      <c r="C1" s="115"/>
      <c r="D1" s="115"/>
    </row>
    <row r="2" s="124" customFormat="1" ht="20.1" customHeight="1" spans="1:4">
      <c r="A2" s="125"/>
      <c r="B2" s="126"/>
      <c r="C2" s="127"/>
      <c r="D2" s="128" t="s">
        <v>2</v>
      </c>
    </row>
    <row r="3" ht="45" customHeight="1" spans="1:5">
      <c r="A3" s="129" t="s">
        <v>3123</v>
      </c>
      <c r="B3" s="78" t="s">
        <v>5</v>
      </c>
      <c r="C3" s="78" t="s">
        <v>6</v>
      </c>
      <c r="D3" s="78" t="s">
        <v>7</v>
      </c>
      <c r="E3" s="124" t="s">
        <v>134</v>
      </c>
    </row>
    <row r="4" ht="36" customHeight="1" spans="1:5">
      <c r="A4" s="130" t="s">
        <v>3124</v>
      </c>
      <c r="B4" s="107">
        <v>5754</v>
      </c>
      <c r="C4" s="89">
        <v>5984</v>
      </c>
      <c r="D4" s="82">
        <f t="shared" ref="D4:D6" si="0">(C4-B4)/B4</f>
        <v>0.04</v>
      </c>
      <c r="E4" s="131" t="str">
        <f t="shared" ref="E4:E38" si="1">IF(A4&lt;&gt;"",IF(SUM(B4:C4)&lt;&gt;0,"是","否"),"是")</f>
        <v>是</v>
      </c>
    </row>
    <row r="5" ht="36" customHeight="1" spans="1:5">
      <c r="A5" s="132" t="s">
        <v>3125</v>
      </c>
      <c r="B5" s="109">
        <v>5578</v>
      </c>
      <c r="C5" s="109">
        <v>5796</v>
      </c>
      <c r="D5" s="82">
        <f t="shared" si="0"/>
        <v>0.039</v>
      </c>
      <c r="E5" s="131" t="str">
        <f t="shared" si="1"/>
        <v>是</v>
      </c>
    </row>
    <row r="6" ht="36" customHeight="1" spans="1:5">
      <c r="A6" s="132" t="s">
        <v>3126</v>
      </c>
      <c r="B6" s="109">
        <v>5</v>
      </c>
      <c r="C6" s="109">
        <v>5</v>
      </c>
      <c r="D6" s="82">
        <f t="shared" si="0"/>
        <v>0</v>
      </c>
      <c r="E6" s="131" t="str">
        <f t="shared" si="1"/>
        <v>是</v>
      </c>
    </row>
    <row r="7" s="113" customFormat="1" ht="36" customHeight="1" spans="1:5">
      <c r="A7" s="132" t="s">
        <v>3127</v>
      </c>
      <c r="B7" s="109"/>
      <c r="C7" s="109"/>
      <c r="D7" s="82"/>
      <c r="E7" s="131" t="str">
        <f t="shared" si="1"/>
        <v>否</v>
      </c>
    </row>
    <row r="8" ht="36" customHeight="1" spans="1:5">
      <c r="A8" s="130" t="s">
        <v>3128</v>
      </c>
      <c r="B8" s="107">
        <v>18505</v>
      </c>
      <c r="C8" s="107">
        <v>21213</v>
      </c>
      <c r="D8" s="82">
        <f t="shared" ref="D8:D11" si="2">(C8-B8)/B8</f>
        <v>0.146</v>
      </c>
      <c r="E8" s="131" t="str">
        <f t="shared" si="1"/>
        <v>是</v>
      </c>
    </row>
    <row r="9" ht="36" customHeight="1" spans="1:5">
      <c r="A9" s="132" t="s">
        <v>3125</v>
      </c>
      <c r="B9" s="109">
        <v>10222</v>
      </c>
      <c r="C9" s="109">
        <v>10428</v>
      </c>
      <c r="D9" s="82">
        <f t="shared" si="2"/>
        <v>0.02</v>
      </c>
      <c r="E9" s="131" t="str">
        <f t="shared" si="1"/>
        <v>是</v>
      </c>
    </row>
    <row r="10" ht="36" customHeight="1" spans="1:5">
      <c r="A10" s="132" t="s">
        <v>3126</v>
      </c>
      <c r="B10" s="109">
        <v>4</v>
      </c>
      <c r="C10" s="109">
        <v>8</v>
      </c>
      <c r="D10" s="82">
        <f t="shared" si="2"/>
        <v>1</v>
      </c>
      <c r="E10" s="131" t="str">
        <f t="shared" si="1"/>
        <v>是</v>
      </c>
    </row>
    <row r="11" ht="36" customHeight="1" spans="1:5">
      <c r="A11" s="132" t="s">
        <v>3127</v>
      </c>
      <c r="B11" s="109">
        <v>8135</v>
      </c>
      <c r="C11" s="109">
        <v>10716</v>
      </c>
      <c r="D11" s="82">
        <f t="shared" si="2"/>
        <v>0.317</v>
      </c>
      <c r="E11" s="131" t="str">
        <f t="shared" si="1"/>
        <v>是</v>
      </c>
    </row>
    <row r="12" ht="36" customHeight="1" spans="1:5">
      <c r="A12" s="130" t="s">
        <v>3129</v>
      </c>
      <c r="B12" s="107"/>
      <c r="C12" s="107"/>
      <c r="D12" s="82"/>
      <c r="E12" s="131" t="str">
        <f t="shared" si="1"/>
        <v>否</v>
      </c>
    </row>
    <row r="13" ht="36" customHeight="1" spans="1:5">
      <c r="A13" s="132" t="s">
        <v>3125</v>
      </c>
      <c r="B13" s="109"/>
      <c r="C13" s="88"/>
      <c r="D13" s="82"/>
      <c r="E13" s="131" t="str">
        <f t="shared" si="1"/>
        <v>否</v>
      </c>
    </row>
    <row r="14" ht="36" customHeight="1" spans="1:5">
      <c r="A14" s="132" t="s">
        <v>3126</v>
      </c>
      <c r="B14" s="109"/>
      <c r="C14" s="109"/>
      <c r="D14" s="82"/>
      <c r="E14" s="131" t="str">
        <f t="shared" si="1"/>
        <v>否</v>
      </c>
    </row>
    <row r="15" ht="36" customHeight="1" spans="1:5">
      <c r="A15" s="132" t="s">
        <v>3127</v>
      </c>
      <c r="B15" s="109"/>
      <c r="C15" s="88"/>
      <c r="D15" s="82"/>
      <c r="E15" s="131" t="str">
        <f t="shared" si="1"/>
        <v>否</v>
      </c>
    </row>
    <row r="16" ht="36" customHeight="1" spans="1:5">
      <c r="A16" s="130" t="s">
        <v>3130</v>
      </c>
      <c r="B16" s="107"/>
      <c r="C16" s="107"/>
      <c r="D16" s="82"/>
      <c r="E16" s="131" t="str">
        <f t="shared" si="1"/>
        <v>否</v>
      </c>
    </row>
    <row r="17" ht="36" customHeight="1" spans="1:5">
      <c r="A17" s="132" t="s">
        <v>3125</v>
      </c>
      <c r="B17" s="109"/>
      <c r="C17" s="109"/>
      <c r="D17" s="82"/>
      <c r="E17" s="131" t="str">
        <f t="shared" si="1"/>
        <v>否</v>
      </c>
    </row>
    <row r="18" ht="36" customHeight="1" spans="1:5">
      <c r="A18" s="132" t="s">
        <v>3126</v>
      </c>
      <c r="B18" s="109"/>
      <c r="C18" s="109"/>
      <c r="D18" s="82"/>
      <c r="E18" s="131" t="str">
        <f t="shared" si="1"/>
        <v>否</v>
      </c>
    </row>
    <row r="19" ht="36" customHeight="1" spans="1:5">
      <c r="A19" s="132" t="s">
        <v>3127</v>
      </c>
      <c r="B19" s="109"/>
      <c r="C19" s="111"/>
      <c r="D19" s="82"/>
      <c r="E19" s="131" t="str">
        <f t="shared" si="1"/>
        <v>否</v>
      </c>
    </row>
    <row r="20" ht="36" customHeight="1" spans="1:5">
      <c r="A20" s="130" t="s">
        <v>3131</v>
      </c>
      <c r="B20" s="107"/>
      <c r="C20" s="107"/>
      <c r="D20" s="82"/>
      <c r="E20" s="131" t="str">
        <f t="shared" si="1"/>
        <v>否</v>
      </c>
    </row>
    <row r="21" ht="36" customHeight="1" spans="1:5">
      <c r="A21" s="132" t="s">
        <v>3125</v>
      </c>
      <c r="B21" s="109"/>
      <c r="C21" s="90"/>
      <c r="D21" s="82"/>
      <c r="E21" s="131" t="str">
        <f t="shared" si="1"/>
        <v>否</v>
      </c>
    </row>
    <row r="22" ht="36" customHeight="1" spans="1:5">
      <c r="A22" s="132" t="s">
        <v>3126</v>
      </c>
      <c r="B22" s="109"/>
      <c r="C22" s="109"/>
      <c r="D22" s="82"/>
      <c r="E22" s="131" t="str">
        <f t="shared" si="1"/>
        <v>否</v>
      </c>
    </row>
    <row r="23" ht="36" customHeight="1" spans="1:5">
      <c r="A23" s="132" t="s">
        <v>3127</v>
      </c>
      <c r="B23" s="109">
        <v>0</v>
      </c>
      <c r="C23" s="90"/>
      <c r="D23" s="82"/>
      <c r="E23" s="131" t="str">
        <f t="shared" si="1"/>
        <v>否</v>
      </c>
    </row>
    <row r="24" ht="36" customHeight="1" spans="1:5">
      <c r="A24" s="130" t="s">
        <v>3132</v>
      </c>
      <c r="B24" s="107">
        <v>2084</v>
      </c>
      <c r="C24" s="89">
        <v>9039</v>
      </c>
      <c r="D24" s="82">
        <f t="shared" ref="D24:D27" si="3">(C24-B24)/B24</f>
        <v>3.337</v>
      </c>
      <c r="E24" s="131" t="str">
        <f t="shared" si="1"/>
        <v>是</v>
      </c>
    </row>
    <row r="25" ht="36" customHeight="1" spans="1:5">
      <c r="A25" s="132" t="s">
        <v>3125</v>
      </c>
      <c r="B25" s="109">
        <v>1956</v>
      </c>
      <c r="C25" s="89">
        <v>2546</v>
      </c>
      <c r="D25" s="82">
        <f t="shared" si="3"/>
        <v>0.302</v>
      </c>
      <c r="E25" s="131" t="str">
        <f t="shared" si="1"/>
        <v>是</v>
      </c>
    </row>
    <row r="26" ht="36" customHeight="1" spans="1:5">
      <c r="A26" s="132" t="s">
        <v>3126</v>
      </c>
      <c r="B26" s="109">
        <v>3</v>
      </c>
      <c r="C26" s="89">
        <v>92</v>
      </c>
      <c r="D26" s="82">
        <f t="shared" si="3"/>
        <v>29.667</v>
      </c>
      <c r="E26" s="131" t="str">
        <f t="shared" si="1"/>
        <v>是</v>
      </c>
    </row>
    <row r="27" ht="36" customHeight="1" spans="1:5">
      <c r="A27" s="132" t="s">
        <v>3127</v>
      </c>
      <c r="B27" s="109">
        <v>84</v>
      </c>
      <c r="C27" s="89">
        <v>6355</v>
      </c>
      <c r="D27" s="82">
        <f t="shared" si="3"/>
        <v>74.655</v>
      </c>
      <c r="E27" s="131" t="str">
        <f t="shared" si="1"/>
        <v>是</v>
      </c>
    </row>
    <row r="28" ht="36" customHeight="1" spans="1:5">
      <c r="A28" s="130" t="s">
        <v>3133</v>
      </c>
      <c r="B28" s="107"/>
      <c r="C28" s="89"/>
      <c r="D28" s="82"/>
      <c r="E28" s="131" t="str">
        <f t="shared" si="1"/>
        <v>否</v>
      </c>
    </row>
    <row r="29" ht="36" customHeight="1" spans="1:5">
      <c r="A29" s="132" t="s">
        <v>3125</v>
      </c>
      <c r="B29" s="109"/>
      <c r="C29" s="109"/>
      <c r="D29" s="82"/>
      <c r="E29" s="131" t="str">
        <f t="shared" si="1"/>
        <v>否</v>
      </c>
    </row>
    <row r="30" ht="36" customHeight="1" spans="1:5">
      <c r="A30" s="132" t="s">
        <v>3126</v>
      </c>
      <c r="B30" s="109"/>
      <c r="C30" s="109"/>
      <c r="D30" s="82"/>
      <c r="E30" s="131" t="str">
        <f t="shared" si="1"/>
        <v>否</v>
      </c>
    </row>
    <row r="31" ht="36" customHeight="1" spans="1:5">
      <c r="A31" s="132" t="s">
        <v>3127</v>
      </c>
      <c r="B31" s="109"/>
      <c r="C31" s="109"/>
      <c r="D31" s="82"/>
      <c r="E31" s="131" t="str">
        <f t="shared" si="1"/>
        <v>否</v>
      </c>
    </row>
    <row r="32" ht="36" customHeight="1" spans="1:5">
      <c r="A32" s="94" t="s">
        <v>3134</v>
      </c>
      <c r="B32" s="107">
        <f t="shared" ref="B32:B35" si="4">B4+B8+B24</f>
        <v>26343</v>
      </c>
      <c r="C32" s="107">
        <f t="shared" ref="C32:C35" si="5">C4+C8+C24</f>
        <v>36236</v>
      </c>
      <c r="D32" s="82">
        <f t="shared" ref="D32:D37" si="6">(C32-B32)/B32</f>
        <v>0.376</v>
      </c>
      <c r="E32" s="131" t="str">
        <f t="shared" si="1"/>
        <v>是</v>
      </c>
    </row>
    <row r="33" ht="36" customHeight="1" spans="1:5">
      <c r="A33" s="132" t="s">
        <v>3135</v>
      </c>
      <c r="B33" s="109">
        <f t="shared" si="4"/>
        <v>17756</v>
      </c>
      <c r="C33" s="109">
        <f t="shared" si="5"/>
        <v>18770</v>
      </c>
      <c r="D33" s="82">
        <f t="shared" si="6"/>
        <v>0.057</v>
      </c>
      <c r="E33" s="131" t="str">
        <f t="shared" si="1"/>
        <v>是</v>
      </c>
    </row>
    <row r="34" ht="36" customHeight="1" spans="1:5">
      <c r="A34" s="132" t="s">
        <v>3136</v>
      </c>
      <c r="B34" s="109">
        <f t="shared" si="4"/>
        <v>12</v>
      </c>
      <c r="C34" s="109">
        <f t="shared" si="5"/>
        <v>105</v>
      </c>
      <c r="D34" s="82">
        <f t="shared" si="6"/>
        <v>7.75</v>
      </c>
      <c r="E34" s="131" t="str">
        <f t="shared" si="1"/>
        <v>是</v>
      </c>
    </row>
    <row r="35" ht="36" customHeight="1" spans="1:5">
      <c r="A35" s="132" t="s">
        <v>3137</v>
      </c>
      <c r="B35" s="109">
        <f t="shared" si="4"/>
        <v>8219</v>
      </c>
      <c r="C35" s="109">
        <f t="shared" si="5"/>
        <v>17071</v>
      </c>
      <c r="D35" s="82">
        <f t="shared" si="6"/>
        <v>1.077</v>
      </c>
      <c r="E35" s="131" t="str">
        <f t="shared" si="1"/>
        <v>是</v>
      </c>
    </row>
    <row r="36" ht="36" customHeight="1" spans="1:5">
      <c r="A36" s="96" t="s">
        <v>3138</v>
      </c>
      <c r="B36" s="107">
        <v>15977</v>
      </c>
      <c r="C36" s="107">
        <v>16440</v>
      </c>
      <c r="D36" s="82">
        <f t="shared" si="6"/>
        <v>0.029</v>
      </c>
      <c r="E36" s="131" t="str">
        <f t="shared" si="1"/>
        <v>是</v>
      </c>
    </row>
    <row r="37" ht="36" customHeight="1" spans="1:5">
      <c r="A37" s="96" t="s">
        <v>3139</v>
      </c>
      <c r="B37" s="107">
        <v>7</v>
      </c>
      <c r="C37" s="107">
        <v>1077</v>
      </c>
      <c r="D37" s="82">
        <f t="shared" si="6"/>
        <v>152.857</v>
      </c>
      <c r="E37" s="131"/>
    </row>
    <row r="38" ht="36" customHeight="1" spans="1:5">
      <c r="A38" s="133" t="s">
        <v>3140</v>
      </c>
      <c r="B38" s="107"/>
      <c r="C38" s="89"/>
      <c r="D38" s="82"/>
      <c r="E38" s="131" t="str">
        <f>IF(A38&lt;&gt;"",IF(SUM(B38:C38)&lt;&gt;0,"是","否"),"是")</f>
        <v>否</v>
      </c>
    </row>
    <row r="39" ht="36" customHeight="1" spans="1:5">
      <c r="A39" s="94" t="s">
        <v>3141</v>
      </c>
      <c r="B39" s="107">
        <f>B32+B36+B37</f>
        <v>42327</v>
      </c>
      <c r="C39" s="107">
        <f>C32+C36+C37</f>
        <v>53753</v>
      </c>
      <c r="D39" s="82">
        <f>(C39-B39)/B39</f>
        <v>0.27</v>
      </c>
      <c r="E39" s="131" t="str">
        <f>IF(A39&lt;&gt;"",IF(SUM(B39:C39)&lt;&gt;0,"是","否"),"是")</f>
        <v>是</v>
      </c>
    </row>
    <row r="40" spans="2:3">
      <c r="B40" s="123"/>
      <c r="C40" s="123"/>
    </row>
    <row r="41" spans="2:3">
      <c r="B41" s="123"/>
      <c r="C41" s="123"/>
    </row>
    <row r="42" spans="2:3">
      <c r="B42" s="123"/>
      <c r="C42" s="123"/>
    </row>
    <row r="43" spans="2:3">
      <c r="B43" s="123"/>
      <c r="C43" s="123"/>
    </row>
  </sheetData>
  <mergeCells count="1">
    <mergeCell ref="A1:D1"/>
  </mergeCells>
  <conditionalFormatting sqref="E4:E39">
    <cfRule type="cellIs" dxfId="3" priority="4" stopIfTrue="1" operator="lessThanOrEqual">
      <formula>-1</formula>
    </cfRule>
  </conditionalFormatting>
  <conditionalFormatting sqref="E5:E3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7"/>
  <sheetViews>
    <sheetView showGridLines="0" showZeros="0" view="pageBreakPreview" zoomScaleNormal="100" workbookViewId="0">
      <pane ySplit="3" topLeftCell="A13" activePane="bottomLeft" state="frozen"/>
      <selection/>
      <selection pane="bottomLeft" activeCell="C23" sqref="C23"/>
    </sheetView>
  </sheetViews>
  <sheetFormatPr defaultColWidth="9" defaultRowHeight="14.25" outlineLevelCol="4"/>
  <cols>
    <col min="1" max="1" width="45.6333333333333" style="114" customWidth="1"/>
    <col min="2" max="4" width="20.6333333333333" style="114" customWidth="1"/>
    <col min="5" max="5" width="12.75" style="114" hidden="1" customWidth="1"/>
    <col min="6" max="16384" width="9" style="114"/>
  </cols>
  <sheetData>
    <row r="1" ht="45" customHeight="1" spans="1:4">
      <c r="A1" s="115" t="s">
        <v>3142</v>
      </c>
      <c r="B1" s="115"/>
      <c r="C1" s="115"/>
      <c r="D1" s="115"/>
    </row>
    <row r="2" ht="20.1" customHeight="1" spans="1:4">
      <c r="A2" s="116"/>
      <c r="B2" s="117"/>
      <c r="C2" s="118"/>
      <c r="D2" s="119" t="s">
        <v>3143</v>
      </c>
    </row>
    <row r="3" ht="45" customHeight="1" spans="1:5">
      <c r="A3" s="77" t="s">
        <v>2439</v>
      </c>
      <c r="B3" s="78" t="s">
        <v>5</v>
      </c>
      <c r="C3" s="78" t="s">
        <v>6</v>
      </c>
      <c r="D3" s="78" t="s">
        <v>7</v>
      </c>
      <c r="E3" s="120" t="s">
        <v>134</v>
      </c>
    </row>
    <row r="4" ht="36" customHeight="1" spans="1:5">
      <c r="A4" s="80" t="s">
        <v>3144</v>
      </c>
      <c r="B4" s="81">
        <v>8850</v>
      </c>
      <c r="C4" s="81">
        <v>9388</v>
      </c>
      <c r="D4" s="82">
        <f t="shared" ref="D4:D7" si="0">(C4-B4)/B4</f>
        <v>0.061</v>
      </c>
      <c r="E4" s="121" t="str">
        <f t="shared" ref="E4:E22" si="1">IF(A4&lt;&gt;"",IF(SUM(B4:C4)&lt;&gt;0,"是","否"),"是")</f>
        <v>是</v>
      </c>
    </row>
    <row r="5" ht="36" customHeight="1" spans="1:5">
      <c r="A5" s="83" t="s">
        <v>3145</v>
      </c>
      <c r="B5" s="84">
        <v>8594</v>
      </c>
      <c r="C5" s="84">
        <v>9077</v>
      </c>
      <c r="D5" s="82">
        <f t="shared" si="0"/>
        <v>0.056</v>
      </c>
      <c r="E5" s="121" t="str">
        <f t="shared" si="1"/>
        <v>是</v>
      </c>
    </row>
    <row r="6" ht="36" customHeight="1" spans="1:5">
      <c r="A6" s="122" t="s">
        <v>3146</v>
      </c>
      <c r="B6" s="81">
        <v>18435</v>
      </c>
      <c r="C6" s="81">
        <v>19628</v>
      </c>
      <c r="D6" s="82">
        <f t="shared" si="0"/>
        <v>0.065</v>
      </c>
      <c r="E6" s="121" t="str">
        <f t="shared" si="1"/>
        <v>是</v>
      </c>
    </row>
    <row r="7" ht="36" customHeight="1" spans="1:5">
      <c r="A7" s="83" t="s">
        <v>3145</v>
      </c>
      <c r="B7" s="84">
        <v>18416</v>
      </c>
      <c r="C7" s="84">
        <v>19607</v>
      </c>
      <c r="D7" s="82">
        <f t="shared" si="0"/>
        <v>0.065</v>
      </c>
      <c r="E7" s="121" t="str">
        <f t="shared" si="1"/>
        <v>是</v>
      </c>
    </row>
    <row r="8" s="113" customFormat="1" ht="36" customHeight="1" spans="1:5">
      <c r="A8" s="80" t="s">
        <v>3147</v>
      </c>
      <c r="B8" s="85"/>
      <c r="C8" s="86"/>
      <c r="D8" s="82"/>
      <c r="E8" s="121" t="str">
        <f t="shared" si="1"/>
        <v>否</v>
      </c>
    </row>
    <row r="9" s="113" customFormat="1" ht="36" customHeight="1" spans="1:5">
      <c r="A9" s="83" t="s">
        <v>3145</v>
      </c>
      <c r="B9" s="87"/>
      <c r="C9" s="88"/>
      <c r="D9" s="82"/>
      <c r="E9" s="121" t="str">
        <f t="shared" si="1"/>
        <v>否</v>
      </c>
    </row>
    <row r="10" s="113" customFormat="1" ht="36" customHeight="1" spans="1:5">
      <c r="A10" s="80" t="s">
        <v>3148</v>
      </c>
      <c r="B10" s="85"/>
      <c r="C10" s="89"/>
      <c r="D10" s="82"/>
      <c r="E10" s="121" t="str">
        <f t="shared" si="1"/>
        <v>否</v>
      </c>
    </row>
    <row r="11" s="113" customFormat="1" ht="36" customHeight="1" spans="1:5">
      <c r="A11" s="83" t="s">
        <v>3145</v>
      </c>
      <c r="B11" s="87"/>
      <c r="C11" s="90"/>
      <c r="D11" s="82"/>
      <c r="E11" s="121" t="str">
        <f t="shared" si="1"/>
        <v>否</v>
      </c>
    </row>
    <row r="12" s="113" customFormat="1" ht="36" customHeight="1" spans="1:5">
      <c r="A12" s="80" t="s">
        <v>3149</v>
      </c>
      <c r="B12" s="85"/>
      <c r="C12" s="89"/>
      <c r="D12" s="82"/>
      <c r="E12" s="121" t="str">
        <f t="shared" si="1"/>
        <v>否</v>
      </c>
    </row>
    <row r="13" s="113" customFormat="1" ht="36" customHeight="1" spans="1:5">
      <c r="A13" s="83" t="s">
        <v>3145</v>
      </c>
      <c r="B13" s="87"/>
      <c r="C13" s="90"/>
      <c r="D13" s="82"/>
      <c r="E13" s="121" t="str">
        <f t="shared" si="1"/>
        <v>否</v>
      </c>
    </row>
    <row r="14" s="113" customFormat="1" ht="36" customHeight="1" spans="1:5">
      <c r="A14" s="80" t="s">
        <v>3150</v>
      </c>
      <c r="B14" s="81">
        <v>6125</v>
      </c>
      <c r="C14" s="81">
        <v>7052</v>
      </c>
      <c r="D14" s="82">
        <f t="shared" ref="D14:D19" si="2">(C14-B14)/B14</f>
        <v>0.151</v>
      </c>
      <c r="E14" s="121" t="str">
        <f t="shared" si="1"/>
        <v>是</v>
      </c>
    </row>
    <row r="15" ht="36" customHeight="1" spans="1:5">
      <c r="A15" s="83" t="s">
        <v>3145</v>
      </c>
      <c r="B15" s="84">
        <v>5301</v>
      </c>
      <c r="C15" s="84">
        <v>6097</v>
      </c>
      <c r="D15" s="82">
        <f t="shared" si="2"/>
        <v>0.15</v>
      </c>
      <c r="E15" s="121" t="str">
        <f t="shared" si="1"/>
        <v>是</v>
      </c>
    </row>
    <row r="16" ht="36" customHeight="1" spans="1:5">
      <c r="A16" s="80" t="s">
        <v>3151</v>
      </c>
      <c r="B16" s="91"/>
      <c r="C16" s="89"/>
      <c r="D16" s="82"/>
      <c r="E16" s="121" t="str">
        <f t="shared" si="1"/>
        <v>否</v>
      </c>
    </row>
    <row r="17" ht="36" customHeight="1" spans="1:5">
      <c r="A17" s="83" t="s">
        <v>3145</v>
      </c>
      <c r="B17" s="92"/>
      <c r="C17" s="93"/>
      <c r="D17" s="82"/>
      <c r="E17" s="121" t="str">
        <f t="shared" si="1"/>
        <v>否</v>
      </c>
    </row>
    <row r="18" ht="36" customHeight="1" spans="1:5">
      <c r="A18" s="94" t="s">
        <v>3152</v>
      </c>
      <c r="B18" s="91">
        <v>33410</v>
      </c>
      <c r="C18" s="91">
        <v>36068</v>
      </c>
      <c r="D18" s="82">
        <f t="shared" si="2"/>
        <v>0.08</v>
      </c>
      <c r="E18" s="121" t="str">
        <f t="shared" si="1"/>
        <v>是</v>
      </c>
    </row>
    <row r="19" ht="36" customHeight="1" spans="1:5">
      <c r="A19" s="83" t="s">
        <v>3153</v>
      </c>
      <c r="B19" s="92">
        <f>B5+B7+B15</f>
        <v>32311</v>
      </c>
      <c r="C19" s="92">
        <f>C5+C7+C15</f>
        <v>34781</v>
      </c>
      <c r="D19" s="82">
        <f t="shared" si="2"/>
        <v>0.076</v>
      </c>
      <c r="E19" s="121" t="str">
        <f t="shared" si="1"/>
        <v>是</v>
      </c>
    </row>
    <row r="20" ht="36" customHeight="1" spans="1:5">
      <c r="A20" s="95" t="s">
        <v>3154</v>
      </c>
      <c r="B20" s="91"/>
      <c r="C20" s="86"/>
      <c r="D20" s="82"/>
      <c r="E20" s="121" t="str">
        <f t="shared" si="1"/>
        <v>否</v>
      </c>
    </row>
    <row r="21" ht="36" customHeight="1" spans="1:5">
      <c r="A21" s="95" t="s">
        <v>3155</v>
      </c>
      <c r="B21" s="91">
        <v>1077</v>
      </c>
      <c r="C21" s="86">
        <v>1662</v>
      </c>
      <c r="D21" s="82">
        <f t="shared" ref="D21:D23" si="3">(C21-B21)/B21</f>
        <v>0.543</v>
      </c>
      <c r="E21" s="121"/>
    </row>
    <row r="22" ht="36" customHeight="1" spans="1:5">
      <c r="A22" s="96" t="s">
        <v>3156</v>
      </c>
      <c r="B22" s="91">
        <v>7840</v>
      </c>
      <c r="C22" s="86">
        <v>16023</v>
      </c>
      <c r="D22" s="82">
        <f t="shared" si="3"/>
        <v>1.044</v>
      </c>
      <c r="E22" s="121" t="str">
        <f>IF(A22&lt;&gt;"",IF(SUM(B22:C22)&lt;&gt;0,"是","否"),"是")</f>
        <v>是</v>
      </c>
    </row>
    <row r="23" ht="36" customHeight="1" spans="1:5">
      <c r="A23" s="94" t="s">
        <v>3157</v>
      </c>
      <c r="B23" s="91">
        <f>B18+B21+B22</f>
        <v>42327</v>
      </c>
      <c r="C23" s="91">
        <f>C18+C21+C22</f>
        <v>53753</v>
      </c>
      <c r="D23" s="82">
        <f t="shared" si="3"/>
        <v>0.27</v>
      </c>
      <c r="E23" s="121" t="str">
        <f>IF(A23&lt;&gt;"",IF(SUM(B23:C23)&lt;&gt;0,"是","否"),"是")</f>
        <v>是</v>
      </c>
    </row>
    <row r="24" spans="2:3">
      <c r="B24" s="123"/>
      <c r="C24" s="123"/>
    </row>
    <row r="25" spans="2:3">
      <c r="B25" s="123"/>
      <c r="C25" s="123"/>
    </row>
    <row r="26" spans="2:3">
      <c r="B26" s="123"/>
      <c r="C26" s="123"/>
    </row>
    <row r="27" spans="2:3">
      <c r="B27" s="123"/>
      <c r="C27" s="123"/>
    </row>
  </sheetData>
  <mergeCells count="1">
    <mergeCell ref="A1:D1"/>
  </mergeCells>
  <conditionalFormatting sqref="E4:E23">
    <cfRule type="cellIs" dxfId="3" priority="3" stopIfTrue="1" operator="lessThanOrEqual">
      <formula>-1</formula>
    </cfRule>
  </conditionalFormatting>
  <conditionalFormatting sqref="B14:B23 C18:C19 C23">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E43"/>
  <sheetViews>
    <sheetView showGridLines="0" showZeros="0" view="pageBreakPreview" zoomScaleNormal="100" workbookViewId="0">
      <pane ySplit="3" topLeftCell="A34" activePane="bottomLeft" state="frozen"/>
      <selection/>
      <selection pane="bottomLeft" activeCell="D20" sqref="D20"/>
    </sheetView>
  </sheetViews>
  <sheetFormatPr defaultColWidth="9" defaultRowHeight="14.25" outlineLevelCol="4"/>
  <cols>
    <col min="1" max="1" width="46.1333333333333" style="99" customWidth="1"/>
    <col min="2" max="4" width="20.6333333333333" style="99" customWidth="1"/>
    <col min="5" max="5" width="5" style="99" hidden="1" customWidth="1"/>
    <col min="6" max="16384" width="9" style="99"/>
  </cols>
  <sheetData>
    <row r="1" ht="45" customHeight="1" spans="1:4">
      <c r="A1" s="100" t="s">
        <v>3158</v>
      </c>
      <c r="B1" s="100"/>
      <c r="C1" s="100"/>
      <c r="D1" s="100"/>
    </row>
    <row r="2" ht="20.1" customHeight="1" spans="1:4">
      <c r="A2" s="101"/>
      <c r="B2" s="102"/>
      <c r="C2" s="103"/>
      <c r="D2" s="104" t="s">
        <v>2</v>
      </c>
    </row>
    <row r="3" ht="45" customHeight="1" spans="1:5">
      <c r="A3" s="105" t="s">
        <v>3123</v>
      </c>
      <c r="B3" s="78" t="s">
        <v>5</v>
      </c>
      <c r="C3" s="78" t="s">
        <v>6</v>
      </c>
      <c r="D3" s="78" t="s">
        <v>7</v>
      </c>
      <c r="E3" s="79" t="s">
        <v>134</v>
      </c>
    </row>
    <row r="4" ht="36" customHeight="1" spans="1:5">
      <c r="A4" s="106" t="s">
        <v>3124</v>
      </c>
      <c r="B4" s="107">
        <v>5754</v>
      </c>
      <c r="C4" s="89">
        <v>5984</v>
      </c>
      <c r="D4" s="82">
        <f>(C4-B4)/B4</f>
        <v>0.04</v>
      </c>
      <c r="E4" s="79" t="str">
        <f t="shared" ref="E4:E38" si="0">IF(A4&lt;&gt;"",IF(SUM(B4:C4)&lt;&gt;0,"是","否"),"是")</f>
        <v>是</v>
      </c>
    </row>
    <row r="5" ht="36" customHeight="1" spans="1:5">
      <c r="A5" s="108" t="s">
        <v>3125</v>
      </c>
      <c r="B5" s="109">
        <v>5578</v>
      </c>
      <c r="C5" s="109">
        <v>5796</v>
      </c>
      <c r="D5" s="82">
        <f t="shared" ref="D5:D39" si="1">(C5-B5)/B5</f>
        <v>0.039</v>
      </c>
      <c r="E5" s="79" t="str">
        <f t="shared" si="0"/>
        <v>是</v>
      </c>
    </row>
    <row r="6" ht="36" customHeight="1" spans="1:5">
      <c r="A6" s="108" t="s">
        <v>3126</v>
      </c>
      <c r="B6" s="109">
        <v>5</v>
      </c>
      <c r="C6" s="109">
        <v>5</v>
      </c>
      <c r="D6" s="82">
        <f t="shared" si="1"/>
        <v>0</v>
      </c>
      <c r="E6" s="79" t="str">
        <f t="shared" si="0"/>
        <v>是</v>
      </c>
    </row>
    <row r="7" s="98" customFormat="1" ht="36" customHeight="1" spans="1:5">
      <c r="A7" s="108" t="s">
        <v>3127</v>
      </c>
      <c r="B7" s="109"/>
      <c r="C7" s="109"/>
      <c r="D7" s="82"/>
      <c r="E7" s="79" t="str">
        <f t="shared" si="0"/>
        <v>否</v>
      </c>
    </row>
    <row r="8" s="98" customFormat="1" ht="36" customHeight="1" spans="1:5">
      <c r="A8" s="110" t="s">
        <v>3128</v>
      </c>
      <c r="B8" s="107">
        <v>18505</v>
      </c>
      <c r="C8" s="107">
        <v>21213</v>
      </c>
      <c r="D8" s="82">
        <f t="shared" si="1"/>
        <v>0.146</v>
      </c>
      <c r="E8" s="79" t="str">
        <f t="shared" si="0"/>
        <v>是</v>
      </c>
    </row>
    <row r="9" s="98" customFormat="1" ht="36" customHeight="1" spans="1:5">
      <c r="A9" s="108" t="s">
        <v>3125</v>
      </c>
      <c r="B9" s="109">
        <v>10222</v>
      </c>
      <c r="C9" s="109">
        <v>10428</v>
      </c>
      <c r="D9" s="82">
        <f t="shared" si="1"/>
        <v>0.02</v>
      </c>
      <c r="E9" s="79" t="str">
        <f t="shared" si="0"/>
        <v>是</v>
      </c>
    </row>
    <row r="10" s="98" customFormat="1" ht="36" customHeight="1" spans="1:5">
      <c r="A10" s="108" t="s">
        <v>3126</v>
      </c>
      <c r="B10" s="109">
        <v>4</v>
      </c>
      <c r="C10" s="109">
        <v>8</v>
      </c>
      <c r="D10" s="82">
        <f t="shared" si="1"/>
        <v>1</v>
      </c>
      <c r="E10" s="79" t="str">
        <f t="shared" si="0"/>
        <v>是</v>
      </c>
    </row>
    <row r="11" s="98" customFormat="1" ht="36" customHeight="1" spans="1:5">
      <c r="A11" s="108" t="s">
        <v>3127</v>
      </c>
      <c r="B11" s="109">
        <v>8135</v>
      </c>
      <c r="C11" s="109">
        <v>10716</v>
      </c>
      <c r="D11" s="82">
        <f t="shared" si="1"/>
        <v>0.317</v>
      </c>
      <c r="E11" s="79" t="str">
        <f t="shared" si="0"/>
        <v>是</v>
      </c>
    </row>
    <row r="12" s="98" customFormat="1" ht="36" customHeight="1" spans="1:5">
      <c r="A12" s="106" t="s">
        <v>3129</v>
      </c>
      <c r="B12" s="107"/>
      <c r="C12" s="107"/>
      <c r="D12" s="82"/>
      <c r="E12" s="79" t="str">
        <f t="shared" si="0"/>
        <v>否</v>
      </c>
    </row>
    <row r="13" ht="36" customHeight="1" spans="1:5">
      <c r="A13" s="108" t="s">
        <v>3125</v>
      </c>
      <c r="B13" s="109"/>
      <c r="C13" s="88"/>
      <c r="D13" s="82"/>
      <c r="E13" s="79" t="str">
        <f t="shared" si="0"/>
        <v>否</v>
      </c>
    </row>
    <row r="14" ht="36" customHeight="1" spans="1:5">
      <c r="A14" s="108" t="s">
        <v>3126</v>
      </c>
      <c r="B14" s="109"/>
      <c r="C14" s="109"/>
      <c r="D14" s="82"/>
      <c r="E14" s="79" t="str">
        <f t="shared" si="0"/>
        <v>否</v>
      </c>
    </row>
    <row r="15" ht="36" customHeight="1" spans="1:5">
      <c r="A15" s="108" t="s">
        <v>3127</v>
      </c>
      <c r="B15" s="109"/>
      <c r="C15" s="88"/>
      <c r="D15" s="82"/>
      <c r="E15" s="79" t="str">
        <f t="shared" si="0"/>
        <v>否</v>
      </c>
    </row>
    <row r="16" ht="36" customHeight="1" spans="1:5">
      <c r="A16" s="106" t="s">
        <v>3130</v>
      </c>
      <c r="B16" s="107"/>
      <c r="C16" s="107"/>
      <c r="D16" s="82"/>
      <c r="E16" s="79" t="str">
        <f t="shared" si="0"/>
        <v>否</v>
      </c>
    </row>
    <row r="17" ht="36" customHeight="1" spans="1:5">
      <c r="A17" s="108" t="s">
        <v>3125</v>
      </c>
      <c r="B17" s="109"/>
      <c r="C17" s="109"/>
      <c r="D17" s="82"/>
      <c r="E17" s="79" t="str">
        <f t="shared" si="0"/>
        <v>否</v>
      </c>
    </row>
    <row r="18" ht="36" customHeight="1" spans="1:5">
      <c r="A18" s="108" t="s">
        <v>3126</v>
      </c>
      <c r="B18" s="109"/>
      <c r="C18" s="109"/>
      <c r="D18" s="82"/>
      <c r="E18" s="79" t="str">
        <f t="shared" si="0"/>
        <v>否</v>
      </c>
    </row>
    <row r="19" ht="36" customHeight="1" spans="1:5">
      <c r="A19" s="108" t="s">
        <v>3127</v>
      </c>
      <c r="B19" s="109"/>
      <c r="C19" s="111"/>
      <c r="D19" s="82"/>
      <c r="E19" s="79" t="str">
        <f t="shared" si="0"/>
        <v>否</v>
      </c>
    </row>
    <row r="20" ht="36" customHeight="1" spans="1:5">
      <c r="A20" s="106" t="s">
        <v>3131</v>
      </c>
      <c r="B20" s="107"/>
      <c r="C20" s="107"/>
      <c r="D20" s="82"/>
      <c r="E20" s="79" t="str">
        <f t="shared" si="0"/>
        <v>否</v>
      </c>
    </row>
    <row r="21" ht="36" customHeight="1" spans="1:5">
      <c r="A21" s="108" t="s">
        <v>3125</v>
      </c>
      <c r="B21" s="109"/>
      <c r="C21" s="90"/>
      <c r="D21" s="82"/>
      <c r="E21" s="79" t="str">
        <f t="shared" si="0"/>
        <v>否</v>
      </c>
    </row>
    <row r="22" ht="36" customHeight="1" spans="1:5">
      <c r="A22" s="108" t="s">
        <v>3126</v>
      </c>
      <c r="B22" s="109"/>
      <c r="C22" s="109"/>
      <c r="D22" s="82"/>
      <c r="E22" s="79" t="str">
        <f t="shared" si="0"/>
        <v>否</v>
      </c>
    </row>
    <row r="23" ht="36" customHeight="1" spans="1:5">
      <c r="A23" s="108" t="s">
        <v>3127</v>
      </c>
      <c r="B23" s="109">
        <v>0</v>
      </c>
      <c r="C23" s="90"/>
      <c r="D23" s="82"/>
      <c r="E23" s="79" t="str">
        <f t="shared" si="0"/>
        <v>否</v>
      </c>
    </row>
    <row r="24" ht="36" customHeight="1" spans="1:5">
      <c r="A24" s="106" t="s">
        <v>3132</v>
      </c>
      <c r="B24" s="107">
        <v>2084</v>
      </c>
      <c r="C24" s="89">
        <v>9039</v>
      </c>
      <c r="D24" s="82">
        <f t="shared" si="1"/>
        <v>3.337</v>
      </c>
      <c r="E24" s="79" t="str">
        <f t="shared" si="0"/>
        <v>是</v>
      </c>
    </row>
    <row r="25" ht="36" customHeight="1" spans="1:5">
      <c r="A25" s="108" t="s">
        <v>3125</v>
      </c>
      <c r="B25" s="109">
        <v>1956</v>
      </c>
      <c r="C25" s="89">
        <v>2546</v>
      </c>
      <c r="D25" s="82">
        <f t="shared" si="1"/>
        <v>0.302</v>
      </c>
      <c r="E25" s="79" t="str">
        <f t="shared" si="0"/>
        <v>是</v>
      </c>
    </row>
    <row r="26" ht="36" customHeight="1" spans="1:5">
      <c r="A26" s="108" t="s">
        <v>3126</v>
      </c>
      <c r="B26" s="109">
        <v>3</v>
      </c>
      <c r="C26" s="89">
        <v>92</v>
      </c>
      <c r="D26" s="82">
        <f t="shared" si="1"/>
        <v>29.667</v>
      </c>
      <c r="E26" s="79" t="str">
        <f t="shared" si="0"/>
        <v>是</v>
      </c>
    </row>
    <row r="27" ht="36" customHeight="1" spans="1:5">
      <c r="A27" s="108" t="s">
        <v>3127</v>
      </c>
      <c r="B27" s="109">
        <v>84</v>
      </c>
      <c r="C27" s="89">
        <v>6355</v>
      </c>
      <c r="D27" s="82">
        <f t="shared" si="1"/>
        <v>74.655</v>
      </c>
      <c r="E27" s="79" t="str">
        <f t="shared" si="0"/>
        <v>是</v>
      </c>
    </row>
    <row r="28" ht="36" customHeight="1" spans="1:5">
      <c r="A28" s="106" t="s">
        <v>3133</v>
      </c>
      <c r="B28" s="107"/>
      <c r="C28" s="89"/>
      <c r="D28" s="82"/>
      <c r="E28" s="79" t="str">
        <f t="shared" si="0"/>
        <v>否</v>
      </c>
    </row>
    <row r="29" ht="36" customHeight="1" spans="1:5">
      <c r="A29" s="108" t="s">
        <v>3125</v>
      </c>
      <c r="B29" s="109"/>
      <c r="C29" s="109"/>
      <c r="D29" s="82"/>
      <c r="E29" s="79" t="str">
        <f t="shared" si="0"/>
        <v>否</v>
      </c>
    </row>
    <row r="30" ht="36" customHeight="1" spans="1:5">
      <c r="A30" s="108" t="s">
        <v>3126</v>
      </c>
      <c r="B30" s="109"/>
      <c r="C30" s="109"/>
      <c r="D30" s="82"/>
      <c r="E30" s="79" t="str">
        <f t="shared" si="0"/>
        <v>否</v>
      </c>
    </row>
    <row r="31" ht="36" customHeight="1" spans="1:5">
      <c r="A31" s="108" t="s">
        <v>3127</v>
      </c>
      <c r="B31" s="109"/>
      <c r="C31" s="109"/>
      <c r="D31" s="82"/>
      <c r="E31" s="79" t="str">
        <f t="shared" si="0"/>
        <v>否</v>
      </c>
    </row>
    <row r="32" ht="36" customHeight="1" spans="1:5">
      <c r="A32" s="94" t="s">
        <v>3134</v>
      </c>
      <c r="B32" s="107">
        <f>B4+B8+B24</f>
        <v>26343</v>
      </c>
      <c r="C32" s="107">
        <f>C4+C8+C24</f>
        <v>36236</v>
      </c>
      <c r="D32" s="82">
        <f t="shared" si="1"/>
        <v>0.376</v>
      </c>
      <c r="E32" s="79" t="str">
        <f t="shared" si="0"/>
        <v>是</v>
      </c>
    </row>
    <row r="33" ht="36" customHeight="1" spans="1:5">
      <c r="A33" s="108" t="s">
        <v>3135</v>
      </c>
      <c r="B33" s="109">
        <f>B5+B9+B25</f>
        <v>17756</v>
      </c>
      <c r="C33" s="109">
        <f>C5+C9+C25</f>
        <v>18770</v>
      </c>
      <c r="D33" s="82">
        <f t="shared" si="1"/>
        <v>0.057</v>
      </c>
      <c r="E33" s="79" t="str">
        <f t="shared" si="0"/>
        <v>是</v>
      </c>
    </row>
    <row r="34" ht="36" customHeight="1" spans="1:5">
      <c r="A34" s="108" t="s">
        <v>3136</v>
      </c>
      <c r="B34" s="109">
        <f>B6+B10+B26</f>
        <v>12</v>
      </c>
      <c r="C34" s="109">
        <f>C6+C10+C26</f>
        <v>105</v>
      </c>
      <c r="D34" s="82">
        <f t="shared" si="1"/>
        <v>7.75</v>
      </c>
      <c r="E34" s="79" t="str">
        <f t="shared" si="0"/>
        <v>是</v>
      </c>
    </row>
    <row r="35" ht="36" customHeight="1" spans="1:5">
      <c r="A35" s="108" t="s">
        <v>3137</v>
      </c>
      <c r="B35" s="109">
        <f>B7+B11+B27</f>
        <v>8219</v>
      </c>
      <c r="C35" s="109">
        <f>C7+C11+C27</f>
        <v>17071</v>
      </c>
      <c r="D35" s="82">
        <f t="shared" si="1"/>
        <v>1.077</v>
      </c>
      <c r="E35" s="79" t="str">
        <f t="shared" si="0"/>
        <v>是</v>
      </c>
    </row>
    <row r="36" ht="36" customHeight="1" spans="1:5">
      <c r="A36" s="96" t="s">
        <v>3138</v>
      </c>
      <c r="B36" s="107">
        <v>15977</v>
      </c>
      <c r="C36" s="107">
        <v>16440</v>
      </c>
      <c r="D36" s="82">
        <f t="shared" si="1"/>
        <v>0.029</v>
      </c>
      <c r="E36" s="79" t="str">
        <f t="shared" si="0"/>
        <v>是</v>
      </c>
    </row>
    <row r="37" ht="36" customHeight="1" spans="1:5">
      <c r="A37" s="96" t="s">
        <v>3139</v>
      </c>
      <c r="B37" s="107">
        <v>7</v>
      </c>
      <c r="C37" s="107">
        <v>1077</v>
      </c>
      <c r="D37" s="82">
        <f t="shared" si="1"/>
        <v>152.857</v>
      </c>
      <c r="E37" s="79"/>
    </row>
    <row r="38" ht="36" customHeight="1" spans="1:5">
      <c r="A38" s="96" t="s">
        <v>3140</v>
      </c>
      <c r="B38" s="107"/>
      <c r="C38" s="89"/>
      <c r="D38" s="82"/>
      <c r="E38" s="79" t="str">
        <f>IF(A38&lt;&gt;"",IF(SUM(B38:C38)&lt;&gt;0,"是","否"),"是")</f>
        <v>否</v>
      </c>
    </row>
    <row r="39" ht="36" customHeight="1" spans="1:5">
      <c r="A39" s="94" t="s">
        <v>3141</v>
      </c>
      <c r="B39" s="107">
        <f>B32+B36+B37</f>
        <v>42327</v>
      </c>
      <c r="C39" s="107">
        <f>C32+C36+C37</f>
        <v>53753</v>
      </c>
      <c r="D39" s="82">
        <f t="shared" si="1"/>
        <v>0.27</v>
      </c>
      <c r="E39" s="79" t="str">
        <f>IF(A39&lt;&gt;"",IF(SUM(B39:C39)&lt;&gt;0,"是","否"),"是")</f>
        <v>是</v>
      </c>
    </row>
    <row r="40" spans="2:3">
      <c r="B40" s="112"/>
      <c r="C40" s="112"/>
    </row>
    <row r="41" spans="2:3">
      <c r="B41" s="112"/>
      <c r="C41" s="112"/>
    </row>
    <row r="42" spans="2:3">
      <c r="B42" s="112"/>
      <c r="C42" s="112"/>
    </row>
    <row r="43" spans="2:3">
      <c r="B43" s="112"/>
      <c r="C43" s="112"/>
    </row>
  </sheetData>
  <mergeCells count="1">
    <mergeCell ref="A1:D1"/>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E27"/>
  <sheetViews>
    <sheetView showGridLines="0" showZeros="0" view="pageBreakPreview" zoomScaleNormal="100" workbookViewId="0">
      <selection activeCell="D15" sqref="D15"/>
    </sheetView>
  </sheetViews>
  <sheetFormatPr defaultColWidth="9" defaultRowHeight="14.25" outlineLevelCol="4"/>
  <cols>
    <col min="1" max="1" width="50.75" style="70" customWidth="1"/>
    <col min="2" max="3" width="20.6333333333333" style="71" customWidth="1"/>
    <col min="4" max="4" width="20.6333333333333" style="70" customWidth="1"/>
    <col min="5" max="5" width="5.13333333333333" style="70" hidden="1" customWidth="1"/>
    <col min="6" max="6" width="12.6333333333333" style="70"/>
    <col min="7" max="245" width="9" style="70"/>
    <col min="246" max="246" width="41.6333333333333" style="70" customWidth="1"/>
    <col min="247" max="248" width="14.5" style="70" customWidth="1"/>
    <col min="249" max="249" width="13.8833333333333" style="70" customWidth="1"/>
    <col min="250" max="252" width="9" style="70"/>
    <col min="253" max="254" width="10.5" style="70" customWidth="1"/>
    <col min="255" max="501" width="9" style="70"/>
    <col min="502" max="502" width="41.6333333333333" style="70" customWidth="1"/>
    <col min="503" max="504" width="14.5" style="70" customWidth="1"/>
    <col min="505" max="505" width="13.8833333333333" style="70" customWidth="1"/>
    <col min="506" max="508" width="9" style="70"/>
    <col min="509" max="510" width="10.5" style="70" customWidth="1"/>
    <col min="511" max="757" width="9" style="70"/>
    <col min="758" max="758" width="41.6333333333333" style="70" customWidth="1"/>
    <col min="759" max="760" width="14.5" style="70" customWidth="1"/>
    <col min="761" max="761" width="13.8833333333333" style="70" customWidth="1"/>
    <col min="762" max="764" width="9" style="70"/>
    <col min="765" max="766" width="10.5" style="70" customWidth="1"/>
    <col min="767" max="1013" width="9" style="70"/>
    <col min="1014" max="1014" width="41.6333333333333" style="70" customWidth="1"/>
    <col min="1015" max="1016" width="14.5" style="70" customWidth="1"/>
    <col min="1017" max="1017" width="13.8833333333333" style="70" customWidth="1"/>
    <col min="1018" max="1020" width="9" style="70"/>
    <col min="1021" max="1022" width="10.5" style="70" customWidth="1"/>
    <col min="1023" max="1269" width="9" style="70"/>
    <col min="1270" max="1270" width="41.6333333333333" style="70" customWidth="1"/>
    <col min="1271" max="1272" width="14.5" style="70" customWidth="1"/>
    <col min="1273" max="1273" width="13.8833333333333" style="70" customWidth="1"/>
    <col min="1274" max="1276" width="9" style="70"/>
    <col min="1277" max="1278" width="10.5" style="70" customWidth="1"/>
    <col min="1279" max="1525" width="9" style="70"/>
    <col min="1526" max="1526" width="41.6333333333333" style="70" customWidth="1"/>
    <col min="1527" max="1528" width="14.5" style="70" customWidth="1"/>
    <col min="1529" max="1529" width="13.8833333333333" style="70" customWidth="1"/>
    <col min="1530" max="1532" width="9" style="70"/>
    <col min="1533" max="1534" width="10.5" style="70" customWidth="1"/>
    <col min="1535" max="1781" width="9" style="70"/>
    <col min="1782" max="1782" width="41.6333333333333" style="70" customWidth="1"/>
    <col min="1783" max="1784" width="14.5" style="70" customWidth="1"/>
    <col min="1785" max="1785" width="13.8833333333333" style="70" customWidth="1"/>
    <col min="1786" max="1788" width="9" style="70"/>
    <col min="1789" max="1790" width="10.5" style="70" customWidth="1"/>
    <col min="1791" max="2037" width="9" style="70"/>
    <col min="2038" max="2038" width="41.6333333333333" style="70" customWidth="1"/>
    <col min="2039" max="2040" width="14.5" style="70" customWidth="1"/>
    <col min="2041" max="2041" width="13.8833333333333" style="70" customWidth="1"/>
    <col min="2042" max="2044" width="9" style="70"/>
    <col min="2045" max="2046" width="10.5" style="70" customWidth="1"/>
    <col min="2047" max="2293" width="9" style="70"/>
    <col min="2294" max="2294" width="41.6333333333333" style="70" customWidth="1"/>
    <col min="2295" max="2296" width="14.5" style="70" customWidth="1"/>
    <col min="2297" max="2297" width="13.8833333333333" style="70" customWidth="1"/>
    <col min="2298" max="2300" width="9" style="70"/>
    <col min="2301" max="2302" width="10.5" style="70" customWidth="1"/>
    <col min="2303" max="2549" width="9" style="70"/>
    <col min="2550" max="2550" width="41.6333333333333" style="70" customWidth="1"/>
    <col min="2551" max="2552" width="14.5" style="70" customWidth="1"/>
    <col min="2553" max="2553" width="13.8833333333333" style="70" customWidth="1"/>
    <col min="2554" max="2556" width="9" style="70"/>
    <col min="2557" max="2558" width="10.5" style="70" customWidth="1"/>
    <col min="2559" max="2805" width="9" style="70"/>
    <col min="2806" max="2806" width="41.6333333333333" style="70" customWidth="1"/>
    <col min="2807" max="2808" width="14.5" style="70" customWidth="1"/>
    <col min="2809" max="2809" width="13.8833333333333" style="70" customWidth="1"/>
    <col min="2810" max="2812" width="9" style="70"/>
    <col min="2813" max="2814" width="10.5" style="70" customWidth="1"/>
    <col min="2815" max="3061" width="9" style="70"/>
    <col min="3062" max="3062" width="41.6333333333333" style="70" customWidth="1"/>
    <col min="3063" max="3064" width="14.5" style="70" customWidth="1"/>
    <col min="3065" max="3065" width="13.8833333333333" style="70" customWidth="1"/>
    <col min="3066" max="3068" width="9" style="70"/>
    <col min="3069" max="3070" width="10.5" style="70" customWidth="1"/>
    <col min="3071" max="3317" width="9" style="70"/>
    <col min="3318" max="3318" width="41.6333333333333" style="70" customWidth="1"/>
    <col min="3319" max="3320" width="14.5" style="70" customWidth="1"/>
    <col min="3321" max="3321" width="13.8833333333333" style="70" customWidth="1"/>
    <col min="3322" max="3324" width="9" style="70"/>
    <col min="3325" max="3326" width="10.5" style="70" customWidth="1"/>
    <col min="3327" max="3573" width="9" style="70"/>
    <col min="3574" max="3574" width="41.6333333333333" style="70" customWidth="1"/>
    <col min="3575" max="3576" width="14.5" style="70" customWidth="1"/>
    <col min="3577" max="3577" width="13.8833333333333" style="70" customWidth="1"/>
    <col min="3578" max="3580" width="9" style="70"/>
    <col min="3581" max="3582" width="10.5" style="70" customWidth="1"/>
    <col min="3583" max="3829" width="9" style="70"/>
    <col min="3830" max="3830" width="41.6333333333333" style="70" customWidth="1"/>
    <col min="3831" max="3832" width="14.5" style="70" customWidth="1"/>
    <col min="3833" max="3833" width="13.8833333333333" style="70" customWidth="1"/>
    <col min="3834" max="3836" width="9" style="70"/>
    <col min="3837" max="3838" width="10.5" style="70" customWidth="1"/>
    <col min="3839" max="4085" width="9" style="70"/>
    <col min="4086" max="4086" width="41.6333333333333" style="70" customWidth="1"/>
    <col min="4087" max="4088" width="14.5" style="70" customWidth="1"/>
    <col min="4089" max="4089" width="13.8833333333333" style="70" customWidth="1"/>
    <col min="4090" max="4092" width="9" style="70"/>
    <col min="4093" max="4094" width="10.5" style="70" customWidth="1"/>
    <col min="4095" max="4341" width="9" style="70"/>
    <col min="4342" max="4342" width="41.6333333333333" style="70" customWidth="1"/>
    <col min="4343" max="4344" width="14.5" style="70" customWidth="1"/>
    <col min="4345" max="4345" width="13.8833333333333" style="70" customWidth="1"/>
    <col min="4346" max="4348" width="9" style="70"/>
    <col min="4349" max="4350" width="10.5" style="70" customWidth="1"/>
    <col min="4351" max="4597" width="9" style="70"/>
    <col min="4598" max="4598" width="41.6333333333333" style="70" customWidth="1"/>
    <col min="4599" max="4600" width="14.5" style="70" customWidth="1"/>
    <col min="4601" max="4601" width="13.8833333333333" style="70" customWidth="1"/>
    <col min="4602" max="4604" width="9" style="70"/>
    <col min="4605" max="4606" width="10.5" style="70" customWidth="1"/>
    <col min="4607" max="4853" width="9" style="70"/>
    <col min="4854" max="4854" width="41.6333333333333" style="70" customWidth="1"/>
    <col min="4855" max="4856" width="14.5" style="70" customWidth="1"/>
    <col min="4857" max="4857" width="13.8833333333333" style="70" customWidth="1"/>
    <col min="4858" max="4860" width="9" style="70"/>
    <col min="4861" max="4862" width="10.5" style="70" customWidth="1"/>
    <col min="4863" max="5109" width="9" style="70"/>
    <col min="5110" max="5110" width="41.6333333333333" style="70" customWidth="1"/>
    <col min="5111" max="5112" width="14.5" style="70" customWidth="1"/>
    <col min="5113" max="5113" width="13.8833333333333" style="70" customWidth="1"/>
    <col min="5114" max="5116" width="9" style="70"/>
    <col min="5117" max="5118" width="10.5" style="70" customWidth="1"/>
    <col min="5119" max="5365" width="9" style="70"/>
    <col min="5366" max="5366" width="41.6333333333333" style="70" customWidth="1"/>
    <col min="5367" max="5368" width="14.5" style="70" customWidth="1"/>
    <col min="5369" max="5369" width="13.8833333333333" style="70" customWidth="1"/>
    <col min="5370" max="5372" width="9" style="70"/>
    <col min="5373" max="5374" width="10.5" style="70" customWidth="1"/>
    <col min="5375" max="5621" width="9" style="70"/>
    <col min="5622" max="5622" width="41.6333333333333" style="70" customWidth="1"/>
    <col min="5623" max="5624" width="14.5" style="70" customWidth="1"/>
    <col min="5625" max="5625" width="13.8833333333333" style="70" customWidth="1"/>
    <col min="5626" max="5628" width="9" style="70"/>
    <col min="5629" max="5630" width="10.5" style="70" customWidth="1"/>
    <col min="5631" max="5877" width="9" style="70"/>
    <col min="5878" max="5878" width="41.6333333333333" style="70" customWidth="1"/>
    <col min="5879" max="5880" width="14.5" style="70" customWidth="1"/>
    <col min="5881" max="5881" width="13.8833333333333" style="70" customWidth="1"/>
    <col min="5882" max="5884" width="9" style="70"/>
    <col min="5885" max="5886" width="10.5" style="70" customWidth="1"/>
    <col min="5887" max="6133" width="9" style="70"/>
    <col min="6134" max="6134" width="41.6333333333333" style="70" customWidth="1"/>
    <col min="6135" max="6136" width="14.5" style="70" customWidth="1"/>
    <col min="6137" max="6137" width="13.8833333333333" style="70" customWidth="1"/>
    <col min="6138" max="6140" width="9" style="70"/>
    <col min="6141" max="6142" width="10.5" style="70" customWidth="1"/>
    <col min="6143" max="6389" width="9" style="70"/>
    <col min="6390" max="6390" width="41.6333333333333" style="70" customWidth="1"/>
    <col min="6391" max="6392" width="14.5" style="70" customWidth="1"/>
    <col min="6393" max="6393" width="13.8833333333333" style="70" customWidth="1"/>
    <col min="6394" max="6396" width="9" style="70"/>
    <col min="6397" max="6398" width="10.5" style="70" customWidth="1"/>
    <col min="6399" max="6645" width="9" style="70"/>
    <col min="6646" max="6646" width="41.6333333333333" style="70" customWidth="1"/>
    <col min="6647" max="6648" width="14.5" style="70" customWidth="1"/>
    <col min="6649" max="6649" width="13.8833333333333" style="70" customWidth="1"/>
    <col min="6650" max="6652" width="9" style="70"/>
    <col min="6653" max="6654" width="10.5" style="70" customWidth="1"/>
    <col min="6655" max="6901" width="9" style="70"/>
    <col min="6902" max="6902" width="41.6333333333333" style="70" customWidth="1"/>
    <col min="6903" max="6904" width="14.5" style="70" customWidth="1"/>
    <col min="6905" max="6905" width="13.8833333333333" style="70" customWidth="1"/>
    <col min="6906" max="6908" width="9" style="70"/>
    <col min="6909" max="6910" width="10.5" style="70" customWidth="1"/>
    <col min="6911" max="7157" width="9" style="70"/>
    <col min="7158" max="7158" width="41.6333333333333" style="70" customWidth="1"/>
    <col min="7159" max="7160" width="14.5" style="70" customWidth="1"/>
    <col min="7161" max="7161" width="13.8833333333333" style="70" customWidth="1"/>
    <col min="7162" max="7164" width="9" style="70"/>
    <col min="7165" max="7166" width="10.5" style="70" customWidth="1"/>
    <col min="7167" max="7413" width="9" style="70"/>
    <col min="7414" max="7414" width="41.6333333333333" style="70" customWidth="1"/>
    <col min="7415" max="7416" width="14.5" style="70" customWidth="1"/>
    <col min="7417" max="7417" width="13.8833333333333" style="70" customWidth="1"/>
    <col min="7418" max="7420" width="9" style="70"/>
    <col min="7421" max="7422" width="10.5" style="70" customWidth="1"/>
    <col min="7423" max="7669" width="9" style="70"/>
    <col min="7670" max="7670" width="41.6333333333333" style="70" customWidth="1"/>
    <col min="7671" max="7672" width="14.5" style="70" customWidth="1"/>
    <col min="7673" max="7673" width="13.8833333333333" style="70" customWidth="1"/>
    <col min="7674" max="7676" width="9" style="70"/>
    <col min="7677" max="7678" width="10.5" style="70" customWidth="1"/>
    <col min="7679" max="7925" width="9" style="70"/>
    <col min="7926" max="7926" width="41.6333333333333" style="70" customWidth="1"/>
    <col min="7927" max="7928" width="14.5" style="70" customWidth="1"/>
    <col min="7929" max="7929" width="13.8833333333333" style="70" customWidth="1"/>
    <col min="7930" max="7932" width="9" style="70"/>
    <col min="7933" max="7934" width="10.5" style="70" customWidth="1"/>
    <col min="7935" max="8181" width="9" style="70"/>
    <col min="8182" max="8182" width="41.6333333333333" style="70" customWidth="1"/>
    <col min="8183" max="8184" width="14.5" style="70" customWidth="1"/>
    <col min="8185" max="8185" width="13.8833333333333" style="70" customWidth="1"/>
    <col min="8186" max="8188" width="9" style="70"/>
    <col min="8189" max="8190" width="10.5" style="70" customWidth="1"/>
    <col min="8191" max="8437" width="9" style="70"/>
    <col min="8438" max="8438" width="41.6333333333333" style="70" customWidth="1"/>
    <col min="8439" max="8440" width="14.5" style="70" customWidth="1"/>
    <col min="8441" max="8441" width="13.8833333333333" style="70" customWidth="1"/>
    <col min="8442" max="8444" width="9" style="70"/>
    <col min="8445" max="8446" width="10.5" style="70" customWidth="1"/>
    <col min="8447" max="8693" width="9" style="70"/>
    <col min="8694" max="8694" width="41.6333333333333" style="70" customWidth="1"/>
    <col min="8695" max="8696" width="14.5" style="70" customWidth="1"/>
    <col min="8697" max="8697" width="13.8833333333333" style="70" customWidth="1"/>
    <col min="8698" max="8700" width="9" style="70"/>
    <col min="8701" max="8702" width="10.5" style="70" customWidth="1"/>
    <col min="8703" max="8949" width="9" style="70"/>
    <col min="8950" max="8950" width="41.6333333333333" style="70" customWidth="1"/>
    <col min="8951" max="8952" width="14.5" style="70" customWidth="1"/>
    <col min="8953" max="8953" width="13.8833333333333" style="70" customWidth="1"/>
    <col min="8954" max="8956" width="9" style="70"/>
    <col min="8957" max="8958" width="10.5" style="70" customWidth="1"/>
    <col min="8959" max="9205" width="9" style="70"/>
    <col min="9206" max="9206" width="41.6333333333333" style="70" customWidth="1"/>
    <col min="9207" max="9208" width="14.5" style="70" customWidth="1"/>
    <col min="9209" max="9209" width="13.8833333333333" style="70" customWidth="1"/>
    <col min="9210" max="9212" width="9" style="70"/>
    <col min="9213" max="9214" width="10.5" style="70" customWidth="1"/>
    <col min="9215" max="9461" width="9" style="70"/>
    <col min="9462" max="9462" width="41.6333333333333" style="70" customWidth="1"/>
    <col min="9463" max="9464" width="14.5" style="70" customWidth="1"/>
    <col min="9465" max="9465" width="13.8833333333333" style="70" customWidth="1"/>
    <col min="9466" max="9468" width="9" style="70"/>
    <col min="9469" max="9470" width="10.5" style="70" customWidth="1"/>
    <col min="9471" max="9717" width="9" style="70"/>
    <col min="9718" max="9718" width="41.6333333333333" style="70" customWidth="1"/>
    <col min="9719" max="9720" width="14.5" style="70" customWidth="1"/>
    <col min="9721" max="9721" width="13.8833333333333" style="70" customWidth="1"/>
    <col min="9722" max="9724" width="9" style="70"/>
    <col min="9725" max="9726" width="10.5" style="70" customWidth="1"/>
    <col min="9727" max="9973" width="9" style="70"/>
    <col min="9974" max="9974" width="41.6333333333333" style="70" customWidth="1"/>
    <col min="9975" max="9976" width="14.5" style="70" customWidth="1"/>
    <col min="9977" max="9977" width="13.8833333333333" style="70" customWidth="1"/>
    <col min="9978" max="9980" width="9" style="70"/>
    <col min="9981" max="9982" width="10.5" style="70" customWidth="1"/>
    <col min="9983" max="10229" width="9" style="70"/>
    <col min="10230" max="10230" width="41.6333333333333" style="70" customWidth="1"/>
    <col min="10231" max="10232" width="14.5" style="70" customWidth="1"/>
    <col min="10233" max="10233" width="13.8833333333333" style="70" customWidth="1"/>
    <col min="10234" max="10236" width="9" style="70"/>
    <col min="10237" max="10238" width="10.5" style="70" customWidth="1"/>
    <col min="10239" max="10485" width="9" style="70"/>
    <col min="10486" max="10486" width="41.6333333333333" style="70" customWidth="1"/>
    <col min="10487" max="10488" width="14.5" style="70" customWidth="1"/>
    <col min="10489" max="10489" width="13.8833333333333" style="70" customWidth="1"/>
    <col min="10490" max="10492" width="9" style="70"/>
    <col min="10493" max="10494" width="10.5" style="70" customWidth="1"/>
    <col min="10495" max="10741" width="9" style="70"/>
    <col min="10742" max="10742" width="41.6333333333333" style="70" customWidth="1"/>
    <col min="10743" max="10744" width="14.5" style="70" customWidth="1"/>
    <col min="10745" max="10745" width="13.8833333333333" style="70" customWidth="1"/>
    <col min="10746" max="10748" width="9" style="70"/>
    <col min="10749" max="10750" width="10.5" style="70" customWidth="1"/>
    <col min="10751" max="10997" width="9" style="70"/>
    <col min="10998" max="10998" width="41.6333333333333" style="70" customWidth="1"/>
    <col min="10999" max="11000" width="14.5" style="70" customWidth="1"/>
    <col min="11001" max="11001" width="13.8833333333333" style="70" customWidth="1"/>
    <col min="11002" max="11004" width="9" style="70"/>
    <col min="11005" max="11006" width="10.5" style="70" customWidth="1"/>
    <col min="11007" max="11253" width="9" style="70"/>
    <col min="11254" max="11254" width="41.6333333333333" style="70" customWidth="1"/>
    <col min="11255" max="11256" width="14.5" style="70" customWidth="1"/>
    <col min="11257" max="11257" width="13.8833333333333" style="70" customWidth="1"/>
    <col min="11258" max="11260" width="9" style="70"/>
    <col min="11261" max="11262" width="10.5" style="70" customWidth="1"/>
    <col min="11263" max="11509" width="9" style="70"/>
    <col min="11510" max="11510" width="41.6333333333333" style="70" customWidth="1"/>
    <col min="11511" max="11512" width="14.5" style="70" customWidth="1"/>
    <col min="11513" max="11513" width="13.8833333333333" style="70" customWidth="1"/>
    <col min="11514" max="11516" width="9" style="70"/>
    <col min="11517" max="11518" width="10.5" style="70" customWidth="1"/>
    <col min="11519" max="11765" width="9" style="70"/>
    <col min="11766" max="11766" width="41.6333333333333" style="70" customWidth="1"/>
    <col min="11767" max="11768" width="14.5" style="70" customWidth="1"/>
    <col min="11769" max="11769" width="13.8833333333333" style="70" customWidth="1"/>
    <col min="11770" max="11772" width="9" style="70"/>
    <col min="11773" max="11774" width="10.5" style="70" customWidth="1"/>
    <col min="11775" max="12021" width="9" style="70"/>
    <col min="12022" max="12022" width="41.6333333333333" style="70" customWidth="1"/>
    <col min="12023" max="12024" width="14.5" style="70" customWidth="1"/>
    <col min="12025" max="12025" width="13.8833333333333" style="70" customWidth="1"/>
    <col min="12026" max="12028" width="9" style="70"/>
    <col min="12029" max="12030" width="10.5" style="70" customWidth="1"/>
    <col min="12031" max="12277" width="9" style="70"/>
    <col min="12278" max="12278" width="41.6333333333333" style="70" customWidth="1"/>
    <col min="12279" max="12280" width="14.5" style="70" customWidth="1"/>
    <col min="12281" max="12281" width="13.8833333333333" style="70" customWidth="1"/>
    <col min="12282" max="12284" width="9" style="70"/>
    <col min="12285" max="12286" width="10.5" style="70" customWidth="1"/>
    <col min="12287" max="12533" width="9" style="70"/>
    <col min="12534" max="12534" width="41.6333333333333" style="70" customWidth="1"/>
    <col min="12535" max="12536" width="14.5" style="70" customWidth="1"/>
    <col min="12537" max="12537" width="13.8833333333333" style="70" customWidth="1"/>
    <col min="12538" max="12540" width="9" style="70"/>
    <col min="12541" max="12542" width="10.5" style="70" customWidth="1"/>
    <col min="12543" max="12789" width="9" style="70"/>
    <col min="12790" max="12790" width="41.6333333333333" style="70" customWidth="1"/>
    <col min="12791" max="12792" width="14.5" style="70" customWidth="1"/>
    <col min="12793" max="12793" width="13.8833333333333" style="70" customWidth="1"/>
    <col min="12794" max="12796" width="9" style="70"/>
    <col min="12797" max="12798" width="10.5" style="70" customWidth="1"/>
    <col min="12799" max="13045" width="9" style="70"/>
    <col min="13046" max="13046" width="41.6333333333333" style="70" customWidth="1"/>
    <col min="13047" max="13048" width="14.5" style="70" customWidth="1"/>
    <col min="13049" max="13049" width="13.8833333333333" style="70" customWidth="1"/>
    <col min="13050" max="13052" width="9" style="70"/>
    <col min="13053" max="13054" width="10.5" style="70" customWidth="1"/>
    <col min="13055" max="13301" width="9" style="70"/>
    <col min="13302" max="13302" width="41.6333333333333" style="70" customWidth="1"/>
    <col min="13303" max="13304" width="14.5" style="70" customWidth="1"/>
    <col min="13305" max="13305" width="13.8833333333333" style="70" customWidth="1"/>
    <col min="13306" max="13308" width="9" style="70"/>
    <col min="13309" max="13310" width="10.5" style="70" customWidth="1"/>
    <col min="13311" max="13557" width="9" style="70"/>
    <col min="13558" max="13558" width="41.6333333333333" style="70" customWidth="1"/>
    <col min="13559" max="13560" width="14.5" style="70" customWidth="1"/>
    <col min="13561" max="13561" width="13.8833333333333" style="70" customWidth="1"/>
    <col min="13562" max="13564" width="9" style="70"/>
    <col min="13565" max="13566" width="10.5" style="70" customWidth="1"/>
    <col min="13567" max="13813" width="9" style="70"/>
    <col min="13814" max="13814" width="41.6333333333333" style="70" customWidth="1"/>
    <col min="13815" max="13816" width="14.5" style="70" customWidth="1"/>
    <col min="13817" max="13817" width="13.8833333333333" style="70" customWidth="1"/>
    <col min="13818" max="13820" width="9" style="70"/>
    <col min="13821" max="13822" width="10.5" style="70" customWidth="1"/>
    <col min="13823" max="14069" width="9" style="70"/>
    <col min="14070" max="14070" width="41.6333333333333" style="70" customWidth="1"/>
    <col min="14071" max="14072" width="14.5" style="70" customWidth="1"/>
    <col min="14073" max="14073" width="13.8833333333333" style="70" customWidth="1"/>
    <col min="14074" max="14076" width="9" style="70"/>
    <col min="14077" max="14078" width="10.5" style="70" customWidth="1"/>
    <col min="14079" max="14325" width="9" style="70"/>
    <col min="14326" max="14326" width="41.6333333333333" style="70" customWidth="1"/>
    <col min="14327" max="14328" width="14.5" style="70" customWidth="1"/>
    <col min="14329" max="14329" width="13.8833333333333" style="70" customWidth="1"/>
    <col min="14330" max="14332" width="9" style="70"/>
    <col min="14333" max="14334" width="10.5" style="70" customWidth="1"/>
    <col min="14335" max="14581" width="9" style="70"/>
    <col min="14582" max="14582" width="41.6333333333333" style="70" customWidth="1"/>
    <col min="14583" max="14584" width="14.5" style="70" customWidth="1"/>
    <col min="14585" max="14585" width="13.8833333333333" style="70" customWidth="1"/>
    <col min="14586" max="14588" width="9" style="70"/>
    <col min="14589" max="14590" width="10.5" style="70" customWidth="1"/>
    <col min="14591" max="14837" width="9" style="70"/>
    <col min="14838" max="14838" width="41.6333333333333" style="70" customWidth="1"/>
    <col min="14839" max="14840" width="14.5" style="70" customWidth="1"/>
    <col min="14841" max="14841" width="13.8833333333333" style="70" customWidth="1"/>
    <col min="14842" max="14844" width="9" style="70"/>
    <col min="14845" max="14846" width="10.5" style="70" customWidth="1"/>
    <col min="14847" max="15093" width="9" style="70"/>
    <col min="15094" max="15094" width="41.6333333333333" style="70" customWidth="1"/>
    <col min="15095" max="15096" width="14.5" style="70" customWidth="1"/>
    <col min="15097" max="15097" width="13.8833333333333" style="70" customWidth="1"/>
    <col min="15098" max="15100" width="9" style="70"/>
    <col min="15101" max="15102" width="10.5" style="70" customWidth="1"/>
    <col min="15103" max="15349" width="9" style="70"/>
    <col min="15350" max="15350" width="41.6333333333333" style="70" customWidth="1"/>
    <col min="15351" max="15352" width="14.5" style="70" customWidth="1"/>
    <col min="15353" max="15353" width="13.8833333333333" style="70" customWidth="1"/>
    <col min="15354" max="15356" width="9" style="70"/>
    <col min="15357" max="15358" width="10.5" style="70" customWidth="1"/>
    <col min="15359" max="15605" width="9" style="70"/>
    <col min="15606" max="15606" width="41.6333333333333" style="70" customWidth="1"/>
    <col min="15607" max="15608" width="14.5" style="70" customWidth="1"/>
    <col min="15609" max="15609" width="13.8833333333333" style="70" customWidth="1"/>
    <col min="15610" max="15612" width="9" style="70"/>
    <col min="15613" max="15614" width="10.5" style="70" customWidth="1"/>
    <col min="15615" max="15861" width="9" style="70"/>
    <col min="15862" max="15862" width="41.6333333333333" style="70" customWidth="1"/>
    <col min="15863" max="15864" width="14.5" style="70" customWidth="1"/>
    <col min="15865" max="15865" width="13.8833333333333" style="70" customWidth="1"/>
    <col min="15866" max="15868" width="9" style="70"/>
    <col min="15869" max="15870" width="10.5" style="70" customWidth="1"/>
    <col min="15871" max="16117" width="9" style="70"/>
    <col min="16118" max="16118" width="41.6333333333333" style="70" customWidth="1"/>
    <col min="16119" max="16120" width="14.5" style="70" customWidth="1"/>
    <col min="16121" max="16121" width="13.8833333333333" style="70" customWidth="1"/>
    <col min="16122" max="16124" width="9" style="70"/>
    <col min="16125" max="16126" width="10.5" style="70" customWidth="1"/>
    <col min="16127" max="16384" width="9" style="70"/>
  </cols>
  <sheetData>
    <row r="1" ht="45" customHeight="1" spans="1:4">
      <c r="A1" s="63" t="s">
        <v>3159</v>
      </c>
      <c r="B1" s="72"/>
      <c r="C1" s="72"/>
      <c r="D1" s="63"/>
    </row>
    <row r="2" ht="20.1" customHeight="1" spans="1:4">
      <c r="A2" s="73"/>
      <c r="B2" s="74"/>
      <c r="C2" s="75"/>
      <c r="D2" s="76" t="s">
        <v>3160</v>
      </c>
    </row>
    <row r="3" ht="45" customHeight="1" spans="1:5">
      <c r="A3" s="77" t="s">
        <v>2439</v>
      </c>
      <c r="B3" s="78" t="s">
        <v>5</v>
      </c>
      <c r="C3" s="78" t="s">
        <v>6</v>
      </c>
      <c r="D3" s="78" t="s">
        <v>7</v>
      </c>
      <c r="E3" s="79" t="s">
        <v>134</v>
      </c>
    </row>
    <row r="4" ht="36" customHeight="1" spans="1:5">
      <c r="A4" s="80" t="s">
        <v>3144</v>
      </c>
      <c r="B4" s="81">
        <v>8850</v>
      </c>
      <c r="C4" s="81">
        <v>9388</v>
      </c>
      <c r="D4" s="82">
        <f>(C4-B4)/B4</f>
        <v>0.061</v>
      </c>
      <c r="E4" s="79" t="str">
        <f t="shared" ref="E4:E22" si="0">IF(A4&lt;&gt;"",IF(SUM(B4:C4)&lt;&gt;0,"是","否"),"是")</f>
        <v>是</v>
      </c>
    </row>
    <row r="5" ht="36" customHeight="1" spans="1:5">
      <c r="A5" s="83" t="s">
        <v>3145</v>
      </c>
      <c r="B5" s="84">
        <v>8594</v>
      </c>
      <c r="C5" s="84">
        <v>9077</v>
      </c>
      <c r="D5" s="82">
        <f t="shared" ref="D5:D23" si="1">(C5-B5)/B5</f>
        <v>0.056</v>
      </c>
      <c r="E5" s="79" t="str">
        <f t="shared" si="0"/>
        <v>是</v>
      </c>
    </row>
    <row r="6" ht="36" customHeight="1" spans="1:5">
      <c r="A6" s="80" t="s">
        <v>3146</v>
      </c>
      <c r="B6" s="81">
        <v>18435</v>
      </c>
      <c r="C6" s="81">
        <v>19628</v>
      </c>
      <c r="D6" s="82">
        <f t="shared" si="1"/>
        <v>0.065</v>
      </c>
      <c r="E6" s="79" t="str">
        <f t="shared" si="0"/>
        <v>是</v>
      </c>
    </row>
    <row r="7" ht="36" customHeight="1" spans="1:5">
      <c r="A7" s="83" t="s">
        <v>3145</v>
      </c>
      <c r="B7" s="84">
        <v>18416</v>
      </c>
      <c r="C7" s="84">
        <v>19607</v>
      </c>
      <c r="D7" s="82">
        <f t="shared" si="1"/>
        <v>0.065</v>
      </c>
      <c r="E7" s="79" t="str">
        <f t="shared" si="0"/>
        <v>是</v>
      </c>
    </row>
    <row r="8" ht="36" customHeight="1" spans="1:5">
      <c r="A8" s="80" t="s">
        <v>3147</v>
      </c>
      <c r="B8" s="85"/>
      <c r="C8" s="86"/>
      <c r="D8" s="82"/>
      <c r="E8" s="79" t="str">
        <f t="shared" si="0"/>
        <v>否</v>
      </c>
    </row>
    <row r="9" ht="36" customHeight="1" spans="1:5">
      <c r="A9" s="83" t="s">
        <v>3145</v>
      </c>
      <c r="B9" s="87"/>
      <c r="C9" s="88"/>
      <c r="D9" s="82"/>
      <c r="E9" s="79" t="str">
        <f t="shared" si="0"/>
        <v>否</v>
      </c>
    </row>
    <row r="10" ht="36" customHeight="1" spans="1:5">
      <c r="A10" s="80" t="s">
        <v>3148</v>
      </c>
      <c r="B10" s="85"/>
      <c r="C10" s="89"/>
      <c r="D10" s="82"/>
      <c r="E10" s="79" t="str">
        <f t="shared" si="0"/>
        <v>否</v>
      </c>
    </row>
    <row r="11" ht="36" customHeight="1" spans="1:5">
      <c r="A11" s="83" t="s">
        <v>3145</v>
      </c>
      <c r="B11" s="87"/>
      <c r="C11" s="90"/>
      <c r="D11" s="82"/>
      <c r="E11" s="79" t="str">
        <f t="shared" si="0"/>
        <v>否</v>
      </c>
    </row>
    <row r="12" ht="36" customHeight="1" spans="1:5">
      <c r="A12" s="80" t="s">
        <v>3149</v>
      </c>
      <c r="B12" s="85"/>
      <c r="C12" s="89"/>
      <c r="D12" s="82"/>
      <c r="E12" s="79" t="str">
        <f t="shared" si="0"/>
        <v>否</v>
      </c>
    </row>
    <row r="13" ht="36" customHeight="1" spans="1:5">
      <c r="A13" s="83" t="s">
        <v>3145</v>
      </c>
      <c r="B13" s="87"/>
      <c r="C13" s="90"/>
      <c r="D13" s="82"/>
      <c r="E13" s="79" t="str">
        <f t="shared" si="0"/>
        <v>否</v>
      </c>
    </row>
    <row r="14" s="69" customFormat="1" ht="36" customHeight="1" spans="1:5">
      <c r="A14" s="80" t="s">
        <v>3150</v>
      </c>
      <c r="B14" s="81">
        <v>6125</v>
      </c>
      <c r="C14" s="81">
        <v>7052</v>
      </c>
      <c r="D14" s="82">
        <f t="shared" si="1"/>
        <v>0.151</v>
      </c>
      <c r="E14" s="79" t="str">
        <f t="shared" si="0"/>
        <v>是</v>
      </c>
    </row>
    <row r="15" ht="36" customHeight="1" spans="1:5">
      <c r="A15" s="83" t="s">
        <v>3145</v>
      </c>
      <c r="B15" s="84">
        <v>5301</v>
      </c>
      <c r="C15" s="84">
        <v>6097</v>
      </c>
      <c r="D15" s="82">
        <f t="shared" si="1"/>
        <v>0.15</v>
      </c>
      <c r="E15" s="79" t="str">
        <f t="shared" si="0"/>
        <v>是</v>
      </c>
    </row>
    <row r="16" ht="36" customHeight="1" spans="1:5">
      <c r="A16" s="80" t="s">
        <v>3151</v>
      </c>
      <c r="B16" s="91"/>
      <c r="C16" s="89"/>
      <c r="D16" s="82"/>
      <c r="E16" s="79" t="str">
        <f t="shared" si="0"/>
        <v>否</v>
      </c>
    </row>
    <row r="17" ht="36" customHeight="1" spans="1:5">
      <c r="A17" s="83" t="s">
        <v>3145</v>
      </c>
      <c r="B17" s="92"/>
      <c r="C17" s="93"/>
      <c r="D17" s="82"/>
      <c r="E17" s="79" t="str">
        <f t="shared" si="0"/>
        <v>否</v>
      </c>
    </row>
    <row r="18" ht="36" customHeight="1" spans="1:5">
      <c r="A18" s="94" t="s">
        <v>3152</v>
      </c>
      <c r="B18" s="91">
        <v>33410</v>
      </c>
      <c r="C18" s="91">
        <v>36068</v>
      </c>
      <c r="D18" s="82">
        <f t="shared" si="1"/>
        <v>0.08</v>
      </c>
      <c r="E18" s="79" t="str">
        <f t="shared" si="0"/>
        <v>是</v>
      </c>
    </row>
    <row r="19" ht="36" customHeight="1" spans="1:5">
      <c r="A19" s="83" t="s">
        <v>3153</v>
      </c>
      <c r="B19" s="92">
        <f>B5+B7+B15</f>
        <v>32311</v>
      </c>
      <c r="C19" s="92">
        <f>C5+C7+C15</f>
        <v>34781</v>
      </c>
      <c r="D19" s="82">
        <f t="shared" si="1"/>
        <v>0.076</v>
      </c>
      <c r="E19" s="79" t="str">
        <f t="shared" si="0"/>
        <v>是</v>
      </c>
    </row>
    <row r="20" ht="36" customHeight="1" spans="1:5">
      <c r="A20" s="80" t="s">
        <v>3154</v>
      </c>
      <c r="B20" s="91"/>
      <c r="C20" s="86"/>
      <c r="D20" s="82"/>
      <c r="E20" s="79" t="str">
        <f t="shared" si="0"/>
        <v>否</v>
      </c>
    </row>
    <row r="21" ht="36" customHeight="1" spans="1:5">
      <c r="A21" s="95" t="s">
        <v>3155</v>
      </c>
      <c r="B21" s="91">
        <v>1077</v>
      </c>
      <c r="C21" s="86">
        <v>1662</v>
      </c>
      <c r="D21" s="82">
        <f t="shared" si="1"/>
        <v>0.543</v>
      </c>
      <c r="E21" s="79"/>
    </row>
    <row r="22" ht="36" customHeight="1" spans="1:5">
      <c r="A22" s="96" t="s">
        <v>3156</v>
      </c>
      <c r="B22" s="91">
        <v>7840</v>
      </c>
      <c r="C22" s="86">
        <v>16023</v>
      </c>
      <c r="D22" s="82">
        <f t="shared" si="1"/>
        <v>1.044</v>
      </c>
      <c r="E22" s="79" t="str">
        <f>IF(A22&lt;&gt;"",IF(SUM(B22:C22)&lt;&gt;0,"是","否"),"是")</f>
        <v>是</v>
      </c>
    </row>
    <row r="23" ht="36" customHeight="1" spans="1:5">
      <c r="A23" s="94" t="s">
        <v>3157</v>
      </c>
      <c r="B23" s="91">
        <f>B18+B21+B22</f>
        <v>42327</v>
      </c>
      <c r="C23" s="91">
        <f>C18+C21+C22</f>
        <v>53753</v>
      </c>
      <c r="D23" s="82">
        <f t="shared" si="1"/>
        <v>0.27</v>
      </c>
      <c r="E23" s="79" t="str">
        <f>IF(A23&lt;&gt;"",IF(SUM(B23:C23)&lt;&gt;0,"是","否"),"是")</f>
        <v>是</v>
      </c>
    </row>
    <row r="24" spans="2:3">
      <c r="B24" s="97"/>
      <c r="C24" s="97"/>
    </row>
    <row r="25" spans="2:3">
      <c r="B25" s="97"/>
      <c r="C25" s="97"/>
    </row>
    <row r="26" spans="2:3">
      <c r="B26" s="97"/>
      <c r="C26" s="97"/>
    </row>
    <row r="27" spans="2:3">
      <c r="B27" s="97"/>
      <c r="C27" s="97"/>
    </row>
  </sheetData>
  <mergeCells count="1">
    <mergeCell ref="A1:D1"/>
  </mergeCells>
  <conditionalFormatting sqref="E16">
    <cfRule type="cellIs" dxfId="5" priority="5" stopIfTrue="1" operator="lessThan">
      <formula>0</formula>
    </cfRule>
  </conditionalFormatting>
  <conditionalFormatting sqref="B14:B23 C18:C19 C23">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6"/>
  <sheetViews>
    <sheetView workbookViewId="0">
      <selection activeCell="J21" sqref="J21"/>
    </sheetView>
  </sheetViews>
  <sheetFormatPr defaultColWidth="10" defaultRowHeight="13.5" outlineLevelCol="6"/>
  <cols>
    <col min="1" max="1" width="24.6333333333333" style="19" customWidth="1"/>
    <col min="2" max="7" width="15.6333333333333" style="19" customWidth="1"/>
    <col min="8" max="8" width="9.76666666666667" style="19" customWidth="1"/>
    <col min="9" max="16384" width="10" style="19"/>
  </cols>
  <sheetData>
    <row r="1" s="19" customFormat="1" ht="30" customHeight="1" spans="1:1">
      <c r="A1" s="48"/>
    </row>
    <row r="2" s="19" customFormat="1" ht="28.6" customHeight="1" spans="1:7">
      <c r="A2" s="63" t="s">
        <v>3161</v>
      </c>
      <c r="B2" s="63"/>
      <c r="C2" s="63"/>
      <c r="D2" s="63"/>
      <c r="E2" s="63"/>
      <c r="F2" s="63"/>
      <c r="G2" s="63"/>
    </row>
    <row r="3" s="19" customFormat="1" ht="23" customHeight="1" spans="1:7">
      <c r="A3" s="53"/>
      <c r="B3" s="53"/>
      <c r="F3" s="54" t="s">
        <v>2</v>
      </c>
      <c r="G3" s="54"/>
    </row>
    <row r="4" s="19" customFormat="1" ht="30" customHeight="1" spans="1:7">
      <c r="A4" s="58" t="s">
        <v>3162</v>
      </c>
      <c r="B4" s="58" t="s">
        <v>3163</v>
      </c>
      <c r="C4" s="58"/>
      <c r="D4" s="58"/>
      <c r="E4" s="58" t="s">
        <v>3164</v>
      </c>
      <c r="F4" s="58"/>
      <c r="G4" s="58"/>
    </row>
    <row r="5" s="19" customFormat="1" ht="30" customHeight="1" spans="1:7">
      <c r="A5" s="58"/>
      <c r="B5" s="64"/>
      <c r="C5" s="58" t="s">
        <v>3165</v>
      </c>
      <c r="D5" s="58" t="s">
        <v>3166</v>
      </c>
      <c r="E5" s="64"/>
      <c r="F5" s="58" t="s">
        <v>3165</v>
      </c>
      <c r="G5" s="58" t="s">
        <v>3166</v>
      </c>
    </row>
    <row r="6" s="19" customFormat="1" ht="30" customHeight="1" spans="1:7">
      <c r="A6" s="58" t="s">
        <v>3167</v>
      </c>
      <c r="B6" s="58" t="s">
        <v>3168</v>
      </c>
      <c r="C6" s="58" t="s">
        <v>3169</v>
      </c>
      <c r="D6" s="58" t="s">
        <v>3170</v>
      </c>
      <c r="E6" s="58" t="s">
        <v>3171</v>
      </c>
      <c r="F6" s="58" t="s">
        <v>3172</v>
      </c>
      <c r="G6" s="58" t="s">
        <v>3173</v>
      </c>
    </row>
    <row r="7" s="19" customFormat="1" ht="30" customHeight="1" spans="1:7">
      <c r="A7" s="65" t="s">
        <v>3174</v>
      </c>
      <c r="B7" s="66">
        <f>C7+D7</f>
        <v>326521</v>
      </c>
      <c r="C7" s="66">
        <v>128145</v>
      </c>
      <c r="D7" s="67">
        <v>198376</v>
      </c>
      <c r="E7" s="66">
        <f>F7+G7</f>
        <v>314407</v>
      </c>
      <c r="F7" s="66">
        <v>120237</v>
      </c>
      <c r="G7" s="66">
        <v>194170</v>
      </c>
    </row>
    <row r="8" s="19" customFormat="1" ht="30" customHeight="1" spans="1:7">
      <c r="A8" s="65" t="s">
        <v>3175</v>
      </c>
      <c r="B8" s="66">
        <f>C8+D8</f>
        <v>326521</v>
      </c>
      <c r="C8" s="66">
        <v>128145</v>
      </c>
      <c r="D8" s="67">
        <v>198376</v>
      </c>
      <c r="E8" s="66">
        <f>F8+G8</f>
        <v>314407</v>
      </c>
      <c r="F8" s="66">
        <v>120237</v>
      </c>
      <c r="G8" s="66">
        <v>194170</v>
      </c>
    </row>
    <row r="9" s="19" customFormat="1" ht="44" customHeight="1" spans="1:7">
      <c r="A9" s="65" t="s">
        <v>3176</v>
      </c>
      <c r="B9" s="64"/>
      <c r="C9" s="64"/>
      <c r="D9" s="64"/>
      <c r="E9" s="64"/>
      <c r="F9" s="64"/>
      <c r="G9" s="64"/>
    </row>
    <row r="10" s="19" customFormat="1" ht="30" customHeight="1" spans="1:7">
      <c r="A10" s="68" t="s">
        <v>3177</v>
      </c>
      <c r="B10" s="64"/>
      <c r="C10" s="64"/>
      <c r="D10" s="64"/>
      <c r="E10" s="64"/>
      <c r="F10" s="64"/>
      <c r="G10" s="64"/>
    </row>
    <row r="11" s="19" customFormat="1" ht="30" customHeight="1" spans="1:7">
      <c r="A11" s="68" t="s">
        <v>3178</v>
      </c>
      <c r="B11" s="64"/>
      <c r="C11" s="64"/>
      <c r="D11" s="64"/>
      <c r="E11" s="64"/>
      <c r="F11" s="64"/>
      <c r="G11" s="64"/>
    </row>
    <row r="12" s="19" customFormat="1" ht="30" customHeight="1" spans="1:7">
      <c r="A12" s="68" t="s">
        <v>3179</v>
      </c>
      <c r="B12" s="64"/>
      <c r="C12" s="64"/>
      <c r="D12" s="64"/>
      <c r="E12" s="64"/>
      <c r="F12" s="64"/>
      <c r="G12" s="64"/>
    </row>
    <row r="13" s="19" customFormat="1" ht="30" customHeight="1" spans="1:7">
      <c r="A13" s="68" t="s">
        <v>3180</v>
      </c>
      <c r="B13" s="64"/>
      <c r="C13" s="64"/>
      <c r="D13" s="64"/>
      <c r="E13" s="64"/>
      <c r="F13" s="64"/>
      <c r="G13" s="64"/>
    </row>
    <row r="14" s="19" customFormat="1" ht="30" customHeight="1" spans="1:7">
      <c r="A14" s="68" t="s">
        <v>3181</v>
      </c>
      <c r="B14" s="64"/>
      <c r="C14" s="64"/>
      <c r="D14" s="64"/>
      <c r="E14" s="64"/>
      <c r="F14" s="64"/>
      <c r="G14" s="64"/>
    </row>
    <row r="15" s="19" customFormat="1" ht="30" customHeight="1" spans="1:7">
      <c r="A15" s="68" t="s">
        <v>3182</v>
      </c>
      <c r="B15" s="64"/>
      <c r="C15" s="64"/>
      <c r="D15" s="64"/>
      <c r="E15" s="64"/>
      <c r="F15" s="64"/>
      <c r="G15" s="64"/>
    </row>
    <row r="16" s="19" customFormat="1" ht="30" customHeight="1" spans="1:7">
      <c r="A16" s="68" t="s">
        <v>3183</v>
      </c>
      <c r="B16" s="64"/>
      <c r="C16" s="64"/>
      <c r="D16" s="64"/>
      <c r="E16" s="64"/>
      <c r="F16" s="64"/>
      <c r="G16" s="64"/>
    </row>
    <row r="17" s="19" customFormat="1" ht="30" customHeight="1" spans="1:7">
      <c r="A17" s="68" t="s">
        <v>3184</v>
      </c>
      <c r="B17" s="64"/>
      <c r="C17" s="64"/>
      <c r="D17" s="64"/>
      <c r="E17" s="64"/>
      <c r="F17" s="64"/>
      <c r="G17" s="64"/>
    </row>
    <row r="18" s="19" customFormat="1" ht="30" customHeight="1" spans="1:7">
      <c r="A18" s="68" t="s">
        <v>3185</v>
      </c>
      <c r="B18" s="64"/>
      <c r="C18" s="64"/>
      <c r="D18" s="64"/>
      <c r="E18" s="64"/>
      <c r="F18" s="64"/>
      <c r="G18" s="64"/>
    </row>
    <row r="19" s="21" customFormat="1" ht="25" customHeight="1" spans="1:7">
      <c r="A19" s="47" t="s">
        <v>3186</v>
      </c>
      <c r="B19" s="47"/>
      <c r="C19" s="47"/>
      <c r="D19" s="47"/>
      <c r="E19" s="47"/>
      <c r="F19" s="47"/>
      <c r="G19" s="47"/>
    </row>
    <row r="20" s="21" customFormat="1" ht="25" customHeight="1" spans="1:7">
      <c r="A20" s="47" t="s">
        <v>3187</v>
      </c>
      <c r="B20" s="47"/>
      <c r="C20" s="47"/>
      <c r="D20" s="47"/>
      <c r="E20" s="47"/>
      <c r="F20" s="47"/>
      <c r="G20" s="47"/>
    </row>
    <row r="21" s="19" customFormat="1" ht="18" customHeight="1" spans="1:7">
      <c r="A21" s="48"/>
      <c r="B21" s="48"/>
      <c r="C21" s="48"/>
      <c r="D21" s="48"/>
      <c r="E21" s="48"/>
      <c r="F21" s="48"/>
      <c r="G21" s="48"/>
    </row>
    <row r="22" s="19" customFormat="1" ht="18" customHeight="1" spans="1:7">
      <c r="A22" s="48"/>
      <c r="B22" s="48"/>
      <c r="C22" s="48"/>
      <c r="D22" s="48"/>
      <c r="E22" s="48"/>
      <c r="F22" s="48"/>
      <c r="G22" s="48"/>
    </row>
    <row r="23" s="19" customFormat="1" ht="18" customHeight="1" spans="1:7">
      <c r="A23" s="48"/>
      <c r="B23" s="48"/>
      <c r="C23" s="48"/>
      <c r="D23" s="48"/>
      <c r="E23" s="48"/>
      <c r="F23" s="48"/>
      <c r="G23" s="48"/>
    </row>
    <row r="24" s="19" customFormat="1" ht="18" customHeight="1" spans="1:7">
      <c r="A24" s="48"/>
      <c r="B24" s="48"/>
      <c r="C24" s="48"/>
      <c r="D24" s="48"/>
      <c r="E24" s="48"/>
      <c r="F24" s="48"/>
      <c r="G24" s="48"/>
    </row>
    <row r="25" s="19" customFormat="1" ht="14" customHeight="1" spans="1:7">
      <c r="A25" s="48"/>
      <c r="B25" s="48"/>
      <c r="C25" s="48"/>
      <c r="D25" s="48"/>
      <c r="E25" s="48"/>
      <c r="F25" s="48"/>
      <c r="G25" s="48"/>
    </row>
    <row r="26" s="19" customFormat="1" ht="33" customHeight="1" spans="1:7">
      <c r="A26" s="53"/>
      <c r="B26" s="53"/>
      <c r="C26" s="53"/>
      <c r="D26" s="53"/>
      <c r="E26" s="53"/>
      <c r="F26" s="53"/>
      <c r="G26" s="53"/>
    </row>
  </sheetData>
  <mergeCells count="7">
    <mergeCell ref="A2:G2"/>
    <mergeCell ref="F3:G3"/>
    <mergeCell ref="B4:D4"/>
    <mergeCell ref="E4:G4"/>
    <mergeCell ref="A19:G19"/>
    <mergeCell ref="A20:G20"/>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D16" sqref="D16"/>
    </sheetView>
  </sheetViews>
  <sheetFormatPr defaultColWidth="10" defaultRowHeight="13.5" outlineLevelCol="6"/>
  <cols>
    <col min="1" max="1" width="62.25" style="19" customWidth="1"/>
    <col min="2" max="3" width="28.6333333333333" style="19" customWidth="1"/>
    <col min="4" max="4" width="9.76666666666667" style="19" customWidth="1"/>
    <col min="5" max="16384" width="10" style="19"/>
  </cols>
  <sheetData>
    <row r="1" s="19" customFormat="1" ht="23" customHeight="1"/>
    <row r="2" s="19" customFormat="1" ht="14.3" customHeight="1" spans="1:1">
      <c r="A2" s="48"/>
    </row>
    <row r="3" s="19" customFormat="1" ht="28.6" customHeight="1" spans="1:3">
      <c r="A3" s="43" t="s">
        <v>3188</v>
      </c>
      <c r="B3" s="43"/>
      <c r="C3" s="43"/>
    </row>
    <row r="4" s="19" customFormat="1" ht="27" customHeight="1" spans="1:3">
      <c r="A4" s="53"/>
      <c r="B4" s="53"/>
      <c r="C4" s="54" t="s">
        <v>2</v>
      </c>
    </row>
    <row r="5" s="56" customFormat="1" ht="24" customHeight="1" spans="1:3">
      <c r="A5" s="58" t="s">
        <v>3189</v>
      </c>
      <c r="B5" s="58" t="s">
        <v>3118</v>
      </c>
      <c r="C5" s="58" t="s">
        <v>3190</v>
      </c>
    </row>
    <row r="6" s="56" customFormat="1" ht="32" customHeight="1" spans="1:3">
      <c r="A6" s="59" t="s">
        <v>3191</v>
      </c>
      <c r="B6" s="55">
        <v>118397</v>
      </c>
      <c r="C6" s="55">
        <v>118397</v>
      </c>
    </row>
    <row r="7" s="56" customFormat="1" ht="32" customHeight="1" spans="1:3">
      <c r="A7" s="59" t="s">
        <v>3192</v>
      </c>
      <c r="B7" s="55">
        <v>128145</v>
      </c>
      <c r="C7" s="55">
        <v>128145</v>
      </c>
    </row>
    <row r="8" s="56" customFormat="1" ht="32" customHeight="1" spans="1:3">
      <c r="A8" s="59" t="s">
        <v>3193</v>
      </c>
      <c r="B8" s="55">
        <v>32800</v>
      </c>
      <c r="C8" s="55">
        <v>32800</v>
      </c>
    </row>
    <row r="9" s="56" customFormat="1" ht="30" customHeight="1" spans="1:3">
      <c r="A9" s="60" t="s">
        <v>3194</v>
      </c>
      <c r="B9" s="55"/>
      <c r="C9" s="55"/>
    </row>
    <row r="10" s="56" customFormat="1" ht="32" customHeight="1" spans="1:3">
      <c r="A10" s="60" t="s">
        <v>3195</v>
      </c>
      <c r="B10" s="55">
        <v>32800</v>
      </c>
      <c r="C10" s="55">
        <v>32800</v>
      </c>
    </row>
    <row r="11" s="56" customFormat="1" ht="32" customHeight="1" spans="1:3">
      <c r="A11" s="59" t="s">
        <v>3196</v>
      </c>
      <c r="B11" s="55">
        <v>30960</v>
      </c>
      <c r="C11" s="55">
        <v>30960</v>
      </c>
    </row>
    <row r="12" s="56" customFormat="1" ht="32" customHeight="1" spans="1:3">
      <c r="A12" s="59" t="s">
        <v>3197</v>
      </c>
      <c r="B12" s="55">
        <v>120237</v>
      </c>
      <c r="C12" s="55">
        <v>120237</v>
      </c>
    </row>
    <row r="13" s="56" customFormat="1" ht="32" customHeight="1" spans="1:3">
      <c r="A13" s="59" t="s">
        <v>3198</v>
      </c>
      <c r="B13" s="55"/>
      <c r="C13" s="55"/>
    </row>
    <row r="14" s="56" customFormat="1" ht="32" customHeight="1" spans="1:3">
      <c r="A14" s="59" t="s">
        <v>3199</v>
      </c>
      <c r="B14" s="55">
        <v>128145</v>
      </c>
      <c r="C14" s="55">
        <v>128145</v>
      </c>
    </row>
    <row r="15" s="57" customFormat="1" ht="96" customHeight="1" spans="1:7">
      <c r="A15" s="61" t="s">
        <v>3200</v>
      </c>
      <c r="B15" s="61"/>
      <c r="C15" s="61"/>
      <c r="D15" s="62"/>
      <c r="E15" s="62"/>
      <c r="F15" s="62"/>
      <c r="G15" s="62"/>
    </row>
    <row r="16" s="19" customFormat="1" spans="1:3">
      <c r="A16" s="53"/>
      <c r="B16" s="53"/>
      <c r="C16" s="53"/>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F10" sqref="F10"/>
    </sheetView>
  </sheetViews>
  <sheetFormatPr defaultColWidth="10" defaultRowHeight="13.5" outlineLevelCol="6"/>
  <cols>
    <col min="1" max="1" width="60" style="19" customWidth="1"/>
    <col min="2" max="3" width="25.6333333333333" style="19" customWidth="1"/>
    <col min="4" max="4" width="9.76666666666667" style="19" customWidth="1"/>
    <col min="5" max="16384" width="10" style="19"/>
  </cols>
  <sheetData>
    <row r="1" s="19" customFormat="1" ht="23" customHeight="1"/>
    <row r="2" s="19" customFormat="1" ht="14.3" customHeight="1" spans="1:1">
      <c r="A2" s="48"/>
    </row>
    <row r="3" s="19" customFormat="1" ht="28.6" customHeight="1" spans="1:3">
      <c r="A3" s="43" t="s">
        <v>3201</v>
      </c>
      <c r="B3" s="43"/>
      <c r="C3" s="43"/>
    </row>
    <row r="4" s="19" customFormat="1" ht="27" customHeight="1" spans="1:3">
      <c r="A4" s="53"/>
      <c r="B4" s="53"/>
      <c r="C4" s="54" t="s">
        <v>2</v>
      </c>
    </row>
    <row r="5" s="19" customFormat="1" ht="24" customHeight="1" spans="1:3">
      <c r="A5" s="26" t="s">
        <v>3189</v>
      </c>
      <c r="B5" s="26" t="s">
        <v>3118</v>
      </c>
      <c r="C5" s="26" t="s">
        <v>3190</v>
      </c>
    </row>
    <row r="6" s="19" customFormat="1" ht="32" customHeight="1" spans="1:3">
      <c r="A6" s="50" t="s">
        <v>3191</v>
      </c>
      <c r="B6" s="55">
        <v>118397</v>
      </c>
      <c r="C6" s="55">
        <v>118397</v>
      </c>
    </row>
    <row r="7" s="19" customFormat="1" ht="32" customHeight="1" spans="1:3">
      <c r="A7" s="50" t="s">
        <v>3192</v>
      </c>
      <c r="B7" s="55">
        <v>128145</v>
      </c>
      <c r="C7" s="55">
        <v>128145</v>
      </c>
    </row>
    <row r="8" s="19" customFormat="1" ht="32" customHeight="1" spans="1:3">
      <c r="A8" s="50" t="s">
        <v>3193</v>
      </c>
      <c r="B8" s="55">
        <v>32800</v>
      </c>
      <c r="C8" s="55">
        <v>32800</v>
      </c>
    </row>
    <row r="9" s="19" customFormat="1" ht="32" customHeight="1" spans="1:3">
      <c r="A9" s="50" t="s">
        <v>3202</v>
      </c>
      <c r="B9" s="55"/>
      <c r="C9" s="55"/>
    </row>
    <row r="10" s="19" customFormat="1" ht="32" customHeight="1" spans="1:3">
      <c r="A10" s="50" t="s">
        <v>3203</v>
      </c>
      <c r="B10" s="55">
        <v>32800</v>
      </c>
      <c r="C10" s="55">
        <v>32800</v>
      </c>
    </row>
    <row r="11" s="19" customFormat="1" ht="32" customHeight="1" spans="1:3">
      <c r="A11" s="50" t="s">
        <v>3196</v>
      </c>
      <c r="B11" s="55">
        <v>30960</v>
      </c>
      <c r="C11" s="55">
        <v>30960</v>
      </c>
    </row>
    <row r="12" s="19" customFormat="1" ht="32" customHeight="1" spans="1:3">
      <c r="A12" s="50" t="s">
        <v>3197</v>
      </c>
      <c r="B12" s="55">
        <v>120237</v>
      </c>
      <c r="C12" s="55">
        <v>120237</v>
      </c>
    </row>
    <row r="13" s="19" customFormat="1" ht="32" customHeight="1" spans="1:3">
      <c r="A13" s="50" t="s">
        <v>3198</v>
      </c>
      <c r="B13" s="55"/>
      <c r="C13" s="55"/>
    </row>
    <row r="14" s="19" customFormat="1" ht="32" customHeight="1" spans="1:3">
      <c r="A14" s="50" t="s">
        <v>3199</v>
      </c>
      <c r="B14" s="55">
        <v>128145</v>
      </c>
      <c r="C14" s="55">
        <v>128145</v>
      </c>
    </row>
    <row r="15" s="21" customFormat="1" ht="91" customHeight="1" spans="1:7">
      <c r="A15" s="30" t="s">
        <v>3204</v>
      </c>
      <c r="B15" s="30"/>
      <c r="C15" s="30"/>
      <c r="D15" s="47"/>
      <c r="E15" s="47"/>
      <c r="F15" s="47"/>
      <c r="G15" s="47"/>
    </row>
    <row r="16" s="19" customFormat="1" spans="1:3">
      <c r="A16" s="53"/>
      <c r="B16" s="53"/>
      <c r="C16" s="53"/>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B12" sqref="B12"/>
    </sheetView>
  </sheetViews>
  <sheetFormatPr defaultColWidth="10" defaultRowHeight="13.5" outlineLevelCol="2"/>
  <cols>
    <col min="1" max="1" width="60.5" style="19" customWidth="1"/>
    <col min="2" max="3" width="25.6333333333333" style="19" customWidth="1"/>
    <col min="4" max="4" width="9.76666666666667" style="19" customWidth="1"/>
    <col min="5" max="16384" width="10" style="19"/>
  </cols>
  <sheetData>
    <row r="1" s="19" customFormat="1" ht="24" customHeight="1"/>
    <row r="2" s="19" customFormat="1" ht="14.3" customHeight="1" spans="1:1">
      <c r="A2" s="48"/>
    </row>
    <row r="3" s="19" customFormat="1" ht="28.6" customHeight="1" spans="1:3">
      <c r="A3" s="43" t="s">
        <v>3205</v>
      </c>
      <c r="B3" s="43"/>
      <c r="C3" s="43"/>
    </row>
    <row r="4" s="19" customFormat="1" ht="25" customHeight="1" spans="1:3">
      <c r="A4" s="53"/>
      <c r="B4" s="53"/>
      <c r="C4" s="54" t="s">
        <v>2</v>
      </c>
    </row>
    <row r="5" s="19" customFormat="1" ht="32" customHeight="1" spans="1:3">
      <c r="A5" s="26" t="s">
        <v>3189</v>
      </c>
      <c r="B5" s="26" t="s">
        <v>3118</v>
      </c>
      <c r="C5" s="26" t="s">
        <v>3190</v>
      </c>
    </row>
    <row r="6" s="19" customFormat="1" ht="32" customHeight="1" spans="1:3">
      <c r="A6" s="50" t="s">
        <v>3206</v>
      </c>
      <c r="B6" s="51">
        <v>161701</v>
      </c>
      <c r="C6" s="51">
        <v>161701</v>
      </c>
    </row>
    <row r="7" s="19" customFormat="1" ht="32" customHeight="1" spans="1:3">
      <c r="A7" s="50" t="s">
        <v>3207</v>
      </c>
      <c r="B7" s="51">
        <v>198376</v>
      </c>
      <c r="C7" s="51">
        <v>198376</v>
      </c>
    </row>
    <row r="8" s="19" customFormat="1" ht="32" customHeight="1" spans="1:3">
      <c r="A8" s="50" t="s">
        <v>3208</v>
      </c>
      <c r="B8" s="51">
        <v>43970</v>
      </c>
      <c r="C8" s="51">
        <v>43970</v>
      </c>
    </row>
    <row r="9" s="19" customFormat="1" ht="32" customHeight="1" spans="1:3">
      <c r="A9" s="50" t="s">
        <v>3209</v>
      </c>
      <c r="B9" s="51">
        <v>11501</v>
      </c>
      <c r="C9" s="51">
        <v>11501</v>
      </c>
    </row>
    <row r="10" s="19" customFormat="1" ht="32" customHeight="1" spans="1:3">
      <c r="A10" s="50" t="s">
        <v>3210</v>
      </c>
      <c r="B10" s="51">
        <v>194170</v>
      </c>
      <c r="C10" s="51">
        <v>194170</v>
      </c>
    </row>
    <row r="11" s="19" customFormat="1" ht="32" customHeight="1" spans="1:3">
      <c r="A11" s="50" t="s">
        <v>3211</v>
      </c>
      <c r="B11" s="51"/>
      <c r="C11" s="51"/>
    </row>
    <row r="12" s="19" customFormat="1" ht="32" customHeight="1" spans="1:3">
      <c r="A12" s="50" t="s">
        <v>3212</v>
      </c>
      <c r="B12" s="51">
        <v>198376</v>
      </c>
      <c r="C12" s="51">
        <v>198376</v>
      </c>
    </row>
    <row r="13" s="21" customFormat="1" ht="85" customHeight="1" spans="1:3">
      <c r="A13" s="30" t="s">
        <v>3213</v>
      </c>
      <c r="B13" s="30"/>
      <c r="C13" s="30"/>
    </row>
    <row r="14" s="19" customFormat="1" ht="31" customHeight="1" spans="1:3">
      <c r="A14" s="52"/>
      <c r="B14" s="52"/>
      <c r="C14" s="52"/>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E12" sqref="E12"/>
    </sheetView>
  </sheetViews>
  <sheetFormatPr defaultColWidth="10" defaultRowHeight="13.5" outlineLevelCol="2"/>
  <cols>
    <col min="1" max="1" width="59.3833333333333" style="19" customWidth="1"/>
    <col min="2" max="3" width="25.6333333333333" style="19" customWidth="1"/>
    <col min="4" max="4" width="9.76666666666667" style="19" customWidth="1"/>
    <col min="5" max="16384" width="10" style="19"/>
  </cols>
  <sheetData>
    <row r="1" s="19" customFormat="1" ht="24" customHeight="1"/>
    <row r="2" s="19" customFormat="1" ht="14.3" customHeight="1" spans="1:1">
      <c r="A2" s="48"/>
    </row>
    <row r="3" s="19" customFormat="1" ht="28.6" customHeight="1" spans="1:3">
      <c r="A3" s="43" t="s">
        <v>3214</v>
      </c>
      <c r="B3" s="43"/>
      <c r="C3" s="43"/>
    </row>
    <row r="4" s="20" customFormat="1" ht="25" customHeight="1" spans="1:3">
      <c r="A4" s="49"/>
      <c r="B4" s="49"/>
      <c r="C4" s="33" t="s">
        <v>2</v>
      </c>
    </row>
    <row r="5" s="20" customFormat="1" ht="32" customHeight="1" spans="1:3">
      <c r="A5" s="26" t="s">
        <v>3189</v>
      </c>
      <c r="B5" s="26" t="s">
        <v>3118</v>
      </c>
      <c r="C5" s="26" t="s">
        <v>3190</v>
      </c>
    </row>
    <row r="6" s="20" customFormat="1" ht="32" customHeight="1" spans="1:3">
      <c r="A6" s="50" t="s">
        <v>3206</v>
      </c>
      <c r="B6" s="51">
        <v>161701</v>
      </c>
      <c r="C6" s="51">
        <v>161701</v>
      </c>
    </row>
    <row r="7" s="20" customFormat="1" ht="32" customHeight="1" spans="1:3">
      <c r="A7" s="50" t="s">
        <v>3207</v>
      </c>
      <c r="B7" s="51">
        <v>198376</v>
      </c>
      <c r="C7" s="51">
        <v>198376</v>
      </c>
    </row>
    <row r="8" s="20" customFormat="1" ht="32" customHeight="1" spans="1:3">
      <c r="A8" s="50" t="s">
        <v>3208</v>
      </c>
      <c r="B8" s="51">
        <v>43970</v>
      </c>
      <c r="C8" s="51">
        <v>43970</v>
      </c>
    </row>
    <row r="9" s="20" customFormat="1" ht="32" customHeight="1" spans="1:3">
      <c r="A9" s="50" t="s">
        <v>3209</v>
      </c>
      <c r="B9" s="51">
        <v>11501</v>
      </c>
      <c r="C9" s="51">
        <v>11501</v>
      </c>
    </row>
    <row r="10" s="20" customFormat="1" ht="32" customHeight="1" spans="1:3">
      <c r="A10" s="50" t="s">
        <v>3210</v>
      </c>
      <c r="B10" s="51">
        <v>194170</v>
      </c>
      <c r="C10" s="51">
        <v>194170</v>
      </c>
    </row>
    <row r="11" s="20" customFormat="1" ht="32" customHeight="1" spans="1:3">
      <c r="A11" s="50" t="s">
        <v>3211</v>
      </c>
      <c r="B11" s="51"/>
      <c r="C11" s="51"/>
    </row>
    <row r="12" s="20" customFormat="1" ht="32" customHeight="1" spans="1:3">
      <c r="A12" s="50" t="s">
        <v>3212</v>
      </c>
      <c r="B12" s="51">
        <v>198376</v>
      </c>
      <c r="C12" s="51">
        <v>198376</v>
      </c>
    </row>
    <row r="13" s="21" customFormat="1" ht="90" customHeight="1" spans="1:3">
      <c r="A13" s="30" t="s">
        <v>3215</v>
      </c>
      <c r="B13" s="30"/>
      <c r="C13" s="30"/>
    </row>
    <row r="14" s="19" customFormat="1" ht="31" customHeight="1" spans="1:3">
      <c r="A14" s="52"/>
      <c r="B14" s="52"/>
      <c r="C14" s="52"/>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E28" sqref="E28"/>
    </sheetView>
  </sheetViews>
  <sheetFormatPr defaultColWidth="10" defaultRowHeight="13.5" outlineLevelCol="3"/>
  <cols>
    <col min="1" max="1" width="36" style="19" customWidth="1"/>
    <col min="2" max="4" width="15.6333333333333" style="19" customWidth="1"/>
    <col min="5" max="5" width="9.76666666666667" style="19" customWidth="1"/>
    <col min="6" max="16384" width="10" style="19"/>
  </cols>
  <sheetData>
    <row r="1" s="19" customFormat="1" ht="22" customHeight="1"/>
    <row r="2" s="19" customFormat="1" ht="14.3" customHeight="1" spans="1:1">
      <c r="A2" s="42"/>
    </row>
    <row r="3" s="19" customFormat="1" ht="63" customHeight="1" spans="1:4">
      <c r="A3" s="43" t="s">
        <v>3216</v>
      </c>
      <c r="B3" s="43"/>
      <c r="C3" s="43"/>
      <c r="D3" s="43"/>
    </row>
    <row r="4" s="20" customFormat="1" ht="30" customHeight="1" spans="4:4">
      <c r="D4" s="33" t="s">
        <v>2</v>
      </c>
    </row>
    <row r="5" s="20" customFormat="1" ht="25" customHeight="1" spans="1:4">
      <c r="A5" s="26" t="s">
        <v>3189</v>
      </c>
      <c r="B5" s="26" t="s">
        <v>3217</v>
      </c>
      <c r="C5" s="26" t="s">
        <v>3218</v>
      </c>
      <c r="D5" s="26" t="s">
        <v>3219</v>
      </c>
    </row>
    <row r="6" s="20" customFormat="1" ht="25" customHeight="1" spans="1:4">
      <c r="A6" s="44" t="s">
        <v>3220</v>
      </c>
      <c r="B6" s="35" t="s">
        <v>3221</v>
      </c>
      <c r="C6" s="45">
        <f>C7+C9</f>
        <v>76770</v>
      </c>
      <c r="D6" s="45">
        <v>76770</v>
      </c>
    </row>
    <row r="7" s="20" customFormat="1" ht="25" customHeight="1" spans="1:4">
      <c r="A7" s="46" t="s">
        <v>3222</v>
      </c>
      <c r="B7" s="35" t="s">
        <v>3169</v>
      </c>
      <c r="C7" s="45">
        <v>32800</v>
      </c>
      <c r="D7" s="45">
        <v>32800</v>
      </c>
    </row>
    <row r="8" s="20" customFormat="1" ht="25" customHeight="1" spans="1:4">
      <c r="A8" s="46" t="s">
        <v>3223</v>
      </c>
      <c r="B8" s="35" t="s">
        <v>3170</v>
      </c>
      <c r="C8" s="45">
        <v>29800</v>
      </c>
      <c r="D8" s="45">
        <v>29800</v>
      </c>
    </row>
    <row r="9" s="20" customFormat="1" ht="25" customHeight="1" spans="1:4">
      <c r="A9" s="46" t="s">
        <v>3224</v>
      </c>
      <c r="B9" s="35" t="s">
        <v>3225</v>
      </c>
      <c r="C9" s="45">
        <v>43970</v>
      </c>
      <c r="D9" s="45">
        <v>43970</v>
      </c>
    </row>
    <row r="10" s="20" customFormat="1" ht="25" customHeight="1" spans="1:4">
      <c r="A10" s="46" t="s">
        <v>3223</v>
      </c>
      <c r="B10" s="35" t="s">
        <v>3172</v>
      </c>
      <c r="C10" s="45">
        <v>14160</v>
      </c>
      <c r="D10" s="45">
        <v>14160</v>
      </c>
    </row>
    <row r="11" s="20" customFormat="1" ht="25" customHeight="1" spans="1:4">
      <c r="A11" s="44" t="s">
        <v>3226</v>
      </c>
      <c r="B11" s="35" t="s">
        <v>3227</v>
      </c>
      <c r="C11" s="45">
        <f>C12+C13</f>
        <v>42461</v>
      </c>
      <c r="D11" s="45">
        <v>42461</v>
      </c>
    </row>
    <row r="12" s="20" customFormat="1" ht="25" customHeight="1" spans="1:4">
      <c r="A12" s="46" t="s">
        <v>3222</v>
      </c>
      <c r="B12" s="35" t="s">
        <v>3228</v>
      </c>
      <c r="C12" s="45">
        <v>30960</v>
      </c>
      <c r="D12" s="45">
        <v>30960</v>
      </c>
    </row>
    <row r="13" s="20" customFormat="1" ht="25" customHeight="1" spans="1:4">
      <c r="A13" s="46" t="s">
        <v>3224</v>
      </c>
      <c r="B13" s="35" t="s">
        <v>3229</v>
      </c>
      <c r="C13" s="45">
        <v>11501</v>
      </c>
      <c r="D13" s="45">
        <v>11501</v>
      </c>
    </row>
    <row r="14" s="20" customFormat="1" ht="25" customHeight="1" spans="1:4">
      <c r="A14" s="44" t="s">
        <v>3230</v>
      </c>
      <c r="B14" s="35" t="s">
        <v>3231</v>
      </c>
      <c r="C14" s="45">
        <f>C15+C16</f>
        <v>8115</v>
      </c>
      <c r="D14" s="45">
        <v>8115</v>
      </c>
    </row>
    <row r="15" s="20" customFormat="1" ht="25" customHeight="1" spans="1:4">
      <c r="A15" s="46" t="s">
        <v>3222</v>
      </c>
      <c r="B15" s="35" t="s">
        <v>3232</v>
      </c>
      <c r="C15" s="45">
        <v>3549</v>
      </c>
      <c r="D15" s="45">
        <v>3549</v>
      </c>
    </row>
    <row r="16" s="20" customFormat="1" ht="25" customHeight="1" spans="1:4">
      <c r="A16" s="46" t="s">
        <v>3224</v>
      </c>
      <c r="B16" s="35" t="s">
        <v>3233</v>
      </c>
      <c r="C16" s="45">
        <v>4566</v>
      </c>
      <c r="D16" s="45">
        <v>4566</v>
      </c>
    </row>
    <row r="17" s="20" customFormat="1" ht="25" customHeight="1" spans="1:4">
      <c r="A17" s="44" t="s">
        <v>3234</v>
      </c>
      <c r="B17" s="35" t="s">
        <v>3235</v>
      </c>
      <c r="C17" s="45">
        <f>C18+C21</f>
        <v>20897</v>
      </c>
      <c r="D17" s="45">
        <v>20897</v>
      </c>
    </row>
    <row r="18" s="20" customFormat="1" ht="25" customHeight="1" spans="1:4">
      <c r="A18" s="46" t="s">
        <v>3222</v>
      </c>
      <c r="B18" s="35" t="s">
        <v>3236</v>
      </c>
      <c r="C18" s="45">
        <v>5897</v>
      </c>
      <c r="D18" s="45">
        <v>5897</v>
      </c>
    </row>
    <row r="19" s="20" customFormat="1" ht="25" customHeight="1" spans="1:4">
      <c r="A19" s="46" t="s">
        <v>3237</v>
      </c>
      <c r="B19" s="35"/>
      <c r="C19" s="45">
        <v>4600</v>
      </c>
      <c r="D19" s="45">
        <v>4600</v>
      </c>
    </row>
    <row r="20" s="20" customFormat="1" ht="25" customHeight="1" spans="1:4">
      <c r="A20" s="46" t="s">
        <v>3238</v>
      </c>
      <c r="B20" s="35" t="s">
        <v>3239</v>
      </c>
      <c r="C20" s="45">
        <v>1297</v>
      </c>
      <c r="D20" s="45">
        <v>1297</v>
      </c>
    </row>
    <row r="21" s="20" customFormat="1" ht="25" customHeight="1" spans="1:4">
      <c r="A21" s="46" t="s">
        <v>3224</v>
      </c>
      <c r="B21" s="35" t="s">
        <v>3240</v>
      </c>
      <c r="C21" s="45">
        <v>15000</v>
      </c>
      <c r="D21" s="45">
        <v>15000</v>
      </c>
    </row>
    <row r="22" s="20" customFormat="1" ht="25" customHeight="1" spans="1:4">
      <c r="A22" s="46" t="s">
        <v>3237</v>
      </c>
      <c r="B22" s="35"/>
      <c r="C22" s="45">
        <v>14000</v>
      </c>
      <c r="D22" s="45">
        <v>14000</v>
      </c>
    </row>
    <row r="23" s="20" customFormat="1" ht="25" customHeight="1" spans="1:4">
      <c r="A23" s="46" t="s">
        <v>3241</v>
      </c>
      <c r="B23" s="35" t="s">
        <v>3242</v>
      </c>
      <c r="C23" s="45">
        <v>1000</v>
      </c>
      <c r="D23" s="45">
        <v>1000</v>
      </c>
    </row>
    <row r="24" s="20" customFormat="1" ht="25" customHeight="1" spans="1:4">
      <c r="A24" s="44" t="s">
        <v>3243</v>
      </c>
      <c r="B24" s="35" t="s">
        <v>3244</v>
      </c>
      <c r="C24" s="45">
        <f>C25+C26</f>
        <v>8115</v>
      </c>
      <c r="D24" s="45">
        <v>8115</v>
      </c>
    </row>
    <row r="25" s="20" customFormat="1" ht="25" customHeight="1" spans="1:4">
      <c r="A25" s="46" t="s">
        <v>3222</v>
      </c>
      <c r="B25" s="35" t="s">
        <v>3245</v>
      </c>
      <c r="C25" s="45">
        <v>3142</v>
      </c>
      <c r="D25" s="45">
        <v>3142</v>
      </c>
    </row>
    <row r="26" s="20" customFormat="1" ht="25" customHeight="1" spans="1:4">
      <c r="A26" s="46" t="s">
        <v>3224</v>
      </c>
      <c r="B26" s="35" t="s">
        <v>3246</v>
      </c>
      <c r="C26" s="45">
        <v>4973</v>
      </c>
      <c r="D26" s="45">
        <v>4973</v>
      </c>
    </row>
    <row r="27" s="21" customFormat="1" ht="70" customHeight="1" spans="1:4">
      <c r="A27" s="47" t="s">
        <v>3247</v>
      </c>
      <c r="B27" s="47"/>
      <c r="C27" s="47"/>
      <c r="D27" s="47"/>
    </row>
    <row r="28" s="19" customFormat="1" ht="25" customHeight="1" spans="1:4">
      <c r="A28" s="48"/>
      <c r="B28" s="48"/>
      <c r="C28" s="48"/>
      <c r="D28" s="48"/>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4"/>
  <sheetViews>
    <sheetView showGridLines="0" showZeros="0" view="pageBreakPreview" zoomScaleNormal="90" topLeftCell="B1" workbookViewId="0">
      <pane ySplit="3" topLeftCell="A29" activePane="bottomLeft" state="frozen"/>
      <selection/>
      <selection pane="bottomLeft" activeCell="E33" sqref="E33"/>
    </sheetView>
  </sheetViews>
  <sheetFormatPr defaultColWidth="9" defaultRowHeight="14.25" outlineLevelCol="4"/>
  <cols>
    <col min="1" max="1" width="14.5" style="136" customWidth="1"/>
    <col min="2" max="2" width="50.75" style="136" customWidth="1"/>
    <col min="3" max="4" width="20.6333333333333" style="136" customWidth="1"/>
    <col min="5" max="5" width="20.6333333333333" style="467" customWidth="1"/>
    <col min="6" max="16384" width="9" style="246"/>
  </cols>
  <sheetData>
    <row r="1" s="414" customFormat="1" ht="45" customHeight="1" spans="1:5">
      <c r="A1" s="418"/>
      <c r="B1" s="418" t="s">
        <v>128</v>
      </c>
      <c r="C1" s="418"/>
      <c r="D1" s="418"/>
      <c r="E1" s="419"/>
    </row>
    <row r="2" ht="18.95" customHeight="1" spans="2:5">
      <c r="B2" s="468"/>
      <c r="C2" s="318"/>
      <c r="D2" s="318"/>
      <c r="E2" s="469" t="s">
        <v>2</v>
      </c>
    </row>
    <row r="3" s="463" customFormat="1" ht="45" customHeight="1" spans="1:5">
      <c r="A3" s="470" t="s">
        <v>3</v>
      </c>
      <c r="B3" s="321" t="s">
        <v>4</v>
      </c>
      <c r="C3" s="156" t="s">
        <v>129</v>
      </c>
      <c r="D3" s="156" t="s">
        <v>6</v>
      </c>
      <c r="E3" s="156" t="s">
        <v>130</v>
      </c>
    </row>
    <row r="4" ht="32.1" customHeight="1" spans="1:5">
      <c r="A4" s="471" t="s">
        <v>8</v>
      </c>
      <c r="B4" s="472" t="s">
        <v>9</v>
      </c>
      <c r="C4" s="86">
        <f>SUM(C5:C18)</f>
        <v>11900</v>
      </c>
      <c r="D4" s="86">
        <f>SUM(D5:D18)</f>
        <v>13000</v>
      </c>
      <c r="E4" s="473">
        <f>IF(C4&gt;0,D4/C4-1,IF(C4&lt;0,-(D4/C4-1),""))</f>
        <v>0.092</v>
      </c>
    </row>
    <row r="5" ht="32.1" customHeight="1" spans="1:5">
      <c r="A5" s="335" t="s">
        <v>10</v>
      </c>
      <c r="B5" s="474" t="s">
        <v>11</v>
      </c>
      <c r="C5" s="88">
        <v>4463</v>
      </c>
      <c r="D5" s="337">
        <v>4175</v>
      </c>
      <c r="E5" s="473">
        <f t="shared" ref="E5:E40" si="0">IF(C5&gt;0,D5/C5-1,IF(C5&lt;0,-(D5/C5-1),""))</f>
        <v>-0.065</v>
      </c>
    </row>
    <row r="6" ht="32.1" customHeight="1" spans="1:5">
      <c r="A6" s="335" t="s">
        <v>12</v>
      </c>
      <c r="B6" s="474" t="s">
        <v>13</v>
      </c>
      <c r="C6" s="88">
        <v>283</v>
      </c>
      <c r="D6" s="337">
        <v>200</v>
      </c>
      <c r="E6" s="473">
        <f t="shared" si="0"/>
        <v>-0.293</v>
      </c>
    </row>
    <row r="7" ht="32.1" customHeight="1" spans="1:5">
      <c r="A7" s="335" t="s">
        <v>14</v>
      </c>
      <c r="B7" s="474" t="s">
        <v>15</v>
      </c>
      <c r="C7" s="88">
        <v>125</v>
      </c>
      <c r="D7" s="337">
        <v>114</v>
      </c>
      <c r="E7" s="473">
        <f t="shared" si="0"/>
        <v>-0.088</v>
      </c>
    </row>
    <row r="8" customFormat="1" ht="32.1" customHeight="1" spans="1:5">
      <c r="A8" s="475" t="s">
        <v>16</v>
      </c>
      <c r="B8" s="476" t="s">
        <v>17</v>
      </c>
      <c r="C8" s="477">
        <v>175</v>
      </c>
      <c r="D8" s="478">
        <v>490</v>
      </c>
      <c r="E8" s="473">
        <f t="shared" si="0"/>
        <v>1.8</v>
      </c>
    </row>
    <row r="9" ht="32.1" customHeight="1" spans="1:5">
      <c r="A9" s="335" t="s">
        <v>18</v>
      </c>
      <c r="B9" s="474" t="s">
        <v>19</v>
      </c>
      <c r="C9" s="88">
        <v>382</v>
      </c>
      <c r="D9" s="337">
        <v>483</v>
      </c>
      <c r="E9" s="473">
        <f t="shared" si="0"/>
        <v>0.264</v>
      </c>
    </row>
    <row r="10" customFormat="1" ht="32.1" customHeight="1" spans="1:5">
      <c r="A10" s="475" t="s">
        <v>20</v>
      </c>
      <c r="B10" s="476" t="s">
        <v>21</v>
      </c>
      <c r="C10" s="477">
        <v>343</v>
      </c>
      <c r="D10" s="478">
        <v>322</v>
      </c>
      <c r="E10" s="473">
        <f t="shared" si="0"/>
        <v>-0.061</v>
      </c>
    </row>
    <row r="11" customFormat="1" ht="32.1" customHeight="1" spans="1:5">
      <c r="A11" s="475" t="s">
        <v>22</v>
      </c>
      <c r="B11" s="476" t="s">
        <v>23</v>
      </c>
      <c r="C11" s="477">
        <v>175</v>
      </c>
      <c r="D11" s="478">
        <v>171</v>
      </c>
      <c r="E11" s="473">
        <f t="shared" si="0"/>
        <v>-0.023</v>
      </c>
    </row>
    <row r="12" customFormat="1" ht="32.1" customHeight="1" spans="1:5">
      <c r="A12" s="475" t="s">
        <v>24</v>
      </c>
      <c r="B12" s="476" t="s">
        <v>25</v>
      </c>
      <c r="C12" s="477">
        <v>217</v>
      </c>
      <c r="D12" s="478">
        <v>196</v>
      </c>
      <c r="E12" s="473">
        <f t="shared" si="0"/>
        <v>-0.097</v>
      </c>
    </row>
    <row r="13" customFormat="1" ht="32.1" customHeight="1" spans="1:5">
      <c r="A13" s="475" t="s">
        <v>26</v>
      </c>
      <c r="B13" s="476" t="s">
        <v>27</v>
      </c>
      <c r="C13" s="477">
        <v>987</v>
      </c>
      <c r="D13" s="478">
        <v>1050</v>
      </c>
      <c r="E13" s="473">
        <f t="shared" si="0"/>
        <v>0.064</v>
      </c>
    </row>
    <row r="14" customFormat="1" ht="32.1" customHeight="1" spans="1:5">
      <c r="A14" s="475" t="s">
        <v>28</v>
      </c>
      <c r="B14" s="476" t="s">
        <v>29</v>
      </c>
      <c r="C14" s="477">
        <v>315</v>
      </c>
      <c r="D14" s="478">
        <v>280</v>
      </c>
      <c r="E14" s="473">
        <f t="shared" si="0"/>
        <v>-0.111</v>
      </c>
    </row>
    <row r="15" ht="32.1" customHeight="1" spans="1:5">
      <c r="A15" s="335" t="s">
        <v>30</v>
      </c>
      <c r="B15" s="474" t="s">
        <v>31</v>
      </c>
      <c r="C15" s="88">
        <v>441</v>
      </c>
      <c r="D15" s="337">
        <v>1350</v>
      </c>
      <c r="E15" s="473">
        <f t="shared" si="0"/>
        <v>2.061</v>
      </c>
    </row>
    <row r="16" customFormat="1" ht="32.1" customHeight="1" spans="1:5">
      <c r="A16" s="475" t="s">
        <v>32</v>
      </c>
      <c r="B16" s="476" t="s">
        <v>33</v>
      </c>
      <c r="C16" s="477">
        <v>805</v>
      </c>
      <c r="D16" s="478">
        <v>980</v>
      </c>
      <c r="E16" s="473">
        <f t="shared" si="0"/>
        <v>0.217</v>
      </c>
    </row>
    <row r="17" customFormat="1" ht="32.1" customHeight="1" spans="1:5">
      <c r="A17" s="475" t="s">
        <v>34</v>
      </c>
      <c r="B17" s="476" t="s">
        <v>35</v>
      </c>
      <c r="C17" s="477">
        <v>3150</v>
      </c>
      <c r="D17" s="478">
        <v>3105</v>
      </c>
      <c r="E17" s="473">
        <f t="shared" si="0"/>
        <v>-0.014</v>
      </c>
    </row>
    <row r="18" customFormat="1" ht="32.1" customHeight="1" spans="1:5">
      <c r="A18" s="475" t="s">
        <v>36</v>
      </c>
      <c r="B18" s="476" t="s">
        <v>37</v>
      </c>
      <c r="C18" s="477">
        <v>39</v>
      </c>
      <c r="D18" s="478">
        <v>84</v>
      </c>
      <c r="E18" s="473">
        <f t="shared" si="0"/>
        <v>1.154</v>
      </c>
    </row>
    <row r="19" customFormat="1" ht="32.1" customHeight="1" spans="1:5">
      <c r="A19" s="519" t="s">
        <v>131</v>
      </c>
      <c r="B19" s="476" t="s">
        <v>39</v>
      </c>
      <c r="C19" s="477"/>
      <c r="D19" s="478"/>
      <c r="E19" s="473" t="str">
        <f t="shared" si="0"/>
        <v/>
      </c>
    </row>
    <row r="20" ht="32.1" customHeight="1" spans="1:5">
      <c r="A20" s="331" t="s">
        <v>40</v>
      </c>
      <c r="B20" s="472" t="s">
        <v>41</v>
      </c>
      <c r="C20" s="86">
        <f>SUM(C21:C28)</f>
        <v>13900</v>
      </c>
      <c r="D20" s="86">
        <f>SUM(D21:D28)</f>
        <v>10700</v>
      </c>
      <c r="E20" s="473">
        <f t="shared" si="0"/>
        <v>-0.23</v>
      </c>
    </row>
    <row r="21" ht="32.1" customHeight="1" spans="1:5">
      <c r="A21" s="479" t="s">
        <v>42</v>
      </c>
      <c r="B21" s="474" t="s">
        <v>43</v>
      </c>
      <c r="C21" s="88">
        <v>1108</v>
      </c>
      <c r="D21" s="337">
        <v>1000</v>
      </c>
      <c r="E21" s="473">
        <f t="shared" si="0"/>
        <v>-0.097</v>
      </c>
    </row>
    <row r="22" ht="32.1" customHeight="1" spans="1:5">
      <c r="A22" s="335" t="s">
        <v>44</v>
      </c>
      <c r="B22" s="480" t="s">
        <v>45</v>
      </c>
      <c r="C22" s="88">
        <v>2160</v>
      </c>
      <c r="D22" s="337">
        <v>2000</v>
      </c>
      <c r="E22" s="473">
        <f t="shared" si="0"/>
        <v>-0.074</v>
      </c>
    </row>
    <row r="23" ht="32.1" customHeight="1" spans="1:5">
      <c r="A23" s="335" t="s">
        <v>46</v>
      </c>
      <c r="B23" s="474" t="s">
        <v>47</v>
      </c>
      <c r="C23" s="88">
        <v>1833</v>
      </c>
      <c r="D23" s="337">
        <v>3000</v>
      </c>
      <c r="E23" s="473">
        <f t="shared" si="0"/>
        <v>0.637</v>
      </c>
    </row>
    <row r="24" ht="32.1" customHeight="1" spans="1:5">
      <c r="A24" s="335" t="s">
        <v>48</v>
      </c>
      <c r="B24" s="474" t="s">
        <v>49</v>
      </c>
      <c r="C24" s="88">
        <v>0</v>
      </c>
      <c r="D24" s="337"/>
      <c r="E24" s="473" t="str">
        <f t="shared" si="0"/>
        <v/>
      </c>
    </row>
    <row r="25" ht="32.1" customHeight="1" spans="1:5">
      <c r="A25" s="335" t="s">
        <v>50</v>
      </c>
      <c r="B25" s="474" t="s">
        <v>51</v>
      </c>
      <c r="C25" s="88">
        <v>8759</v>
      </c>
      <c r="D25" s="337">
        <v>4700</v>
      </c>
      <c r="E25" s="473">
        <f t="shared" si="0"/>
        <v>-0.463</v>
      </c>
    </row>
    <row r="26" customFormat="1" ht="32.1" customHeight="1" spans="1:5">
      <c r="A26" s="475" t="s">
        <v>52</v>
      </c>
      <c r="B26" s="476" t="s">
        <v>53</v>
      </c>
      <c r="C26" s="477">
        <v>0</v>
      </c>
      <c r="D26" s="478"/>
      <c r="E26" s="473" t="str">
        <f t="shared" si="0"/>
        <v/>
      </c>
    </row>
    <row r="27" ht="32.1" customHeight="1" spans="1:5">
      <c r="A27" s="335" t="s">
        <v>54</v>
      </c>
      <c r="B27" s="474" t="s">
        <v>55</v>
      </c>
      <c r="C27" s="88">
        <v>0</v>
      </c>
      <c r="D27" s="337"/>
      <c r="E27" s="473" t="str">
        <f t="shared" si="0"/>
        <v/>
      </c>
    </row>
    <row r="28" ht="32.1" customHeight="1" spans="1:5">
      <c r="A28" s="335" t="s">
        <v>56</v>
      </c>
      <c r="B28" s="474" t="s">
        <v>57</v>
      </c>
      <c r="C28" s="88">
        <v>40</v>
      </c>
      <c r="D28" s="337"/>
      <c r="E28" s="473">
        <f t="shared" si="0"/>
        <v>-1</v>
      </c>
    </row>
    <row r="29" ht="32.1" customHeight="1" spans="1:5">
      <c r="A29" s="335"/>
      <c r="B29" s="474"/>
      <c r="C29" s="88"/>
      <c r="D29" s="337"/>
      <c r="E29" s="473" t="str">
        <f t="shared" si="0"/>
        <v/>
      </c>
    </row>
    <row r="30" s="317" customFormat="1" ht="32.1" customHeight="1" spans="1:5">
      <c r="A30" s="481"/>
      <c r="B30" s="199" t="s">
        <v>58</v>
      </c>
      <c r="C30" s="86">
        <f>C4+C20</f>
        <v>25800</v>
      </c>
      <c r="D30" s="86">
        <f>D4+D20</f>
        <v>23700</v>
      </c>
      <c r="E30" s="473">
        <f t="shared" si="0"/>
        <v>-0.081</v>
      </c>
    </row>
    <row r="31" s="464" customFormat="1" ht="32.1" customHeight="1" spans="1:5">
      <c r="A31" s="331">
        <v>105</v>
      </c>
      <c r="B31" s="165" t="s">
        <v>59</v>
      </c>
      <c r="C31" s="86">
        <v>27800</v>
      </c>
      <c r="D31" s="457">
        <v>4600</v>
      </c>
      <c r="E31" s="473">
        <f t="shared" si="0"/>
        <v>-0.835</v>
      </c>
    </row>
    <row r="32" ht="32.1" customHeight="1" spans="1:5">
      <c r="A32" s="482">
        <v>110</v>
      </c>
      <c r="B32" s="483" t="s">
        <v>60</v>
      </c>
      <c r="C32" s="86">
        <f>SUM(C33:C39)</f>
        <v>171360</v>
      </c>
      <c r="D32" s="86">
        <f>SUM(D33:D39)</f>
        <v>172297</v>
      </c>
      <c r="E32" s="473">
        <f t="shared" si="0"/>
        <v>0.005</v>
      </c>
    </row>
    <row r="33" ht="32.1" customHeight="1" spans="1:5">
      <c r="A33" s="365">
        <v>11001</v>
      </c>
      <c r="B33" s="303" t="s">
        <v>61</v>
      </c>
      <c r="C33" s="88">
        <v>3280</v>
      </c>
      <c r="D33" s="337">
        <v>3280</v>
      </c>
      <c r="E33" s="473">
        <f t="shared" si="0"/>
        <v>0</v>
      </c>
    </row>
    <row r="34" ht="32.1" customHeight="1" spans="1:5">
      <c r="A34" s="365"/>
      <c r="B34" s="303" t="s">
        <v>62</v>
      </c>
      <c r="C34" s="88">
        <v>136720</v>
      </c>
      <c r="D34" s="337">
        <v>142720</v>
      </c>
      <c r="E34" s="473">
        <f t="shared" si="0"/>
        <v>0.044</v>
      </c>
    </row>
    <row r="35" ht="32.1" customHeight="1" spans="1:5">
      <c r="A35" s="365">
        <v>11006</v>
      </c>
      <c r="B35" s="303" t="s">
        <v>132</v>
      </c>
      <c r="C35" s="88"/>
      <c r="D35" s="337"/>
      <c r="E35" s="473" t="str">
        <f t="shared" si="0"/>
        <v/>
      </c>
    </row>
    <row r="36" ht="32.1" customHeight="1" spans="1:5">
      <c r="A36" s="365">
        <v>11008</v>
      </c>
      <c r="B36" s="303" t="s">
        <v>63</v>
      </c>
      <c r="C36" s="88">
        <v>73</v>
      </c>
      <c r="D36" s="337">
        <v>460</v>
      </c>
      <c r="E36" s="473">
        <f t="shared" si="0"/>
        <v>5.301</v>
      </c>
    </row>
    <row r="37" ht="32.1" customHeight="1" spans="1:5">
      <c r="A37" s="365">
        <v>11009</v>
      </c>
      <c r="B37" s="303" t="s">
        <v>64</v>
      </c>
      <c r="C37" s="88">
        <v>30397</v>
      </c>
      <c r="D37" s="337">
        <v>25383</v>
      </c>
      <c r="E37" s="473">
        <f t="shared" si="0"/>
        <v>-0.165</v>
      </c>
    </row>
    <row r="38" s="465" customFormat="1" ht="32.1" customHeight="1" spans="1:5">
      <c r="A38" s="484">
        <v>11013</v>
      </c>
      <c r="B38" s="485" t="s">
        <v>65</v>
      </c>
      <c r="C38" s="477"/>
      <c r="D38" s="478"/>
      <c r="E38" s="473" t="str">
        <f t="shared" si="0"/>
        <v/>
      </c>
    </row>
    <row r="39" s="466" customFormat="1" ht="32.1" customHeight="1" spans="1:5">
      <c r="A39" s="365">
        <v>11015</v>
      </c>
      <c r="B39" s="308" t="s">
        <v>66</v>
      </c>
      <c r="C39" s="88">
        <v>890</v>
      </c>
      <c r="D39" s="337">
        <v>454</v>
      </c>
      <c r="E39" s="473">
        <f t="shared" si="0"/>
        <v>-0.49</v>
      </c>
    </row>
    <row r="40" ht="32.1" customHeight="1" spans="1:5">
      <c r="A40" s="486"/>
      <c r="B40" s="487" t="s">
        <v>67</v>
      </c>
      <c r="C40" s="86">
        <f>C30+C31+C32</f>
        <v>224960</v>
      </c>
      <c r="D40" s="86">
        <f>D30+D31+D32</f>
        <v>200597</v>
      </c>
      <c r="E40" s="473">
        <f t="shared" si="0"/>
        <v>-0.108</v>
      </c>
    </row>
    <row r="41" spans="4:4">
      <c r="D41" s="488"/>
    </row>
    <row r="42" spans="4:4">
      <c r="D42" s="488"/>
    </row>
    <row r="43" spans="4:4">
      <c r="D43" s="488"/>
    </row>
    <row r="44" spans="4:4">
      <c r="D44" s="488"/>
    </row>
  </sheetData>
  <mergeCells count="1">
    <mergeCell ref="B1:E1"/>
  </mergeCells>
  <conditionalFormatting sqref="E2">
    <cfRule type="cellIs" dxfId="0" priority="33" stopIfTrue="1" operator="lessThanOrEqual">
      <formula>-1</formula>
    </cfRule>
  </conditionalFormatting>
  <conditionalFormatting sqref="A31:B31">
    <cfRule type="expression" dxfId="1" priority="39" stopIfTrue="1">
      <formula>"len($A:$A)=3"</formula>
    </cfRule>
  </conditionalFormatting>
  <conditionalFormatting sqref="C31">
    <cfRule type="expression" dxfId="1" priority="2" stopIfTrue="1">
      <formula>"len($A:$A)=3"</formula>
    </cfRule>
    <cfRule type="expression" dxfId="1" priority="1" stopIfTrue="1">
      <formula>"len($A:$A)=3"</formula>
    </cfRule>
  </conditionalFormatting>
  <conditionalFormatting sqref="B38:B39">
    <cfRule type="expression" dxfId="1" priority="7" stopIfTrue="1">
      <formula>"len($A:$A)=3"</formula>
    </cfRule>
    <cfRule type="expression" dxfId="1" priority="8" stopIfTrue="1">
      <formula>"len($A:$A)=3"</formula>
    </cfRule>
  </conditionalFormatting>
  <conditionalFormatting sqref="C33:C34">
    <cfRule type="expression" dxfId="1" priority="37" stopIfTrue="1">
      <formula>"len($A:$A)=3"</formula>
    </cfRule>
  </conditionalFormatting>
  <conditionalFormatting sqref="C36:C39">
    <cfRule type="expression" dxfId="1" priority="35" stopIfTrue="1">
      <formula>"len($A:$A)=3"</formula>
    </cfRule>
  </conditionalFormatting>
  <conditionalFormatting sqref="A4:C28 D4 D20">
    <cfRule type="expression" dxfId="1" priority="29" stopIfTrue="1">
      <formula>"len($A:$A)=3"</formula>
    </cfRule>
  </conditionalFormatting>
  <conditionalFormatting sqref="B4:C6 C7 D4">
    <cfRule type="expression" dxfId="1" priority="32" stopIfTrue="1">
      <formula>"len($A:$A)=3"</formula>
    </cfRule>
  </conditionalFormatting>
  <conditionalFormatting sqref="B7 B8:C8">
    <cfRule type="expression" dxfId="1" priority="31" stopIfTrue="1">
      <formula>"len($A:$A)=3"</formula>
    </cfRule>
  </conditionalFormatting>
  <conditionalFormatting sqref="A29:C29 C39 B40:C58 D40:D44">
    <cfRule type="expression" dxfId="1" priority="40" stopIfTrue="1">
      <formula>"len($A:$A)=3"</formula>
    </cfRule>
  </conditionalFormatting>
  <conditionalFormatting sqref="B29:C29 B31 C32:C34 C38:C39 D32">
    <cfRule type="expression" dxfId="1" priority="52" stopIfTrue="1">
      <formula>"len($A:$A)=3"</formula>
    </cfRule>
  </conditionalFormatting>
  <conditionalFormatting sqref="A32:B32 A35:C35">
    <cfRule type="expression" dxfId="1" priority="12" stopIfTrue="1">
      <formula>"len($A:$A)=3"</formula>
    </cfRule>
  </conditionalFormatting>
  <conditionalFormatting sqref="B32:B34 B39">
    <cfRule type="expression" dxfId="1" priority="13" stopIfTrue="1">
      <formula>"len($A:$A)=3"</formula>
    </cfRule>
  </conditionalFormatting>
  <conditionalFormatting sqref="C32:C34 D32">
    <cfRule type="expression" dxfId="1" priority="38" stopIfTrue="1">
      <formula>"len($A:$A)=3"</formula>
    </cfRule>
  </conditionalFormatting>
  <conditionalFormatting sqref="A33:B34">
    <cfRule type="expression" dxfId="1" priority="11" stopIfTrue="1">
      <formula>"len($A:$A)=3"</formula>
    </cfRule>
  </conditionalFormatting>
  <conditionalFormatting sqref="A36:B44">
    <cfRule type="expression" dxfId="1" priority="9" stopIfTrue="1">
      <formula>"len($A:$A)=3"</formula>
    </cfRule>
  </conditionalFormatting>
  <conditionalFormatting sqref="A38:B39">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E6" sqref="E6:E7"/>
    </sheetView>
  </sheetViews>
  <sheetFormatPr defaultColWidth="8.88333333333333" defaultRowHeight="13.5" outlineLevelCol="5"/>
  <cols>
    <col min="1" max="1" width="8.88333333333333" style="19"/>
    <col min="2" max="2" width="49.3833333333333" style="19" customWidth="1"/>
    <col min="3" max="6" width="20.6333333333333" style="19" customWidth="1"/>
    <col min="7" max="16384" width="8.88333333333333" style="19"/>
  </cols>
  <sheetData>
    <row r="1" s="19" customFormat="1" spans="1:1">
      <c r="A1" s="31"/>
    </row>
    <row r="2" s="19" customFormat="1" ht="45" customHeight="1" spans="1:6">
      <c r="A2" s="22" t="s">
        <v>3248</v>
      </c>
      <c r="B2" s="22"/>
      <c r="C2" s="22"/>
      <c r="D2" s="22"/>
      <c r="E2" s="22"/>
      <c r="F2" s="22"/>
    </row>
    <row r="3" s="20" customFormat="1" ht="18" customHeight="1" spans="2:6">
      <c r="B3" s="32" t="s">
        <v>2</v>
      </c>
      <c r="C3" s="33"/>
      <c r="D3" s="33"/>
      <c r="E3" s="33"/>
      <c r="F3" s="33"/>
    </row>
    <row r="4" s="20" customFormat="1" ht="30" customHeight="1" spans="1:6">
      <c r="A4" s="25" t="s">
        <v>4</v>
      </c>
      <c r="B4" s="25"/>
      <c r="C4" s="26" t="s">
        <v>3167</v>
      </c>
      <c r="D4" s="26" t="s">
        <v>3218</v>
      </c>
      <c r="E4" s="26" t="s">
        <v>3219</v>
      </c>
      <c r="F4" s="26" t="s">
        <v>3249</v>
      </c>
    </row>
    <row r="5" s="20" customFormat="1" ht="30" customHeight="1" spans="1:6">
      <c r="A5" s="34" t="s">
        <v>3250</v>
      </c>
      <c r="B5" s="34"/>
      <c r="C5" s="35" t="s">
        <v>3168</v>
      </c>
      <c r="D5" s="36">
        <f>D6+D7</f>
        <v>326521</v>
      </c>
      <c r="E5" s="36">
        <f>E6+E7</f>
        <v>326521</v>
      </c>
      <c r="F5" s="37"/>
    </row>
    <row r="6" s="20" customFormat="1" ht="30" customHeight="1" spans="1:6">
      <c r="A6" s="38" t="s">
        <v>3251</v>
      </c>
      <c r="B6" s="38"/>
      <c r="C6" s="35" t="s">
        <v>3169</v>
      </c>
      <c r="D6" s="36">
        <v>128145</v>
      </c>
      <c r="E6" s="36">
        <v>128145</v>
      </c>
      <c r="F6" s="37"/>
    </row>
    <row r="7" s="20" customFormat="1" ht="30" customHeight="1" spans="1:6">
      <c r="A7" s="38" t="s">
        <v>3252</v>
      </c>
      <c r="B7" s="38"/>
      <c r="C7" s="35" t="s">
        <v>3170</v>
      </c>
      <c r="D7" s="36">
        <v>198376</v>
      </c>
      <c r="E7" s="36">
        <v>198376</v>
      </c>
      <c r="F7" s="37"/>
    </row>
    <row r="8" s="20" customFormat="1" ht="30" customHeight="1" spans="1:6">
      <c r="A8" s="39" t="s">
        <v>3253</v>
      </c>
      <c r="B8" s="39"/>
      <c r="C8" s="35" t="s">
        <v>3171</v>
      </c>
      <c r="D8" s="36">
        <v>0</v>
      </c>
      <c r="E8" s="36">
        <v>0</v>
      </c>
      <c r="F8" s="37"/>
    </row>
    <row r="9" s="20" customFormat="1" ht="30" customHeight="1" spans="1:6">
      <c r="A9" s="38" t="s">
        <v>3251</v>
      </c>
      <c r="B9" s="38"/>
      <c r="C9" s="35" t="s">
        <v>3172</v>
      </c>
      <c r="D9" s="36">
        <v>0</v>
      </c>
      <c r="E9" s="36">
        <v>0</v>
      </c>
      <c r="F9" s="37"/>
    </row>
    <row r="10" s="20" customFormat="1" ht="30" customHeight="1" spans="1:6">
      <c r="A10" s="38" t="s">
        <v>3252</v>
      </c>
      <c r="B10" s="38"/>
      <c r="C10" s="35" t="s">
        <v>3173</v>
      </c>
      <c r="D10" s="36">
        <v>0</v>
      </c>
      <c r="E10" s="36">
        <v>0</v>
      </c>
      <c r="F10" s="37"/>
    </row>
    <row r="11" s="21" customFormat="1" ht="41" customHeight="1" spans="1:6">
      <c r="A11" s="30" t="s">
        <v>3254</v>
      </c>
      <c r="B11" s="30"/>
      <c r="C11" s="30"/>
      <c r="D11" s="30"/>
      <c r="E11" s="30"/>
      <c r="F11" s="30"/>
    </row>
    <row r="14" s="19" customFormat="1" ht="19.5" spans="1:1">
      <c r="A14" s="40"/>
    </row>
    <row r="15" s="19" customFormat="1" ht="19" customHeight="1" spans="1:1">
      <c r="A15" s="41"/>
    </row>
    <row r="16" s="19" customFormat="1" ht="29" customHeight="1"/>
    <row r="17" s="19" customFormat="1" ht="29" customHeight="1"/>
    <row r="18" s="19" customFormat="1" ht="29" customHeight="1"/>
    <row r="19" s="19" customFormat="1" ht="29" customHeight="1"/>
    <row r="20" s="19" customFormat="1" ht="30" customHeight="1" spans="1:1">
      <c r="A20" s="41"/>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D17" sqref="D17"/>
    </sheetView>
  </sheetViews>
  <sheetFormatPr defaultColWidth="8.88333333333333" defaultRowHeight="13.5" outlineLevelRow="7" outlineLevelCol="5"/>
  <cols>
    <col min="1" max="1" width="8.88333333333333" style="19"/>
    <col min="2" max="6" width="24.2166666666667" style="19" customWidth="1"/>
    <col min="7" max="16384" width="8.88333333333333" style="19"/>
  </cols>
  <sheetData>
    <row r="1" s="19" customFormat="1" ht="24" customHeight="1"/>
    <row r="2" s="19" customFormat="1" ht="27" spans="1:6">
      <c r="A2" s="22" t="s">
        <v>3255</v>
      </c>
      <c r="B2" s="23"/>
      <c r="C2" s="23"/>
      <c r="D2" s="23"/>
      <c r="E2" s="23"/>
      <c r="F2" s="23"/>
    </row>
    <row r="3" s="19" customFormat="1" ht="23" customHeight="1" spans="1:6">
      <c r="A3" s="24" t="s">
        <v>2</v>
      </c>
      <c r="B3" s="24"/>
      <c r="C3" s="24"/>
      <c r="D3" s="24"/>
      <c r="E3" s="24"/>
      <c r="F3" s="24"/>
    </row>
    <row r="4" s="20" customFormat="1" ht="30" customHeight="1" spans="1:6">
      <c r="A4" s="25" t="s">
        <v>3256</v>
      </c>
      <c r="B4" s="26" t="s">
        <v>3121</v>
      </c>
      <c r="C4" s="26" t="s">
        <v>3257</v>
      </c>
      <c r="D4" s="26" t="s">
        <v>3258</v>
      </c>
      <c r="E4" s="26" t="s">
        <v>3259</v>
      </c>
      <c r="F4" s="26" t="s">
        <v>3260</v>
      </c>
    </row>
    <row r="5" s="20" customFormat="1" ht="30" customHeight="1" spans="1:6">
      <c r="A5" s="27">
        <v>1</v>
      </c>
      <c r="B5" s="28" t="s">
        <v>3261</v>
      </c>
      <c r="C5" s="28" t="s">
        <v>3262</v>
      </c>
      <c r="D5" s="28" t="s">
        <v>3263</v>
      </c>
      <c r="E5" s="28" t="s">
        <v>3264</v>
      </c>
      <c r="F5" s="29">
        <v>8000</v>
      </c>
    </row>
    <row r="6" s="20" customFormat="1" ht="30" customHeight="1" spans="1:6">
      <c r="A6" s="27">
        <v>2</v>
      </c>
      <c r="B6" s="28" t="s">
        <v>3265</v>
      </c>
      <c r="C6" s="28" t="s">
        <v>3266</v>
      </c>
      <c r="D6" s="28" t="s">
        <v>3267</v>
      </c>
      <c r="E6" s="28" t="s">
        <v>3264</v>
      </c>
      <c r="F6" s="29">
        <v>3700</v>
      </c>
    </row>
    <row r="7" s="20" customFormat="1" ht="30" customHeight="1" spans="1:6">
      <c r="A7" s="27">
        <v>3</v>
      </c>
      <c r="B7" s="28" t="s">
        <v>3268</v>
      </c>
      <c r="C7" s="28" t="s">
        <v>3269</v>
      </c>
      <c r="D7" s="28" t="s">
        <v>3270</v>
      </c>
      <c r="E7" s="28" t="s">
        <v>3264</v>
      </c>
      <c r="F7" s="29">
        <v>35000</v>
      </c>
    </row>
    <row r="8" s="21" customFormat="1" ht="33" customHeight="1" spans="1:6">
      <c r="A8" s="30" t="s">
        <v>3271</v>
      </c>
      <c r="B8" s="30"/>
      <c r="C8" s="30"/>
      <c r="D8" s="30"/>
      <c r="E8" s="30"/>
      <c r="F8" s="30"/>
    </row>
  </sheetData>
  <mergeCells count="3">
    <mergeCell ref="A2:F2"/>
    <mergeCell ref="A3:F3"/>
    <mergeCell ref="A8:F8"/>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51"/>
  <sheetViews>
    <sheetView workbookViewId="0">
      <selection activeCell="A1" sqref="$A1:$XFD1"/>
    </sheetView>
  </sheetViews>
  <sheetFormatPr defaultColWidth="8" defaultRowHeight="12"/>
  <cols>
    <col min="1" max="1" width="25.3833333333333" style="9"/>
    <col min="2" max="2" width="23.775" style="9" customWidth="1"/>
    <col min="3" max="3" width="10.9083333333333" style="9" customWidth="1"/>
    <col min="4" max="4" width="8.73333333333333" style="9" customWidth="1"/>
    <col min="5" max="5" width="15.8166666666667" style="9" customWidth="1"/>
    <col min="6" max="6" width="8.35833333333333" style="9" customWidth="1"/>
    <col min="7" max="7" width="11.3583333333333" style="9" customWidth="1"/>
    <col min="8" max="8" width="7.73333333333333" style="12" customWidth="1"/>
    <col min="9" max="9" width="11.0916666666667" style="9" customWidth="1"/>
    <col min="10" max="10" width="36.45" style="9" customWidth="1"/>
    <col min="11" max="16384" width="8" style="9"/>
  </cols>
  <sheetData>
    <row r="2" s="9" customFormat="1" ht="34" customHeight="1" spans="1:10">
      <c r="A2" s="13" t="s">
        <v>3272</v>
      </c>
      <c r="B2" s="13"/>
      <c r="C2" s="13"/>
      <c r="D2" s="13"/>
      <c r="E2" s="13"/>
      <c r="F2" s="13"/>
      <c r="G2" s="13"/>
      <c r="H2" s="13"/>
      <c r="I2" s="13"/>
      <c r="J2" s="13"/>
    </row>
    <row r="3" s="9" customFormat="1" ht="23" customHeight="1" spans="1:8">
      <c r="A3" s="14"/>
      <c r="H3" s="12"/>
    </row>
    <row r="4" s="10" customFormat="1" ht="44.25" customHeight="1" spans="1:10">
      <c r="A4" s="15" t="s">
        <v>3273</v>
      </c>
      <c r="B4" s="15" t="s">
        <v>3274</v>
      </c>
      <c r="C4" s="15" t="s">
        <v>3275</v>
      </c>
      <c r="D4" s="15" t="s">
        <v>3276</v>
      </c>
      <c r="E4" s="15" t="s">
        <v>3277</v>
      </c>
      <c r="F4" s="15" t="s">
        <v>3278</v>
      </c>
      <c r="G4" s="15" t="s">
        <v>3279</v>
      </c>
      <c r="H4" s="15" t="s">
        <v>3280</v>
      </c>
      <c r="I4" s="15" t="s">
        <v>3281</v>
      </c>
      <c r="J4" s="15" t="s">
        <v>3282</v>
      </c>
    </row>
    <row r="5" s="9" customFormat="1" ht="18.75" spans="1:10">
      <c r="A5" s="16">
        <v>1</v>
      </c>
      <c r="B5" s="16">
        <v>2</v>
      </c>
      <c r="C5" s="16">
        <v>3</v>
      </c>
      <c r="D5" s="16">
        <v>4</v>
      </c>
      <c r="E5" s="16">
        <v>5</v>
      </c>
      <c r="F5" s="16">
        <v>6</v>
      </c>
      <c r="G5" s="16">
        <v>7</v>
      </c>
      <c r="H5" s="16">
        <v>9</v>
      </c>
      <c r="I5" s="16">
        <v>8</v>
      </c>
      <c r="J5" s="16">
        <v>10</v>
      </c>
    </row>
    <row r="6" s="11" customFormat="1" ht="38" customHeight="1" outlineLevel="1" spans="1:10">
      <c r="A6" s="17" t="s">
        <v>3283</v>
      </c>
      <c r="B6" s="17"/>
      <c r="C6" s="17"/>
      <c r="D6" s="17"/>
      <c r="E6" s="17"/>
      <c r="F6" s="17"/>
      <c r="G6" s="18"/>
      <c r="H6" s="18"/>
      <c r="I6" s="18"/>
      <c r="J6" s="17"/>
    </row>
    <row r="7" s="11" customFormat="1" ht="52.5" customHeight="1" outlineLevel="1" spans="1:10">
      <c r="A7" s="17" t="s">
        <v>3284</v>
      </c>
      <c r="B7" s="17" t="s">
        <v>3285</v>
      </c>
      <c r="C7" s="17" t="s">
        <v>3286</v>
      </c>
      <c r="D7" s="17" t="s">
        <v>3287</v>
      </c>
      <c r="E7" s="17" t="s">
        <v>3288</v>
      </c>
      <c r="F7" s="17" t="s">
        <v>3289</v>
      </c>
      <c r="G7" s="18" t="s">
        <v>3290</v>
      </c>
      <c r="H7" s="18" t="s">
        <v>3291</v>
      </c>
      <c r="I7" s="18" t="s">
        <v>3292</v>
      </c>
      <c r="J7" s="17" t="s">
        <v>3288</v>
      </c>
    </row>
    <row r="8" s="11" customFormat="1" ht="52.5" customHeight="1" outlineLevel="1" spans="1:10">
      <c r="A8" s="17"/>
      <c r="B8" s="17"/>
      <c r="C8" s="17" t="s">
        <v>3286</v>
      </c>
      <c r="D8" s="17" t="s">
        <v>3293</v>
      </c>
      <c r="E8" s="17" t="s">
        <v>3294</v>
      </c>
      <c r="F8" s="17" t="s">
        <v>3295</v>
      </c>
      <c r="G8" s="18" t="s">
        <v>3296</v>
      </c>
      <c r="H8" s="18" t="s">
        <v>3297</v>
      </c>
      <c r="I8" s="18" t="s">
        <v>3292</v>
      </c>
      <c r="J8" s="17" t="s">
        <v>3298</v>
      </c>
    </row>
    <row r="9" s="11" customFormat="1" ht="52.5" customHeight="1" outlineLevel="1" spans="1:10">
      <c r="A9" s="17"/>
      <c r="B9" s="17"/>
      <c r="C9" s="17" t="s">
        <v>3286</v>
      </c>
      <c r="D9" s="17" t="s">
        <v>3299</v>
      </c>
      <c r="E9" s="17" t="s">
        <v>3300</v>
      </c>
      <c r="F9" s="17" t="s">
        <v>3301</v>
      </c>
      <c r="G9" s="18" t="s">
        <v>3302</v>
      </c>
      <c r="H9" s="18" t="s">
        <v>3303</v>
      </c>
      <c r="I9" s="18" t="s">
        <v>3292</v>
      </c>
      <c r="J9" s="17" t="s">
        <v>3284</v>
      </c>
    </row>
    <row r="10" s="11" customFormat="1" ht="52.5" customHeight="1" outlineLevel="1" spans="1:10">
      <c r="A10" s="17"/>
      <c r="B10" s="17"/>
      <c r="C10" s="17" t="s">
        <v>3304</v>
      </c>
      <c r="D10" s="17" t="s">
        <v>3305</v>
      </c>
      <c r="E10" s="17" t="s">
        <v>3306</v>
      </c>
      <c r="F10" s="17" t="s">
        <v>3295</v>
      </c>
      <c r="G10" s="18" t="s">
        <v>3307</v>
      </c>
      <c r="H10" s="18"/>
      <c r="I10" s="18" t="s">
        <v>3308</v>
      </c>
      <c r="J10" s="17" t="s">
        <v>3307</v>
      </c>
    </row>
    <row r="11" s="11" customFormat="1" ht="52.5" customHeight="1" outlineLevel="1" spans="1:10">
      <c r="A11" s="17"/>
      <c r="B11" s="17"/>
      <c r="C11" s="17" t="s">
        <v>3309</v>
      </c>
      <c r="D11" s="17" t="s">
        <v>3310</v>
      </c>
      <c r="E11" s="17" t="s">
        <v>3311</v>
      </c>
      <c r="F11" s="17" t="s">
        <v>3289</v>
      </c>
      <c r="G11" s="18" t="s">
        <v>3312</v>
      </c>
      <c r="H11" s="18" t="s">
        <v>3313</v>
      </c>
      <c r="I11" s="18" t="s">
        <v>3292</v>
      </c>
      <c r="J11" s="17" t="s">
        <v>3311</v>
      </c>
    </row>
    <row r="12" s="11" customFormat="1" ht="23" customHeight="1" outlineLevel="1" spans="1:10">
      <c r="A12" s="17" t="s">
        <v>3314</v>
      </c>
      <c r="B12" s="17"/>
      <c r="C12" s="17"/>
      <c r="D12" s="17"/>
      <c r="E12" s="17"/>
      <c r="F12" s="17"/>
      <c r="G12" s="18"/>
      <c r="H12" s="18"/>
      <c r="I12" s="18"/>
      <c r="J12" s="17"/>
    </row>
    <row r="13" s="11" customFormat="1" ht="52.5" customHeight="1" outlineLevel="1" spans="1:10">
      <c r="A13" s="17" t="s">
        <v>3315</v>
      </c>
      <c r="B13" s="17" t="s">
        <v>3316</v>
      </c>
      <c r="C13" s="17" t="s">
        <v>3286</v>
      </c>
      <c r="D13" s="17" t="s">
        <v>3287</v>
      </c>
      <c r="E13" s="17" t="s">
        <v>3317</v>
      </c>
      <c r="F13" s="17" t="s">
        <v>3289</v>
      </c>
      <c r="G13" s="18" t="s">
        <v>3318</v>
      </c>
      <c r="H13" s="18" t="s">
        <v>3319</v>
      </c>
      <c r="I13" s="18" t="s">
        <v>3292</v>
      </c>
      <c r="J13" s="17" t="s">
        <v>3320</v>
      </c>
    </row>
    <row r="14" s="11" customFormat="1" ht="52.5" customHeight="1" outlineLevel="1" spans="1:10">
      <c r="A14" s="17"/>
      <c r="B14" s="17"/>
      <c r="C14" s="17" t="s">
        <v>3286</v>
      </c>
      <c r="D14" s="17" t="s">
        <v>3287</v>
      </c>
      <c r="E14" s="17" t="s">
        <v>3321</v>
      </c>
      <c r="F14" s="17" t="s">
        <v>3295</v>
      </c>
      <c r="G14" s="18" t="s">
        <v>3322</v>
      </c>
      <c r="H14" s="18" t="s">
        <v>3291</v>
      </c>
      <c r="I14" s="18" t="s">
        <v>3292</v>
      </c>
      <c r="J14" s="17" t="s">
        <v>3321</v>
      </c>
    </row>
    <row r="15" s="11" customFormat="1" ht="52.5" customHeight="1" outlineLevel="1" spans="1:10">
      <c r="A15" s="17"/>
      <c r="B15" s="17"/>
      <c r="C15" s="17" t="s">
        <v>3286</v>
      </c>
      <c r="D15" s="17" t="s">
        <v>3287</v>
      </c>
      <c r="E15" s="17" t="s">
        <v>3323</v>
      </c>
      <c r="F15" s="17" t="s">
        <v>3295</v>
      </c>
      <c r="G15" s="18" t="s">
        <v>3324</v>
      </c>
      <c r="H15" s="18" t="s">
        <v>3303</v>
      </c>
      <c r="I15" s="18" t="s">
        <v>3292</v>
      </c>
      <c r="J15" s="17" t="s">
        <v>3323</v>
      </c>
    </row>
    <row r="16" s="11" customFormat="1" ht="52.5" customHeight="1" outlineLevel="1" spans="1:10">
      <c r="A16" s="17"/>
      <c r="B16" s="17"/>
      <c r="C16" s="17" t="s">
        <v>3286</v>
      </c>
      <c r="D16" s="17" t="s">
        <v>3325</v>
      </c>
      <c r="E16" s="17" t="s">
        <v>3326</v>
      </c>
      <c r="F16" s="17" t="s">
        <v>3327</v>
      </c>
      <c r="G16" s="18" t="s">
        <v>3328</v>
      </c>
      <c r="H16" s="18" t="s">
        <v>3319</v>
      </c>
      <c r="I16" s="18" t="s">
        <v>3308</v>
      </c>
      <c r="J16" s="17" t="s">
        <v>3326</v>
      </c>
    </row>
    <row r="17" s="11" customFormat="1" ht="52.5" customHeight="1" outlineLevel="1" spans="1:10">
      <c r="A17" s="17"/>
      <c r="B17" s="17"/>
      <c r="C17" s="17" t="s">
        <v>3286</v>
      </c>
      <c r="D17" s="17" t="s">
        <v>3293</v>
      </c>
      <c r="E17" s="17" t="s">
        <v>3329</v>
      </c>
      <c r="F17" s="17" t="s">
        <v>3295</v>
      </c>
      <c r="G17" s="18" t="s">
        <v>3296</v>
      </c>
      <c r="H17" s="18" t="s">
        <v>3330</v>
      </c>
      <c r="I17" s="18" t="s">
        <v>3292</v>
      </c>
      <c r="J17" s="17" t="s">
        <v>3331</v>
      </c>
    </row>
    <row r="18" s="11" customFormat="1" ht="52.5" customHeight="1" outlineLevel="1" spans="1:10">
      <c r="A18" s="17"/>
      <c r="B18" s="17"/>
      <c r="C18" s="17" t="s">
        <v>3286</v>
      </c>
      <c r="D18" s="17" t="s">
        <v>3299</v>
      </c>
      <c r="E18" s="17" t="s">
        <v>3332</v>
      </c>
      <c r="F18" s="17" t="s">
        <v>3295</v>
      </c>
      <c r="G18" s="18" t="s">
        <v>3333</v>
      </c>
      <c r="H18" s="18" t="s">
        <v>3303</v>
      </c>
      <c r="I18" s="18" t="s">
        <v>3292</v>
      </c>
      <c r="J18" s="17" t="s">
        <v>3316</v>
      </c>
    </row>
    <row r="19" s="11" customFormat="1" ht="52.5" customHeight="1" outlineLevel="1" spans="1:10">
      <c r="A19" s="17"/>
      <c r="B19" s="17"/>
      <c r="C19" s="17" t="s">
        <v>3304</v>
      </c>
      <c r="D19" s="17" t="s">
        <v>3334</v>
      </c>
      <c r="E19" s="17" t="s">
        <v>3335</v>
      </c>
      <c r="F19" s="17" t="s">
        <v>3327</v>
      </c>
      <c r="G19" s="18" t="s">
        <v>3336</v>
      </c>
      <c r="H19" s="18" t="s">
        <v>3319</v>
      </c>
      <c r="I19" s="18" t="s">
        <v>3308</v>
      </c>
      <c r="J19" s="17" t="s">
        <v>3337</v>
      </c>
    </row>
    <row r="20" s="11" customFormat="1" ht="52.5" customHeight="1" outlineLevel="1" spans="1:10">
      <c r="A20" s="17"/>
      <c r="B20" s="17"/>
      <c r="C20" s="17" t="s">
        <v>3304</v>
      </c>
      <c r="D20" s="17" t="s">
        <v>3305</v>
      </c>
      <c r="E20" s="17" t="s">
        <v>3338</v>
      </c>
      <c r="F20" s="17" t="s">
        <v>3327</v>
      </c>
      <c r="G20" s="18" t="s">
        <v>3339</v>
      </c>
      <c r="H20" s="18" t="s">
        <v>3319</v>
      </c>
      <c r="I20" s="18" t="s">
        <v>3308</v>
      </c>
      <c r="J20" s="17" t="s">
        <v>3338</v>
      </c>
    </row>
    <row r="21" s="11" customFormat="1" ht="52.5" customHeight="1" outlineLevel="1" spans="1:10">
      <c r="A21" s="17"/>
      <c r="B21" s="17"/>
      <c r="C21" s="17" t="s">
        <v>3304</v>
      </c>
      <c r="D21" s="17" t="s">
        <v>3340</v>
      </c>
      <c r="E21" s="17" t="s">
        <v>3341</v>
      </c>
      <c r="F21" s="17" t="s">
        <v>3327</v>
      </c>
      <c r="G21" s="18" t="s">
        <v>3341</v>
      </c>
      <c r="H21" s="18" t="s">
        <v>3319</v>
      </c>
      <c r="I21" s="18" t="s">
        <v>3308</v>
      </c>
      <c r="J21" s="17" t="s">
        <v>3341</v>
      </c>
    </row>
    <row r="22" s="11" customFormat="1" ht="52.5" customHeight="1" outlineLevel="1" spans="1:10">
      <c r="A22" s="17"/>
      <c r="B22" s="17"/>
      <c r="C22" s="17" t="s">
        <v>3304</v>
      </c>
      <c r="D22" s="17" t="s">
        <v>3342</v>
      </c>
      <c r="E22" s="17" t="s">
        <v>3343</v>
      </c>
      <c r="F22" s="17" t="s">
        <v>3327</v>
      </c>
      <c r="G22" s="18" t="s">
        <v>3344</v>
      </c>
      <c r="H22" s="18" t="s">
        <v>3319</v>
      </c>
      <c r="I22" s="18" t="s">
        <v>3308</v>
      </c>
      <c r="J22" s="17" t="s">
        <v>3343</v>
      </c>
    </row>
    <row r="23" s="11" customFormat="1" ht="52.5" customHeight="1" outlineLevel="1" spans="1:10">
      <c r="A23" s="17"/>
      <c r="B23" s="17"/>
      <c r="C23" s="17" t="s">
        <v>3309</v>
      </c>
      <c r="D23" s="17" t="s">
        <v>3310</v>
      </c>
      <c r="E23" s="17" t="s">
        <v>3345</v>
      </c>
      <c r="F23" s="17" t="s">
        <v>3289</v>
      </c>
      <c r="G23" s="18" t="s">
        <v>3312</v>
      </c>
      <c r="H23" s="18" t="s">
        <v>3313</v>
      </c>
      <c r="I23" s="18" t="s">
        <v>3308</v>
      </c>
      <c r="J23" s="17" t="s">
        <v>3346</v>
      </c>
    </row>
    <row r="24" s="11" customFormat="1" ht="28" customHeight="1" outlineLevel="1" spans="1:10">
      <c r="A24" s="17" t="s">
        <v>3347</v>
      </c>
      <c r="B24" s="17"/>
      <c r="C24" s="17"/>
      <c r="D24" s="17"/>
      <c r="E24" s="17"/>
      <c r="F24" s="17"/>
      <c r="G24" s="18"/>
      <c r="H24" s="18"/>
      <c r="I24" s="18"/>
      <c r="J24" s="17"/>
    </row>
    <row r="25" s="11" customFormat="1" ht="52.5" customHeight="1" outlineLevel="1" spans="1:10">
      <c r="A25" s="17" t="s">
        <v>3348</v>
      </c>
      <c r="B25" s="17" t="s">
        <v>3349</v>
      </c>
      <c r="C25" s="17" t="s">
        <v>3286</v>
      </c>
      <c r="D25" s="17" t="s">
        <v>3287</v>
      </c>
      <c r="E25" s="17" t="s">
        <v>3350</v>
      </c>
      <c r="F25" s="17" t="s">
        <v>3295</v>
      </c>
      <c r="G25" s="18" t="s">
        <v>3351</v>
      </c>
      <c r="H25" s="18" t="s">
        <v>3352</v>
      </c>
      <c r="I25" s="18" t="s">
        <v>3292</v>
      </c>
      <c r="J25" s="17" t="s">
        <v>3353</v>
      </c>
    </row>
    <row r="26" s="11" customFormat="1" ht="52.5" customHeight="1" outlineLevel="1" spans="1:10">
      <c r="A26" s="17"/>
      <c r="B26" s="17"/>
      <c r="C26" s="17" t="s">
        <v>3286</v>
      </c>
      <c r="D26" s="17" t="s">
        <v>3287</v>
      </c>
      <c r="E26" s="17" t="s">
        <v>3354</v>
      </c>
      <c r="F26" s="17" t="s">
        <v>3295</v>
      </c>
      <c r="G26" s="18" t="s">
        <v>3355</v>
      </c>
      <c r="H26" s="18" t="s">
        <v>3356</v>
      </c>
      <c r="I26" s="18" t="s">
        <v>3292</v>
      </c>
      <c r="J26" s="17" t="s">
        <v>3353</v>
      </c>
    </row>
    <row r="27" s="11" customFormat="1" ht="52.5" customHeight="1" outlineLevel="1" spans="1:10">
      <c r="A27" s="17"/>
      <c r="B27" s="17"/>
      <c r="C27" s="17" t="s">
        <v>3286</v>
      </c>
      <c r="D27" s="17" t="s">
        <v>3325</v>
      </c>
      <c r="E27" s="17" t="s">
        <v>3357</v>
      </c>
      <c r="F27" s="17" t="s">
        <v>3289</v>
      </c>
      <c r="G27" s="18" t="s">
        <v>3358</v>
      </c>
      <c r="H27" s="18" t="s">
        <v>3313</v>
      </c>
      <c r="I27" s="18" t="s">
        <v>3292</v>
      </c>
      <c r="J27" s="17" t="s">
        <v>3353</v>
      </c>
    </row>
    <row r="28" s="11" customFormat="1" ht="52.5" customHeight="1" outlineLevel="1" spans="1:10">
      <c r="A28" s="17"/>
      <c r="B28" s="17"/>
      <c r="C28" s="17" t="s">
        <v>3286</v>
      </c>
      <c r="D28" s="17" t="s">
        <v>3325</v>
      </c>
      <c r="E28" s="17" t="s">
        <v>3359</v>
      </c>
      <c r="F28" s="17" t="s">
        <v>3289</v>
      </c>
      <c r="G28" s="18" t="s">
        <v>3360</v>
      </c>
      <c r="H28" s="18" t="s">
        <v>3313</v>
      </c>
      <c r="I28" s="18" t="s">
        <v>3292</v>
      </c>
      <c r="J28" s="17" t="s">
        <v>3353</v>
      </c>
    </row>
    <row r="29" s="11" customFormat="1" ht="52.5" customHeight="1" outlineLevel="1" spans="1:10">
      <c r="A29" s="17"/>
      <c r="B29" s="17"/>
      <c r="C29" s="17" t="s">
        <v>3286</v>
      </c>
      <c r="D29" s="17" t="s">
        <v>3325</v>
      </c>
      <c r="E29" s="17" t="s">
        <v>3361</v>
      </c>
      <c r="F29" s="17" t="s">
        <v>3289</v>
      </c>
      <c r="G29" s="18" t="s">
        <v>3362</v>
      </c>
      <c r="H29" s="18" t="s">
        <v>3313</v>
      </c>
      <c r="I29" s="18" t="s">
        <v>3292</v>
      </c>
      <c r="J29" s="17" t="s">
        <v>3353</v>
      </c>
    </row>
    <row r="30" s="11" customFormat="1" ht="52.5" customHeight="1" outlineLevel="1" spans="1:10">
      <c r="A30" s="17"/>
      <c r="B30" s="17"/>
      <c r="C30" s="17" t="s">
        <v>3286</v>
      </c>
      <c r="D30" s="17" t="s">
        <v>3325</v>
      </c>
      <c r="E30" s="17" t="s">
        <v>3363</v>
      </c>
      <c r="F30" s="17" t="s">
        <v>3295</v>
      </c>
      <c r="G30" s="18" t="s">
        <v>3364</v>
      </c>
      <c r="H30" s="18" t="s">
        <v>3313</v>
      </c>
      <c r="I30" s="18" t="s">
        <v>3292</v>
      </c>
      <c r="J30" s="17" t="s">
        <v>3353</v>
      </c>
    </row>
    <row r="31" s="11" customFormat="1" ht="52.5" customHeight="1" outlineLevel="1" spans="1:10">
      <c r="A31" s="17"/>
      <c r="B31" s="17"/>
      <c r="C31" s="17" t="s">
        <v>3286</v>
      </c>
      <c r="D31" s="17" t="s">
        <v>3293</v>
      </c>
      <c r="E31" s="17" t="s">
        <v>3365</v>
      </c>
      <c r="F31" s="17" t="s">
        <v>3301</v>
      </c>
      <c r="G31" s="18" t="s">
        <v>3296</v>
      </c>
      <c r="H31" s="18" t="s">
        <v>3330</v>
      </c>
      <c r="I31" s="18" t="s">
        <v>3292</v>
      </c>
      <c r="J31" s="17" t="s">
        <v>3353</v>
      </c>
    </row>
    <row r="32" s="11" customFormat="1" ht="52.5" customHeight="1" outlineLevel="1" spans="1:10">
      <c r="A32" s="17"/>
      <c r="B32" s="17"/>
      <c r="C32" s="17" t="s">
        <v>3304</v>
      </c>
      <c r="D32" s="17" t="s">
        <v>3305</v>
      </c>
      <c r="E32" s="17" t="s">
        <v>3366</v>
      </c>
      <c r="F32" s="17" t="s">
        <v>3295</v>
      </c>
      <c r="G32" s="18" t="s">
        <v>3367</v>
      </c>
      <c r="H32" s="18"/>
      <c r="I32" s="18" t="s">
        <v>3308</v>
      </c>
      <c r="J32" s="17" t="s">
        <v>3353</v>
      </c>
    </row>
    <row r="33" s="11" customFormat="1" ht="52.5" customHeight="1" outlineLevel="1" spans="1:10">
      <c r="A33" s="17"/>
      <c r="B33" s="17"/>
      <c r="C33" s="17" t="s">
        <v>3304</v>
      </c>
      <c r="D33" s="17" t="s">
        <v>3340</v>
      </c>
      <c r="E33" s="17" t="s">
        <v>3368</v>
      </c>
      <c r="F33" s="17" t="s">
        <v>3295</v>
      </c>
      <c r="G33" s="18" t="s">
        <v>3367</v>
      </c>
      <c r="H33" s="18"/>
      <c r="I33" s="18" t="s">
        <v>3308</v>
      </c>
      <c r="J33" s="17" t="s">
        <v>3353</v>
      </c>
    </row>
    <row r="34" s="11" customFormat="1" ht="52.5" customHeight="1" outlineLevel="1" spans="1:10">
      <c r="A34" s="17"/>
      <c r="B34" s="17"/>
      <c r="C34" s="17" t="s">
        <v>3304</v>
      </c>
      <c r="D34" s="17" t="s">
        <v>3342</v>
      </c>
      <c r="E34" s="17" t="s">
        <v>3369</v>
      </c>
      <c r="F34" s="17" t="s">
        <v>3295</v>
      </c>
      <c r="G34" s="18" t="s">
        <v>3370</v>
      </c>
      <c r="H34" s="18"/>
      <c r="I34" s="18" t="s">
        <v>3308</v>
      </c>
      <c r="J34" s="17" t="s">
        <v>3353</v>
      </c>
    </row>
    <row r="35" s="11" customFormat="1" ht="52.5" customHeight="1" outlineLevel="1" spans="1:10">
      <c r="A35" s="17"/>
      <c r="B35" s="17"/>
      <c r="C35" s="17" t="s">
        <v>3309</v>
      </c>
      <c r="D35" s="17" t="s">
        <v>3310</v>
      </c>
      <c r="E35" s="17" t="s">
        <v>3371</v>
      </c>
      <c r="F35" s="17" t="s">
        <v>3289</v>
      </c>
      <c r="G35" s="18" t="s">
        <v>3372</v>
      </c>
      <c r="H35" s="18" t="s">
        <v>3313</v>
      </c>
      <c r="I35" s="18" t="s">
        <v>3292</v>
      </c>
      <c r="J35" s="17" t="s">
        <v>3353</v>
      </c>
    </row>
    <row r="36" s="11" customFormat="1" ht="29" customHeight="1" outlineLevel="1" spans="1:10">
      <c r="A36" s="17" t="s">
        <v>3373</v>
      </c>
      <c r="B36" s="17"/>
      <c r="C36" s="17"/>
      <c r="D36" s="17"/>
      <c r="E36" s="17"/>
      <c r="F36" s="17"/>
      <c r="G36" s="18"/>
      <c r="H36" s="18"/>
      <c r="I36" s="18"/>
      <c r="J36" s="17"/>
    </row>
    <row r="37" s="11" customFormat="1" ht="52.5" customHeight="1" outlineLevel="1" spans="1:10">
      <c r="A37" s="17" t="s">
        <v>3374</v>
      </c>
      <c r="B37" s="17" t="s">
        <v>3375</v>
      </c>
      <c r="C37" s="17" t="s">
        <v>3286</v>
      </c>
      <c r="D37" s="17" t="s">
        <v>3287</v>
      </c>
      <c r="E37" s="17" t="s">
        <v>3376</v>
      </c>
      <c r="F37" s="17" t="s">
        <v>3289</v>
      </c>
      <c r="G37" s="18" t="s">
        <v>3377</v>
      </c>
      <c r="H37" s="18" t="s">
        <v>3319</v>
      </c>
      <c r="I37" s="18" t="s">
        <v>3292</v>
      </c>
      <c r="J37" s="17" t="s">
        <v>3376</v>
      </c>
    </row>
    <row r="38" s="11" customFormat="1" ht="52.5" customHeight="1" outlineLevel="1" spans="1:10">
      <c r="A38" s="17"/>
      <c r="B38" s="17"/>
      <c r="C38" s="17" t="s">
        <v>3304</v>
      </c>
      <c r="D38" s="17" t="s">
        <v>3334</v>
      </c>
      <c r="E38" s="17" t="s">
        <v>3378</v>
      </c>
      <c r="F38" s="17" t="s">
        <v>3289</v>
      </c>
      <c r="G38" s="18" t="s">
        <v>3379</v>
      </c>
      <c r="H38" s="18" t="s">
        <v>3319</v>
      </c>
      <c r="I38" s="18" t="s">
        <v>3292</v>
      </c>
      <c r="J38" s="17" t="s">
        <v>3380</v>
      </c>
    </row>
    <row r="39" s="11" customFormat="1" ht="52.5" customHeight="1" outlineLevel="1" spans="1:10">
      <c r="A39" s="17"/>
      <c r="B39" s="17"/>
      <c r="C39" s="17" t="s">
        <v>3309</v>
      </c>
      <c r="D39" s="17" t="s">
        <v>3310</v>
      </c>
      <c r="E39" s="17" t="s">
        <v>3381</v>
      </c>
      <c r="F39" s="17" t="s">
        <v>3289</v>
      </c>
      <c r="G39" s="18" t="s">
        <v>3372</v>
      </c>
      <c r="H39" s="18" t="s">
        <v>3313</v>
      </c>
      <c r="I39" s="18" t="s">
        <v>3292</v>
      </c>
      <c r="J39" s="17" t="s">
        <v>3382</v>
      </c>
    </row>
    <row r="40" s="11" customFormat="1" ht="31" customHeight="1" outlineLevel="1" spans="1:10">
      <c r="A40" s="17" t="s">
        <v>3383</v>
      </c>
      <c r="B40" s="17"/>
      <c r="C40" s="17"/>
      <c r="D40" s="17"/>
      <c r="E40" s="17"/>
      <c r="F40" s="17"/>
      <c r="G40" s="18"/>
      <c r="H40" s="18"/>
      <c r="I40" s="18"/>
      <c r="J40" s="17"/>
    </row>
    <row r="41" s="11" customFormat="1" ht="52.5" customHeight="1" outlineLevel="1" spans="1:10">
      <c r="A41" s="17" t="s">
        <v>3384</v>
      </c>
      <c r="B41" s="17" t="s">
        <v>3385</v>
      </c>
      <c r="C41" s="17" t="s">
        <v>3286</v>
      </c>
      <c r="D41" s="17" t="s">
        <v>3287</v>
      </c>
      <c r="E41" s="17" t="s">
        <v>3386</v>
      </c>
      <c r="F41" s="17" t="s">
        <v>3295</v>
      </c>
      <c r="G41" s="18" t="s">
        <v>3387</v>
      </c>
      <c r="H41" s="18" t="s">
        <v>3388</v>
      </c>
      <c r="I41" s="18" t="s">
        <v>3292</v>
      </c>
      <c r="J41" s="17" t="s">
        <v>3389</v>
      </c>
    </row>
    <row r="42" s="11" customFormat="1" ht="52.5" customHeight="1" outlineLevel="1" spans="1:10">
      <c r="A42" s="17"/>
      <c r="B42" s="17"/>
      <c r="C42" s="17" t="s">
        <v>3286</v>
      </c>
      <c r="D42" s="17" t="s">
        <v>3287</v>
      </c>
      <c r="E42" s="17" t="s">
        <v>3390</v>
      </c>
      <c r="F42" s="17" t="s">
        <v>3295</v>
      </c>
      <c r="G42" s="18" t="s">
        <v>3391</v>
      </c>
      <c r="H42" s="18" t="s">
        <v>3392</v>
      </c>
      <c r="I42" s="18" t="s">
        <v>3292</v>
      </c>
      <c r="J42" s="17" t="s">
        <v>3393</v>
      </c>
    </row>
    <row r="43" s="11" customFormat="1" ht="52.5" customHeight="1" outlineLevel="1" spans="1:10">
      <c r="A43" s="17"/>
      <c r="B43" s="17"/>
      <c r="C43" s="17" t="s">
        <v>3286</v>
      </c>
      <c r="D43" s="17" t="s">
        <v>3325</v>
      </c>
      <c r="E43" s="17" t="s">
        <v>3394</v>
      </c>
      <c r="F43" s="17" t="s">
        <v>3289</v>
      </c>
      <c r="G43" s="18" t="s">
        <v>3395</v>
      </c>
      <c r="H43" s="18" t="s">
        <v>3313</v>
      </c>
      <c r="I43" s="18" t="s">
        <v>3292</v>
      </c>
      <c r="J43" s="17" t="s">
        <v>3389</v>
      </c>
    </row>
    <row r="44" s="11" customFormat="1" ht="52.5" customHeight="1" outlineLevel="1" spans="1:10">
      <c r="A44" s="17"/>
      <c r="B44" s="17"/>
      <c r="C44" s="17" t="s">
        <v>3286</v>
      </c>
      <c r="D44" s="17" t="s">
        <v>3293</v>
      </c>
      <c r="E44" s="17" t="s">
        <v>3396</v>
      </c>
      <c r="F44" s="17" t="s">
        <v>3295</v>
      </c>
      <c r="G44" s="18" t="s">
        <v>3397</v>
      </c>
      <c r="H44" s="18" t="s">
        <v>3330</v>
      </c>
      <c r="I44" s="18" t="s">
        <v>3292</v>
      </c>
      <c r="J44" s="17" t="s">
        <v>3389</v>
      </c>
    </row>
    <row r="45" s="11" customFormat="1" ht="52.5" customHeight="1" outlineLevel="1" spans="1:10">
      <c r="A45" s="17"/>
      <c r="B45" s="17"/>
      <c r="C45" s="17" t="s">
        <v>3304</v>
      </c>
      <c r="D45" s="17" t="s">
        <v>3334</v>
      </c>
      <c r="E45" s="17" t="s">
        <v>3398</v>
      </c>
      <c r="F45" s="17" t="s">
        <v>3289</v>
      </c>
      <c r="G45" s="18" t="s">
        <v>3399</v>
      </c>
      <c r="H45" s="18" t="s">
        <v>3400</v>
      </c>
      <c r="I45" s="18" t="s">
        <v>3292</v>
      </c>
      <c r="J45" s="17" t="s">
        <v>3389</v>
      </c>
    </row>
    <row r="46" s="11" customFormat="1" ht="52.5" customHeight="1" outlineLevel="1" spans="1:10">
      <c r="A46" s="17"/>
      <c r="B46" s="17"/>
      <c r="C46" s="17" t="s">
        <v>3304</v>
      </c>
      <c r="D46" s="17" t="s">
        <v>3334</v>
      </c>
      <c r="E46" s="17" t="s">
        <v>3401</v>
      </c>
      <c r="F46" s="17" t="s">
        <v>3289</v>
      </c>
      <c r="G46" s="18" t="s">
        <v>3402</v>
      </c>
      <c r="H46" s="18" t="s">
        <v>3403</v>
      </c>
      <c r="I46" s="18" t="s">
        <v>3292</v>
      </c>
      <c r="J46" s="17" t="s">
        <v>3389</v>
      </c>
    </row>
    <row r="47" s="11" customFormat="1" ht="52.5" customHeight="1" outlineLevel="1" spans="1:10">
      <c r="A47" s="17"/>
      <c r="B47" s="17"/>
      <c r="C47" s="17" t="s">
        <v>3304</v>
      </c>
      <c r="D47" s="17" t="s">
        <v>3334</v>
      </c>
      <c r="E47" s="17" t="s">
        <v>3404</v>
      </c>
      <c r="F47" s="17" t="s">
        <v>3289</v>
      </c>
      <c r="G47" s="18" t="s">
        <v>3405</v>
      </c>
      <c r="H47" s="18" t="s">
        <v>3303</v>
      </c>
      <c r="I47" s="18" t="s">
        <v>3292</v>
      </c>
      <c r="J47" s="17" t="s">
        <v>3393</v>
      </c>
    </row>
    <row r="48" s="11" customFormat="1" ht="52.5" customHeight="1" outlineLevel="1" spans="1:10">
      <c r="A48" s="17"/>
      <c r="B48" s="17"/>
      <c r="C48" s="17" t="s">
        <v>3304</v>
      </c>
      <c r="D48" s="17" t="s">
        <v>3305</v>
      </c>
      <c r="E48" s="17" t="s">
        <v>3406</v>
      </c>
      <c r="F48" s="17" t="s">
        <v>3289</v>
      </c>
      <c r="G48" s="18" t="s">
        <v>3407</v>
      </c>
      <c r="H48" s="18" t="s">
        <v>3408</v>
      </c>
      <c r="I48" s="18" t="s">
        <v>3292</v>
      </c>
      <c r="J48" s="17" t="s">
        <v>3393</v>
      </c>
    </row>
    <row r="49" s="11" customFormat="1" ht="52.5" customHeight="1" outlineLevel="1" spans="1:10">
      <c r="A49" s="17"/>
      <c r="B49" s="17"/>
      <c r="C49" s="17" t="s">
        <v>3304</v>
      </c>
      <c r="D49" s="17" t="s">
        <v>3305</v>
      </c>
      <c r="E49" s="17" t="s">
        <v>3409</v>
      </c>
      <c r="F49" s="17" t="s">
        <v>3289</v>
      </c>
      <c r="G49" s="18" t="s">
        <v>3318</v>
      </c>
      <c r="H49" s="18" t="s">
        <v>3408</v>
      </c>
      <c r="I49" s="18" t="s">
        <v>3292</v>
      </c>
      <c r="J49" s="17" t="s">
        <v>3393</v>
      </c>
    </row>
    <row r="50" s="11" customFormat="1" ht="52.5" customHeight="1" outlineLevel="1" spans="1:10">
      <c r="A50" s="17"/>
      <c r="B50" s="17"/>
      <c r="C50" s="17" t="s">
        <v>3304</v>
      </c>
      <c r="D50" s="17" t="s">
        <v>3342</v>
      </c>
      <c r="E50" s="17" t="s">
        <v>3410</v>
      </c>
      <c r="F50" s="17" t="s">
        <v>3295</v>
      </c>
      <c r="G50" s="18" t="s">
        <v>3411</v>
      </c>
      <c r="H50" s="18"/>
      <c r="I50" s="18" t="s">
        <v>3308</v>
      </c>
      <c r="J50" s="17" t="s">
        <v>3389</v>
      </c>
    </row>
    <row r="51" s="11" customFormat="1" ht="52.5" customHeight="1" outlineLevel="1" spans="1:10">
      <c r="A51" s="17"/>
      <c r="B51" s="17"/>
      <c r="C51" s="17" t="s">
        <v>3309</v>
      </c>
      <c r="D51" s="17" t="s">
        <v>3310</v>
      </c>
      <c r="E51" s="17" t="s">
        <v>3412</v>
      </c>
      <c r="F51" s="17" t="s">
        <v>3289</v>
      </c>
      <c r="G51" s="18" t="s">
        <v>3312</v>
      </c>
      <c r="H51" s="18" t="s">
        <v>3313</v>
      </c>
      <c r="I51" s="18" t="s">
        <v>3292</v>
      </c>
      <c r="J51" s="17" t="s">
        <v>3389</v>
      </c>
    </row>
  </sheetData>
  <mergeCells count="11">
    <mergeCell ref="A2:J2"/>
    <mergeCell ref="A7:A11"/>
    <mergeCell ref="A13:A23"/>
    <mergeCell ref="A25:A35"/>
    <mergeCell ref="A37:A39"/>
    <mergeCell ref="A41:A51"/>
    <mergeCell ref="B7:B11"/>
    <mergeCell ref="B13:B23"/>
    <mergeCell ref="B25:B35"/>
    <mergeCell ref="B37:B39"/>
    <mergeCell ref="B41:B51"/>
  </mergeCells>
  <pageMargins left="0.751388888888889" right="0.751388888888889" top="1" bottom="1" header="0.507638888888889" footer="0.507638888888889"/>
  <pageSetup paperSize="9" scale="18"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0"/>
  <sheetViews>
    <sheetView topLeftCell="A5" workbookViewId="0">
      <selection activeCell="J7" sqref="J7"/>
    </sheetView>
  </sheetViews>
  <sheetFormatPr defaultColWidth="9" defaultRowHeight="13.5" outlineLevelCol="1"/>
  <cols>
    <col min="1" max="1" width="23.6666666666667" style="1" customWidth="1"/>
    <col min="2" max="2" width="117.666666666667" style="1" customWidth="1"/>
    <col min="3" max="16384" width="9" style="1"/>
  </cols>
  <sheetData>
    <row r="1" ht="32" customHeight="1" spans="1:2">
      <c r="A1" s="2" t="s">
        <v>3413</v>
      </c>
      <c r="B1" s="2"/>
    </row>
    <row r="3" ht="40" customHeight="1" spans="1:2">
      <c r="A3" s="3" t="s">
        <v>3414</v>
      </c>
      <c r="B3" s="4" t="s">
        <v>3415</v>
      </c>
    </row>
    <row r="4" ht="45" customHeight="1" spans="1:2">
      <c r="A4" s="5" t="s">
        <v>2467</v>
      </c>
      <c r="B4" s="6" t="s">
        <v>3416</v>
      </c>
    </row>
    <row r="5" ht="116" customHeight="1" spans="1:2">
      <c r="A5" s="5" t="s">
        <v>3417</v>
      </c>
      <c r="B5" s="6" t="s">
        <v>3418</v>
      </c>
    </row>
    <row r="6" ht="105" customHeight="1" spans="1:2">
      <c r="A6" s="5" t="s">
        <v>3419</v>
      </c>
      <c r="B6" s="6" t="s">
        <v>3420</v>
      </c>
    </row>
    <row r="7" ht="118" customHeight="1" spans="1:2">
      <c r="A7" s="5" t="s">
        <v>3421</v>
      </c>
      <c r="B7" s="6" t="s">
        <v>3422</v>
      </c>
    </row>
    <row r="8" ht="135" customHeight="1" spans="1:2">
      <c r="A8" s="5" t="s">
        <v>3423</v>
      </c>
      <c r="B8" s="6" t="s">
        <v>3424</v>
      </c>
    </row>
    <row r="9" ht="125" customHeight="1" spans="1:2">
      <c r="A9" s="7" t="s">
        <v>3425</v>
      </c>
      <c r="B9" s="8" t="s">
        <v>3426</v>
      </c>
    </row>
    <row r="10" ht="141" customHeight="1" spans="1:2">
      <c r="A10" s="5" t="s">
        <v>3427</v>
      </c>
      <c r="B10" s="6" t="s">
        <v>3428</v>
      </c>
    </row>
  </sheetData>
  <mergeCells count="1">
    <mergeCell ref="A1:B1"/>
  </mergeCells>
  <conditionalFormatting sqref="A10">
    <cfRule type="expression" dxfId="1" priority="1" stopIfTrue="1">
      <formula>"len($A:$A)=3"</formula>
    </cfRule>
  </conditionalFormatting>
  <conditionalFormatting sqref="A4:A9">
    <cfRule type="expression" dxfId="1" priority="3"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4">
    <tabColor rgb="FF00B0F0"/>
  </sheetPr>
  <dimension ref="A1:J1363"/>
  <sheetViews>
    <sheetView showGridLines="0" showZeros="0" view="pageBreakPreview" zoomScaleNormal="100" workbookViewId="0">
      <pane xSplit="1" ySplit="3" topLeftCell="B1329" activePane="bottomRight" state="frozen"/>
      <selection/>
      <selection pane="topRight"/>
      <selection pane="bottomLeft"/>
      <selection pane="bottomRight" activeCell="E1335" sqref="E1335"/>
    </sheetView>
  </sheetViews>
  <sheetFormatPr defaultColWidth="9" defaultRowHeight="14.25"/>
  <cols>
    <col min="1" max="1" width="10.3333333333333" style="134" customWidth="1"/>
    <col min="2" max="2" width="50.6333333333333" style="134" customWidth="1"/>
    <col min="3" max="4" width="20.6333333333333" style="416" customWidth="1"/>
    <col min="5" max="5" width="20.6333333333333" style="417" customWidth="1"/>
    <col min="6" max="6" width="4" style="134" hidden="1" customWidth="1"/>
    <col min="7" max="7" width="9" style="134" hidden="1" customWidth="1"/>
    <col min="8" max="16384" width="9" style="134"/>
  </cols>
  <sheetData>
    <row r="1" s="414" customFormat="1" ht="45" customHeight="1" spans="1:6">
      <c r="A1" s="418"/>
      <c r="B1" s="418" t="s">
        <v>133</v>
      </c>
      <c r="C1" s="418"/>
      <c r="D1" s="418"/>
      <c r="E1" s="419"/>
      <c r="F1" s="420"/>
    </row>
    <row r="2" s="204" customFormat="1" ht="20.1" customHeight="1" spans="1:5">
      <c r="A2" s="421"/>
      <c r="B2" s="422"/>
      <c r="C2" s="423"/>
      <c r="D2" s="424"/>
      <c r="E2" s="425" t="s">
        <v>2</v>
      </c>
    </row>
    <row r="3" s="135" customFormat="1" ht="45" customHeight="1" spans="1:7">
      <c r="A3" s="426" t="s">
        <v>3</v>
      </c>
      <c r="B3" s="427" t="s">
        <v>4</v>
      </c>
      <c r="C3" s="426" t="s">
        <v>129</v>
      </c>
      <c r="D3" s="426" t="s">
        <v>6</v>
      </c>
      <c r="E3" s="426" t="s">
        <v>130</v>
      </c>
      <c r="F3" s="396" t="s">
        <v>134</v>
      </c>
      <c r="G3" s="135" t="s">
        <v>135</v>
      </c>
    </row>
    <row r="4" ht="36" customHeight="1" spans="1:7">
      <c r="A4" s="428" t="s">
        <v>69</v>
      </c>
      <c r="B4" s="283" t="s">
        <v>70</v>
      </c>
      <c r="C4" s="327">
        <v>30761</v>
      </c>
      <c r="D4" s="429">
        <v>39292</v>
      </c>
      <c r="E4" s="291">
        <f>IF(C4&gt;0,D4/C4-1,IF(C4&lt;0,-(D4/C4-1),""))</f>
        <v>0.277</v>
      </c>
      <c r="F4" s="261" t="str">
        <f t="shared" ref="F4:F67" si="0">IF(LEN(A4)=3,"是",IF(B4&lt;&gt;"",IF(SUM(C4:D4)&lt;&gt;0,"是","否"),"是"))</f>
        <v>是</v>
      </c>
      <c r="G4" s="134" t="str">
        <f t="shared" ref="G4:G67" si="1">IF(LEN(A4)=3,"类",IF(LEN(A4)=5,"款","项"))</f>
        <v>类</v>
      </c>
    </row>
    <row r="5" ht="36" customHeight="1" spans="1:7">
      <c r="A5" s="428" t="s">
        <v>136</v>
      </c>
      <c r="B5" s="283" t="s">
        <v>137</v>
      </c>
      <c r="C5" s="327">
        <v>816</v>
      </c>
      <c r="D5" s="429">
        <f>SUM(D6:D16)</f>
        <v>916</v>
      </c>
      <c r="E5" s="291">
        <f t="shared" ref="E5:E68" si="2">IF(C5&gt;0,D5/C5-1,IF(C5&lt;0,-(D5/C5-1),""))</f>
        <v>0.123</v>
      </c>
      <c r="F5" s="261" t="str">
        <f t="shared" si="0"/>
        <v>是</v>
      </c>
      <c r="G5" s="134" t="str">
        <f t="shared" si="1"/>
        <v>款</v>
      </c>
    </row>
    <row r="6" ht="36" customHeight="1" spans="1:7">
      <c r="A6" s="430" t="s">
        <v>138</v>
      </c>
      <c r="B6" s="287" t="s">
        <v>139</v>
      </c>
      <c r="C6" s="260">
        <v>375</v>
      </c>
      <c r="D6" s="431">
        <v>380</v>
      </c>
      <c r="E6" s="291">
        <f t="shared" si="2"/>
        <v>0.013</v>
      </c>
      <c r="F6" s="261" t="str">
        <f t="shared" si="0"/>
        <v>是</v>
      </c>
      <c r="G6" s="134" t="str">
        <f t="shared" si="1"/>
        <v>项</v>
      </c>
    </row>
    <row r="7" ht="36" customHeight="1" spans="1:7">
      <c r="A7" s="430" t="s">
        <v>140</v>
      </c>
      <c r="B7" s="287" t="s">
        <v>141</v>
      </c>
      <c r="C7" s="260">
        <v>88</v>
      </c>
      <c r="D7" s="431">
        <v>69</v>
      </c>
      <c r="E7" s="291">
        <f t="shared" si="2"/>
        <v>-0.216</v>
      </c>
      <c r="F7" s="261" t="str">
        <f t="shared" si="0"/>
        <v>是</v>
      </c>
      <c r="G7" s="134" t="str">
        <f t="shared" si="1"/>
        <v>项</v>
      </c>
    </row>
    <row r="8" ht="36" hidden="1" customHeight="1" spans="1:10">
      <c r="A8" s="430" t="s">
        <v>142</v>
      </c>
      <c r="B8" s="287" t="s">
        <v>143</v>
      </c>
      <c r="C8" s="260"/>
      <c r="D8" s="431"/>
      <c r="E8" s="291" t="str">
        <f t="shared" si="2"/>
        <v/>
      </c>
      <c r="F8" s="261" t="str">
        <f t="shared" si="0"/>
        <v>否</v>
      </c>
      <c r="G8" s="134" t="str">
        <f t="shared" si="1"/>
        <v>项</v>
      </c>
      <c r="J8" s="313"/>
    </row>
    <row r="9" ht="36" customHeight="1" spans="1:7">
      <c r="A9" s="430" t="s">
        <v>144</v>
      </c>
      <c r="B9" s="287" t="s">
        <v>145</v>
      </c>
      <c r="C9" s="260">
        <v>73</v>
      </c>
      <c r="D9" s="431">
        <v>73</v>
      </c>
      <c r="E9" s="291">
        <f t="shared" si="2"/>
        <v>0</v>
      </c>
      <c r="F9" s="261" t="str">
        <f t="shared" si="0"/>
        <v>是</v>
      </c>
      <c r="G9" s="134" t="str">
        <f t="shared" si="1"/>
        <v>项</v>
      </c>
    </row>
    <row r="10" ht="36" hidden="1" customHeight="1" spans="1:7">
      <c r="A10" s="430" t="s">
        <v>146</v>
      </c>
      <c r="B10" s="287" t="s">
        <v>147</v>
      </c>
      <c r="C10" s="260"/>
      <c r="D10" s="431"/>
      <c r="E10" s="291" t="str">
        <f t="shared" si="2"/>
        <v/>
      </c>
      <c r="F10" s="261" t="str">
        <f t="shared" si="0"/>
        <v>否</v>
      </c>
      <c r="G10" s="134" t="str">
        <f t="shared" si="1"/>
        <v>项</v>
      </c>
    </row>
    <row r="11" ht="36" hidden="1" customHeight="1" spans="1:7">
      <c r="A11" s="430" t="s">
        <v>148</v>
      </c>
      <c r="B11" s="287" t="s">
        <v>149</v>
      </c>
      <c r="C11" s="260"/>
      <c r="D11" s="431"/>
      <c r="E11" s="291" t="str">
        <f t="shared" si="2"/>
        <v/>
      </c>
      <c r="F11" s="261" t="str">
        <f t="shared" si="0"/>
        <v>否</v>
      </c>
      <c r="G11" s="134" t="str">
        <f t="shared" si="1"/>
        <v>项</v>
      </c>
    </row>
    <row r="12" ht="36" hidden="1" customHeight="1" spans="1:7">
      <c r="A12" s="430" t="s">
        <v>150</v>
      </c>
      <c r="B12" s="287" t="s">
        <v>151</v>
      </c>
      <c r="C12" s="260">
        <v>28</v>
      </c>
      <c r="D12" s="431">
        <v>0</v>
      </c>
      <c r="E12" s="291">
        <f t="shared" si="2"/>
        <v>-1</v>
      </c>
      <c r="F12" s="261" t="str">
        <f t="shared" si="0"/>
        <v>是</v>
      </c>
      <c r="G12" s="134" t="str">
        <f t="shared" si="1"/>
        <v>项</v>
      </c>
    </row>
    <row r="13" ht="36" customHeight="1" spans="1:7">
      <c r="A13" s="430" t="s">
        <v>152</v>
      </c>
      <c r="B13" s="287" t="s">
        <v>153</v>
      </c>
      <c r="C13" s="260">
        <v>252</v>
      </c>
      <c r="D13" s="431">
        <v>386</v>
      </c>
      <c r="E13" s="291">
        <f t="shared" si="2"/>
        <v>0.532</v>
      </c>
      <c r="F13" s="261" t="str">
        <f t="shared" si="0"/>
        <v>是</v>
      </c>
      <c r="G13" s="134" t="str">
        <f t="shared" si="1"/>
        <v>项</v>
      </c>
    </row>
    <row r="14" ht="36" hidden="1" customHeight="1" spans="1:7">
      <c r="A14" s="430" t="s">
        <v>154</v>
      </c>
      <c r="B14" s="287" t="s">
        <v>155</v>
      </c>
      <c r="C14" s="260"/>
      <c r="D14" s="431"/>
      <c r="E14" s="291" t="str">
        <f t="shared" si="2"/>
        <v/>
      </c>
      <c r="F14" s="261" t="str">
        <f t="shared" si="0"/>
        <v>否</v>
      </c>
      <c r="G14" s="134" t="str">
        <f t="shared" si="1"/>
        <v>项</v>
      </c>
    </row>
    <row r="15" ht="36" hidden="1" customHeight="1" spans="1:7">
      <c r="A15" s="430" t="s">
        <v>156</v>
      </c>
      <c r="B15" s="287" t="s">
        <v>157</v>
      </c>
      <c r="C15" s="260"/>
      <c r="D15" s="431"/>
      <c r="E15" s="291" t="str">
        <f t="shared" si="2"/>
        <v/>
      </c>
      <c r="F15" s="261" t="str">
        <f t="shared" si="0"/>
        <v>否</v>
      </c>
      <c r="G15" s="134" t="str">
        <f t="shared" si="1"/>
        <v>项</v>
      </c>
    </row>
    <row r="16" ht="36" customHeight="1" spans="1:7">
      <c r="A16" s="430" t="s">
        <v>158</v>
      </c>
      <c r="B16" s="287" t="s">
        <v>159</v>
      </c>
      <c r="C16" s="260"/>
      <c r="D16" s="431">
        <v>8</v>
      </c>
      <c r="E16" s="291">
        <v>1</v>
      </c>
      <c r="F16" s="261" t="str">
        <f t="shared" si="0"/>
        <v>是</v>
      </c>
      <c r="G16" s="134" t="str">
        <f t="shared" si="1"/>
        <v>项</v>
      </c>
    </row>
    <row r="17" ht="36" customHeight="1" spans="1:7">
      <c r="A17" s="428" t="s">
        <v>160</v>
      </c>
      <c r="B17" s="283" t="s">
        <v>161</v>
      </c>
      <c r="C17" s="327">
        <v>636</v>
      </c>
      <c r="D17" s="429">
        <f>SUM(D18:D25)</f>
        <v>569</v>
      </c>
      <c r="E17" s="291">
        <f t="shared" si="2"/>
        <v>-0.105</v>
      </c>
      <c r="F17" s="261" t="str">
        <f t="shared" si="0"/>
        <v>是</v>
      </c>
      <c r="G17" s="134" t="str">
        <f t="shared" si="1"/>
        <v>款</v>
      </c>
    </row>
    <row r="18" ht="36" customHeight="1" spans="1:7">
      <c r="A18" s="430" t="s">
        <v>162</v>
      </c>
      <c r="B18" s="287" t="s">
        <v>139</v>
      </c>
      <c r="C18" s="260">
        <v>383</v>
      </c>
      <c r="D18" s="431">
        <v>327</v>
      </c>
      <c r="E18" s="291">
        <f t="shared" si="2"/>
        <v>-0.146</v>
      </c>
      <c r="F18" s="261" t="str">
        <f t="shared" si="0"/>
        <v>是</v>
      </c>
      <c r="G18" s="134" t="str">
        <f t="shared" si="1"/>
        <v>项</v>
      </c>
    </row>
    <row r="19" ht="36" customHeight="1" spans="1:7">
      <c r="A19" s="430" t="s">
        <v>163</v>
      </c>
      <c r="B19" s="287" t="s">
        <v>141</v>
      </c>
      <c r="C19" s="260">
        <v>37</v>
      </c>
      <c r="D19" s="431">
        <v>32</v>
      </c>
      <c r="E19" s="291">
        <f t="shared" si="2"/>
        <v>-0.135</v>
      </c>
      <c r="F19" s="261" t="str">
        <f t="shared" si="0"/>
        <v>是</v>
      </c>
      <c r="G19" s="134" t="str">
        <f t="shared" si="1"/>
        <v>项</v>
      </c>
    </row>
    <row r="20" ht="36" hidden="1" customHeight="1" spans="1:7">
      <c r="A20" s="430" t="s">
        <v>164</v>
      </c>
      <c r="B20" s="287" t="s">
        <v>143</v>
      </c>
      <c r="C20" s="260"/>
      <c r="D20" s="431"/>
      <c r="E20" s="291" t="str">
        <f t="shared" si="2"/>
        <v/>
      </c>
      <c r="F20" s="261" t="str">
        <f t="shared" si="0"/>
        <v>否</v>
      </c>
      <c r="G20" s="134" t="str">
        <f t="shared" si="1"/>
        <v>项</v>
      </c>
    </row>
    <row r="21" ht="36" customHeight="1" spans="1:7">
      <c r="A21" s="430" t="s">
        <v>165</v>
      </c>
      <c r="B21" s="287" t="s">
        <v>166</v>
      </c>
      <c r="C21" s="260">
        <v>35</v>
      </c>
      <c r="D21" s="431">
        <v>30</v>
      </c>
      <c r="E21" s="291">
        <f t="shared" si="2"/>
        <v>-0.143</v>
      </c>
      <c r="F21" s="261" t="str">
        <f t="shared" si="0"/>
        <v>是</v>
      </c>
      <c r="G21" s="134" t="str">
        <f t="shared" si="1"/>
        <v>项</v>
      </c>
    </row>
    <row r="22" ht="36" customHeight="1" spans="1:7">
      <c r="A22" s="430" t="s">
        <v>167</v>
      </c>
      <c r="B22" s="287" t="s">
        <v>168</v>
      </c>
      <c r="C22" s="260">
        <v>173</v>
      </c>
      <c r="D22" s="431">
        <v>172</v>
      </c>
      <c r="E22" s="291">
        <f t="shared" si="2"/>
        <v>-0.006</v>
      </c>
      <c r="F22" s="261" t="str">
        <f t="shared" si="0"/>
        <v>是</v>
      </c>
      <c r="G22" s="134" t="str">
        <f t="shared" si="1"/>
        <v>项</v>
      </c>
    </row>
    <row r="23" ht="36" hidden="1" customHeight="1" spans="1:7">
      <c r="A23" s="430" t="s">
        <v>169</v>
      </c>
      <c r="B23" s="287" t="s">
        <v>170</v>
      </c>
      <c r="C23" s="260"/>
      <c r="D23" s="431"/>
      <c r="E23" s="291" t="str">
        <f t="shared" si="2"/>
        <v/>
      </c>
      <c r="F23" s="261" t="str">
        <f t="shared" si="0"/>
        <v>否</v>
      </c>
      <c r="G23" s="134" t="str">
        <f t="shared" si="1"/>
        <v>项</v>
      </c>
    </row>
    <row r="24" ht="36" hidden="1" customHeight="1" spans="1:7">
      <c r="A24" s="430" t="s">
        <v>171</v>
      </c>
      <c r="B24" s="287" t="s">
        <v>157</v>
      </c>
      <c r="C24" s="260"/>
      <c r="D24" s="431"/>
      <c r="E24" s="291" t="str">
        <f t="shared" si="2"/>
        <v/>
      </c>
      <c r="F24" s="261" t="str">
        <f t="shared" si="0"/>
        <v>否</v>
      </c>
      <c r="G24" s="134" t="str">
        <f t="shared" si="1"/>
        <v>项</v>
      </c>
    </row>
    <row r="25" ht="36" customHeight="1" spans="1:7">
      <c r="A25" s="430" t="s">
        <v>172</v>
      </c>
      <c r="B25" s="287" t="s">
        <v>173</v>
      </c>
      <c r="C25" s="260">
        <v>8</v>
      </c>
      <c r="D25" s="431">
        <v>8</v>
      </c>
      <c r="E25" s="291">
        <f t="shared" si="2"/>
        <v>0</v>
      </c>
      <c r="F25" s="261" t="str">
        <f t="shared" si="0"/>
        <v>是</v>
      </c>
      <c r="G25" s="134" t="str">
        <f t="shared" si="1"/>
        <v>项</v>
      </c>
    </row>
    <row r="26" ht="36" customHeight="1" spans="1:7">
      <c r="A26" s="428" t="s">
        <v>174</v>
      </c>
      <c r="B26" s="283" t="s">
        <v>175</v>
      </c>
      <c r="C26" s="327">
        <v>11647</v>
      </c>
      <c r="D26" s="429">
        <f>SUM(D27:D36)</f>
        <v>9708</v>
      </c>
      <c r="E26" s="291">
        <f t="shared" si="2"/>
        <v>-0.166</v>
      </c>
      <c r="F26" s="261" t="str">
        <f t="shared" si="0"/>
        <v>是</v>
      </c>
      <c r="G26" s="134" t="str">
        <f t="shared" si="1"/>
        <v>款</v>
      </c>
    </row>
    <row r="27" ht="36" customHeight="1" spans="1:7">
      <c r="A27" s="430" t="s">
        <v>176</v>
      </c>
      <c r="B27" s="287" t="s">
        <v>139</v>
      </c>
      <c r="C27" s="260">
        <v>8489</v>
      </c>
      <c r="D27" s="431">
        <v>7014</v>
      </c>
      <c r="E27" s="291">
        <f t="shared" si="2"/>
        <v>-0.174</v>
      </c>
      <c r="F27" s="261" t="str">
        <f t="shared" si="0"/>
        <v>是</v>
      </c>
      <c r="G27" s="134" t="str">
        <f t="shared" si="1"/>
        <v>项</v>
      </c>
    </row>
    <row r="28" ht="36" customHeight="1" spans="1:7">
      <c r="A28" s="430" t="s">
        <v>177</v>
      </c>
      <c r="B28" s="287" t="s">
        <v>141</v>
      </c>
      <c r="C28" s="260">
        <v>410</v>
      </c>
      <c r="D28" s="431">
        <v>385</v>
      </c>
      <c r="E28" s="291">
        <f t="shared" si="2"/>
        <v>-0.061</v>
      </c>
      <c r="F28" s="261" t="str">
        <f t="shared" si="0"/>
        <v>是</v>
      </c>
      <c r="G28" s="134" t="str">
        <f t="shared" si="1"/>
        <v>项</v>
      </c>
    </row>
    <row r="29" ht="36" hidden="1" customHeight="1" spans="1:7">
      <c r="A29" s="430" t="s">
        <v>178</v>
      </c>
      <c r="B29" s="287" t="s">
        <v>143</v>
      </c>
      <c r="C29" s="260"/>
      <c r="D29" s="431"/>
      <c r="E29" s="291" t="str">
        <f t="shared" si="2"/>
        <v/>
      </c>
      <c r="F29" s="261" t="str">
        <f t="shared" si="0"/>
        <v>否</v>
      </c>
      <c r="G29" s="134" t="str">
        <f t="shared" si="1"/>
        <v>项</v>
      </c>
    </row>
    <row r="30" ht="36" hidden="1" customHeight="1" spans="1:7">
      <c r="A30" s="430" t="s">
        <v>179</v>
      </c>
      <c r="B30" s="287" t="s">
        <v>180</v>
      </c>
      <c r="C30" s="260"/>
      <c r="D30" s="431"/>
      <c r="E30" s="291" t="str">
        <f t="shared" si="2"/>
        <v/>
      </c>
      <c r="F30" s="261" t="str">
        <f t="shared" si="0"/>
        <v>否</v>
      </c>
      <c r="G30" s="134" t="str">
        <f t="shared" si="1"/>
        <v>项</v>
      </c>
    </row>
    <row r="31" ht="36" customHeight="1" spans="1:7">
      <c r="A31" s="430" t="s">
        <v>181</v>
      </c>
      <c r="B31" s="287" t="s">
        <v>182</v>
      </c>
      <c r="C31" s="260">
        <v>1085</v>
      </c>
      <c r="D31" s="431">
        <v>417</v>
      </c>
      <c r="E31" s="291">
        <f t="shared" si="2"/>
        <v>-0.616</v>
      </c>
      <c r="F31" s="261" t="str">
        <f t="shared" si="0"/>
        <v>是</v>
      </c>
      <c r="G31" s="134" t="str">
        <f t="shared" si="1"/>
        <v>项</v>
      </c>
    </row>
    <row r="32" ht="36" hidden="1" customHeight="1" spans="1:7">
      <c r="A32" s="430" t="s">
        <v>183</v>
      </c>
      <c r="B32" s="287" t="s">
        <v>184</v>
      </c>
      <c r="C32" s="260">
        <v>0</v>
      </c>
      <c r="D32" s="431"/>
      <c r="E32" s="291" t="str">
        <f t="shared" si="2"/>
        <v/>
      </c>
      <c r="F32" s="261" t="str">
        <f t="shared" si="0"/>
        <v>否</v>
      </c>
      <c r="G32" s="134" t="str">
        <f t="shared" si="1"/>
        <v>项</v>
      </c>
    </row>
    <row r="33" ht="36" hidden="1" customHeight="1" spans="1:7">
      <c r="A33" s="430" t="s">
        <v>185</v>
      </c>
      <c r="B33" s="287" t="s">
        <v>186</v>
      </c>
      <c r="C33" s="260"/>
      <c r="D33" s="431"/>
      <c r="E33" s="291" t="str">
        <f t="shared" si="2"/>
        <v/>
      </c>
      <c r="F33" s="261" t="str">
        <f t="shared" si="0"/>
        <v>否</v>
      </c>
      <c r="G33" s="134" t="str">
        <f t="shared" si="1"/>
        <v>项</v>
      </c>
    </row>
    <row r="34" ht="36" hidden="1" customHeight="1" spans="1:7">
      <c r="A34" s="430" t="s">
        <v>187</v>
      </c>
      <c r="B34" s="287" t="s">
        <v>188</v>
      </c>
      <c r="C34" s="260"/>
      <c r="D34" s="431"/>
      <c r="E34" s="291" t="str">
        <f t="shared" si="2"/>
        <v/>
      </c>
      <c r="F34" s="261" t="str">
        <f t="shared" si="0"/>
        <v>否</v>
      </c>
      <c r="G34" s="134" t="str">
        <f t="shared" si="1"/>
        <v>项</v>
      </c>
    </row>
    <row r="35" ht="36" customHeight="1" spans="1:7">
      <c r="A35" s="430" t="s">
        <v>189</v>
      </c>
      <c r="B35" s="287" t="s">
        <v>157</v>
      </c>
      <c r="C35" s="260">
        <v>1663</v>
      </c>
      <c r="D35" s="431">
        <v>1892</v>
      </c>
      <c r="E35" s="291">
        <f t="shared" si="2"/>
        <v>0.138</v>
      </c>
      <c r="F35" s="261" t="str">
        <f t="shared" si="0"/>
        <v>是</v>
      </c>
      <c r="G35" s="134" t="str">
        <f t="shared" si="1"/>
        <v>项</v>
      </c>
    </row>
    <row r="36" ht="36" hidden="1" customHeight="1" spans="1:7">
      <c r="A36" s="432" t="s">
        <v>190</v>
      </c>
      <c r="B36" s="287" t="s">
        <v>191</v>
      </c>
      <c r="C36" s="260"/>
      <c r="D36" s="431"/>
      <c r="E36" s="291" t="str">
        <f t="shared" si="2"/>
        <v/>
      </c>
      <c r="F36" s="261" t="str">
        <f t="shared" si="0"/>
        <v>否</v>
      </c>
      <c r="G36" s="134" t="str">
        <f t="shared" si="1"/>
        <v>项</v>
      </c>
    </row>
    <row r="37" ht="36" customHeight="1" spans="1:7">
      <c r="A37" s="428" t="s">
        <v>192</v>
      </c>
      <c r="B37" s="283" t="s">
        <v>193</v>
      </c>
      <c r="C37" s="327">
        <v>838</v>
      </c>
      <c r="D37" s="429">
        <f>SUM(D38:D47)</f>
        <v>742</v>
      </c>
      <c r="E37" s="291">
        <f t="shared" si="2"/>
        <v>-0.115</v>
      </c>
      <c r="F37" s="261" t="str">
        <f t="shared" si="0"/>
        <v>是</v>
      </c>
      <c r="G37" s="134" t="str">
        <f t="shared" si="1"/>
        <v>款</v>
      </c>
    </row>
    <row r="38" ht="36" customHeight="1" spans="1:7">
      <c r="A38" s="430" t="s">
        <v>194</v>
      </c>
      <c r="B38" s="287" t="s">
        <v>139</v>
      </c>
      <c r="C38" s="260">
        <v>477</v>
      </c>
      <c r="D38" s="431">
        <v>423</v>
      </c>
      <c r="E38" s="291">
        <f t="shared" si="2"/>
        <v>-0.113</v>
      </c>
      <c r="F38" s="261" t="str">
        <f t="shared" si="0"/>
        <v>是</v>
      </c>
      <c r="G38" s="134" t="str">
        <f t="shared" si="1"/>
        <v>项</v>
      </c>
    </row>
    <row r="39" ht="36" customHeight="1" spans="1:7">
      <c r="A39" s="430" t="s">
        <v>195</v>
      </c>
      <c r="B39" s="287" t="s">
        <v>141</v>
      </c>
      <c r="C39" s="260">
        <v>52</v>
      </c>
      <c r="D39" s="431">
        <v>41</v>
      </c>
      <c r="E39" s="291">
        <f t="shared" si="2"/>
        <v>-0.212</v>
      </c>
      <c r="F39" s="261" t="str">
        <f t="shared" si="0"/>
        <v>是</v>
      </c>
      <c r="G39" s="134" t="str">
        <f t="shared" si="1"/>
        <v>项</v>
      </c>
    </row>
    <row r="40" ht="36" hidden="1" customHeight="1" spans="1:7">
      <c r="A40" s="430" t="s">
        <v>196</v>
      </c>
      <c r="B40" s="287" t="s">
        <v>143</v>
      </c>
      <c r="C40" s="260"/>
      <c r="D40" s="431"/>
      <c r="E40" s="291" t="str">
        <f t="shared" si="2"/>
        <v/>
      </c>
      <c r="F40" s="261" t="str">
        <f t="shared" si="0"/>
        <v>否</v>
      </c>
      <c r="G40" s="134" t="str">
        <f t="shared" si="1"/>
        <v>项</v>
      </c>
    </row>
    <row r="41" ht="36" hidden="1" customHeight="1" spans="1:7">
      <c r="A41" s="430" t="s">
        <v>197</v>
      </c>
      <c r="B41" s="287" t="s">
        <v>198</v>
      </c>
      <c r="C41" s="260">
        <v>20</v>
      </c>
      <c r="D41" s="431">
        <v>0</v>
      </c>
      <c r="E41" s="291">
        <f t="shared" si="2"/>
        <v>-1</v>
      </c>
      <c r="F41" s="261" t="str">
        <f t="shared" si="0"/>
        <v>是</v>
      </c>
      <c r="G41" s="134" t="str">
        <f t="shared" si="1"/>
        <v>项</v>
      </c>
    </row>
    <row r="42" ht="36" hidden="1" customHeight="1" spans="1:7">
      <c r="A42" s="430" t="s">
        <v>199</v>
      </c>
      <c r="B42" s="287" t="s">
        <v>200</v>
      </c>
      <c r="C42" s="260"/>
      <c r="D42" s="431"/>
      <c r="E42" s="291" t="str">
        <f t="shared" si="2"/>
        <v/>
      </c>
      <c r="F42" s="261" t="str">
        <f t="shared" si="0"/>
        <v>否</v>
      </c>
      <c r="G42" s="134" t="str">
        <f t="shared" si="1"/>
        <v>项</v>
      </c>
    </row>
    <row r="43" ht="36" hidden="1" customHeight="1" spans="1:7">
      <c r="A43" s="430" t="s">
        <v>201</v>
      </c>
      <c r="B43" s="287" t="s">
        <v>202</v>
      </c>
      <c r="C43" s="260"/>
      <c r="D43" s="431"/>
      <c r="E43" s="291" t="str">
        <f t="shared" si="2"/>
        <v/>
      </c>
      <c r="F43" s="261" t="str">
        <f t="shared" si="0"/>
        <v>否</v>
      </c>
      <c r="G43" s="134" t="str">
        <f t="shared" si="1"/>
        <v>项</v>
      </c>
    </row>
    <row r="44" ht="36" hidden="1" customHeight="1" spans="1:7">
      <c r="A44" s="430" t="s">
        <v>203</v>
      </c>
      <c r="B44" s="287" t="s">
        <v>204</v>
      </c>
      <c r="C44" s="260"/>
      <c r="D44" s="431"/>
      <c r="E44" s="291" t="str">
        <f t="shared" si="2"/>
        <v/>
      </c>
      <c r="F44" s="261" t="str">
        <f t="shared" si="0"/>
        <v>否</v>
      </c>
      <c r="G44" s="134" t="str">
        <f t="shared" si="1"/>
        <v>项</v>
      </c>
    </row>
    <row r="45" ht="36" customHeight="1" spans="1:7">
      <c r="A45" s="430" t="s">
        <v>205</v>
      </c>
      <c r="B45" s="287" t="s">
        <v>206</v>
      </c>
      <c r="C45" s="260">
        <v>15</v>
      </c>
      <c r="D45" s="431">
        <v>17</v>
      </c>
      <c r="E45" s="291">
        <f t="shared" si="2"/>
        <v>0.133</v>
      </c>
      <c r="F45" s="261" t="str">
        <f t="shared" si="0"/>
        <v>是</v>
      </c>
      <c r="G45" s="134" t="str">
        <f t="shared" si="1"/>
        <v>项</v>
      </c>
    </row>
    <row r="46" ht="36" customHeight="1" spans="1:7">
      <c r="A46" s="430" t="s">
        <v>207</v>
      </c>
      <c r="B46" s="287" t="s">
        <v>157</v>
      </c>
      <c r="C46" s="260">
        <v>96</v>
      </c>
      <c r="D46" s="431">
        <v>101</v>
      </c>
      <c r="E46" s="291">
        <f t="shared" si="2"/>
        <v>0.052</v>
      </c>
      <c r="F46" s="261" t="str">
        <f t="shared" si="0"/>
        <v>是</v>
      </c>
      <c r="G46" s="134" t="str">
        <f t="shared" si="1"/>
        <v>项</v>
      </c>
    </row>
    <row r="47" ht="36" customHeight="1" spans="1:7">
      <c r="A47" s="430" t="s">
        <v>208</v>
      </c>
      <c r="B47" s="287" t="s">
        <v>209</v>
      </c>
      <c r="C47" s="260">
        <v>178</v>
      </c>
      <c r="D47" s="431">
        <v>160</v>
      </c>
      <c r="E47" s="291">
        <f t="shared" si="2"/>
        <v>-0.101</v>
      </c>
      <c r="F47" s="261" t="str">
        <f t="shared" si="0"/>
        <v>是</v>
      </c>
      <c r="G47" s="134" t="str">
        <f t="shared" si="1"/>
        <v>项</v>
      </c>
    </row>
    <row r="48" ht="36" customHeight="1" spans="1:7">
      <c r="A48" s="428" t="s">
        <v>210</v>
      </c>
      <c r="B48" s="283" t="s">
        <v>211</v>
      </c>
      <c r="C48" s="327">
        <v>227</v>
      </c>
      <c r="D48" s="429">
        <f>SUM(D49:D58)</f>
        <v>232</v>
      </c>
      <c r="E48" s="291">
        <f t="shared" si="2"/>
        <v>0.022</v>
      </c>
      <c r="F48" s="261" t="str">
        <f t="shared" si="0"/>
        <v>是</v>
      </c>
      <c r="G48" s="134" t="str">
        <f t="shared" si="1"/>
        <v>款</v>
      </c>
    </row>
    <row r="49" ht="36" customHeight="1" spans="1:7">
      <c r="A49" s="430" t="s">
        <v>212</v>
      </c>
      <c r="B49" s="287" t="s">
        <v>139</v>
      </c>
      <c r="C49" s="260">
        <v>82</v>
      </c>
      <c r="D49" s="431">
        <v>69</v>
      </c>
      <c r="E49" s="291">
        <f t="shared" si="2"/>
        <v>-0.159</v>
      </c>
      <c r="F49" s="261" t="str">
        <f t="shared" si="0"/>
        <v>是</v>
      </c>
      <c r="G49" s="134" t="str">
        <f t="shared" si="1"/>
        <v>项</v>
      </c>
    </row>
    <row r="50" ht="36" hidden="1" customHeight="1" spans="1:7">
      <c r="A50" s="430" t="s">
        <v>213</v>
      </c>
      <c r="B50" s="287" t="s">
        <v>141</v>
      </c>
      <c r="C50" s="260"/>
      <c r="D50" s="431"/>
      <c r="E50" s="291" t="str">
        <f t="shared" si="2"/>
        <v/>
      </c>
      <c r="F50" s="261" t="str">
        <f t="shared" si="0"/>
        <v>否</v>
      </c>
      <c r="G50" s="134" t="str">
        <f t="shared" si="1"/>
        <v>项</v>
      </c>
    </row>
    <row r="51" ht="36" hidden="1" customHeight="1" spans="1:7">
      <c r="A51" s="430" t="s">
        <v>214</v>
      </c>
      <c r="B51" s="287" t="s">
        <v>143</v>
      </c>
      <c r="C51" s="260"/>
      <c r="D51" s="431"/>
      <c r="E51" s="291" t="str">
        <f t="shared" si="2"/>
        <v/>
      </c>
      <c r="F51" s="261" t="str">
        <f t="shared" si="0"/>
        <v>否</v>
      </c>
      <c r="G51" s="134" t="str">
        <f t="shared" si="1"/>
        <v>项</v>
      </c>
    </row>
    <row r="52" ht="36" hidden="1" customHeight="1" spans="1:7">
      <c r="A52" s="430" t="s">
        <v>215</v>
      </c>
      <c r="B52" s="287" t="s">
        <v>216</v>
      </c>
      <c r="C52" s="260">
        <v>0</v>
      </c>
      <c r="D52" s="431"/>
      <c r="E52" s="291" t="str">
        <f t="shared" si="2"/>
        <v/>
      </c>
      <c r="F52" s="261" t="str">
        <f t="shared" si="0"/>
        <v>否</v>
      </c>
      <c r="G52" s="134" t="str">
        <f t="shared" si="1"/>
        <v>项</v>
      </c>
    </row>
    <row r="53" ht="36" customHeight="1" spans="1:7">
      <c r="A53" s="430" t="s">
        <v>217</v>
      </c>
      <c r="B53" s="287" t="s">
        <v>218</v>
      </c>
      <c r="C53" s="260">
        <v>36</v>
      </c>
      <c r="D53" s="431">
        <v>19</v>
      </c>
      <c r="E53" s="291">
        <f t="shared" si="2"/>
        <v>-0.472</v>
      </c>
      <c r="F53" s="261" t="str">
        <f t="shared" si="0"/>
        <v>是</v>
      </c>
      <c r="G53" s="134" t="str">
        <f t="shared" si="1"/>
        <v>项</v>
      </c>
    </row>
    <row r="54" ht="36" customHeight="1" spans="1:7">
      <c r="A54" s="430" t="s">
        <v>219</v>
      </c>
      <c r="B54" s="287" t="s">
        <v>220</v>
      </c>
      <c r="C54" s="260">
        <v>53</v>
      </c>
      <c r="D54" s="431">
        <v>54</v>
      </c>
      <c r="E54" s="291">
        <f t="shared" si="2"/>
        <v>0.019</v>
      </c>
      <c r="F54" s="261" t="str">
        <f t="shared" si="0"/>
        <v>是</v>
      </c>
      <c r="G54" s="134" t="str">
        <f t="shared" si="1"/>
        <v>项</v>
      </c>
    </row>
    <row r="55" ht="36" customHeight="1" spans="1:7">
      <c r="A55" s="430" t="s">
        <v>221</v>
      </c>
      <c r="B55" s="287" t="s">
        <v>222</v>
      </c>
      <c r="C55" s="260">
        <v>16</v>
      </c>
      <c r="D55" s="431">
        <v>50</v>
      </c>
      <c r="E55" s="291">
        <f t="shared" si="2"/>
        <v>2.125</v>
      </c>
      <c r="F55" s="261" t="str">
        <f t="shared" si="0"/>
        <v>是</v>
      </c>
      <c r="G55" s="134" t="str">
        <f t="shared" si="1"/>
        <v>项</v>
      </c>
    </row>
    <row r="56" ht="36" customHeight="1" spans="1:7">
      <c r="A56" s="430" t="s">
        <v>223</v>
      </c>
      <c r="B56" s="287" t="s">
        <v>224</v>
      </c>
      <c r="C56" s="260">
        <v>40</v>
      </c>
      <c r="D56" s="431">
        <v>40</v>
      </c>
      <c r="E56" s="291">
        <f t="shared" si="2"/>
        <v>0</v>
      </c>
      <c r="F56" s="261" t="str">
        <f t="shared" si="0"/>
        <v>是</v>
      </c>
      <c r="G56" s="134" t="str">
        <f t="shared" si="1"/>
        <v>项</v>
      </c>
    </row>
    <row r="57" ht="36" hidden="1" customHeight="1" spans="1:7">
      <c r="A57" s="430" t="s">
        <v>225</v>
      </c>
      <c r="B57" s="287" t="s">
        <v>157</v>
      </c>
      <c r="C57" s="260"/>
      <c r="D57" s="431"/>
      <c r="E57" s="291" t="str">
        <f t="shared" si="2"/>
        <v/>
      </c>
      <c r="F57" s="261" t="str">
        <f t="shared" si="0"/>
        <v>否</v>
      </c>
      <c r="G57" s="134" t="str">
        <f t="shared" si="1"/>
        <v>项</v>
      </c>
    </row>
    <row r="58" ht="36" hidden="1" customHeight="1" spans="1:7">
      <c r="A58" s="430" t="s">
        <v>226</v>
      </c>
      <c r="B58" s="287" t="s">
        <v>227</v>
      </c>
      <c r="C58" s="260"/>
      <c r="D58" s="431"/>
      <c r="E58" s="291" t="str">
        <f t="shared" si="2"/>
        <v/>
      </c>
      <c r="F58" s="261" t="str">
        <f t="shared" si="0"/>
        <v>否</v>
      </c>
      <c r="G58" s="134" t="str">
        <f t="shared" si="1"/>
        <v>项</v>
      </c>
    </row>
    <row r="59" ht="36" customHeight="1" spans="1:7">
      <c r="A59" s="428" t="s">
        <v>228</v>
      </c>
      <c r="B59" s="283" t="s">
        <v>229</v>
      </c>
      <c r="C59" s="327">
        <v>465</v>
      </c>
      <c r="D59" s="429">
        <f>SUM(D60:D69)</f>
        <v>475</v>
      </c>
      <c r="E59" s="291">
        <f t="shared" si="2"/>
        <v>0.022</v>
      </c>
      <c r="F59" s="261" t="str">
        <f t="shared" si="0"/>
        <v>是</v>
      </c>
      <c r="G59" s="134" t="str">
        <f t="shared" si="1"/>
        <v>款</v>
      </c>
    </row>
    <row r="60" ht="36" customHeight="1" spans="1:7">
      <c r="A60" s="430" t="s">
        <v>230</v>
      </c>
      <c r="B60" s="287" t="s">
        <v>139</v>
      </c>
      <c r="C60" s="260">
        <v>402</v>
      </c>
      <c r="D60" s="431">
        <v>401</v>
      </c>
      <c r="E60" s="291">
        <f t="shared" si="2"/>
        <v>-0.002</v>
      </c>
      <c r="F60" s="261" t="str">
        <f t="shared" si="0"/>
        <v>是</v>
      </c>
      <c r="G60" s="134" t="str">
        <f t="shared" si="1"/>
        <v>项</v>
      </c>
    </row>
    <row r="61" ht="36" customHeight="1" spans="1:7">
      <c r="A61" s="430" t="s">
        <v>231</v>
      </c>
      <c r="B61" s="287" t="s">
        <v>141</v>
      </c>
      <c r="C61" s="260">
        <v>8</v>
      </c>
      <c r="D61" s="431">
        <v>8</v>
      </c>
      <c r="E61" s="291">
        <f t="shared" si="2"/>
        <v>0</v>
      </c>
      <c r="F61" s="261" t="str">
        <f t="shared" si="0"/>
        <v>是</v>
      </c>
      <c r="G61" s="134" t="str">
        <f t="shared" si="1"/>
        <v>项</v>
      </c>
    </row>
    <row r="62" ht="36" hidden="1" customHeight="1" spans="1:7">
      <c r="A62" s="430" t="s">
        <v>232</v>
      </c>
      <c r="B62" s="287" t="s">
        <v>143</v>
      </c>
      <c r="C62" s="260"/>
      <c r="D62" s="431"/>
      <c r="E62" s="291" t="str">
        <f t="shared" si="2"/>
        <v/>
      </c>
      <c r="F62" s="261" t="str">
        <f t="shared" si="0"/>
        <v>否</v>
      </c>
      <c r="G62" s="134" t="str">
        <f t="shared" si="1"/>
        <v>项</v>
      </c>
    </row>
    <row r="63" ht="36" hidden="1" customHeight="1" spans="1:7">
      <c r="A63" s="430" t="s">
        <v>233</v>
      </c>
      <c r="B63" s="287" t="s">
        <v>234</v>
      </c>
      <c r="C63" s="260"/>
      <c r="D63" s="431"/>
      <c r="E63" s="291" t="str">
        <f t="shared" si="2"/>
        <v/>
      </c>
      <c r="F63" s="261" t="str">
        <f t="shared" si="0"/>
        <v>否</v>
      </c>
      <c r="G63" s="134" t="str">
        <f t="shared" si="1"/>
        <v>项</v>
      </c>
    </row>
    <row r="64" ht="36" hidden="1" customHeight="1" spans="1:7">
      <c r="A64" s="430" t="s">
        <v>235</v>
      </c>
      <c r="B64" s="287" t="s">
        <v>236</v>
      </c>
      <c r="C64" s="260"/>
      <c r="D64" s="431"/>
      <c r="E64" s="291" t="str">
        <f t="shared" si="2"/>
        <v/>
      </c>
      <c r="F64" s="261" t="str">
        <f t="shared" si="0"/>
        <v>否</v>
      </c>
      <c r="G64" s="134" t="str">
        <f t="shared" si="1"/>
        <v>项</v>
      </c>
    </row>
    <row r="65" ht="36" hidden="1" customHeight="1" spans="1:7">
      <c r="A65" s="430" t="s">
        <v>237</v>
      </c>
      <c r="B65" s="287" t="s">
        <v>238</v>
      </c>
      <c r="C65" s="260"/>
      <c r="D65" s="431"/>
      <c r="E65" s="291" t="str">
        <f t="shared" si="2"/>
        <v/>
      </c>
      <c r="F65" s="261" t="str">
        <f t="shared" si="0"/>
        <v>否</v>
      </c>
      <c r="G65" s="134" t="str">
        <f t="shared" si="1"/>
        <v>项</v>
      </c>
    </row>
    <row r="66" ht="36" hidden="1" customHeight="1" spans="1:7">
      <c r="A66" s="430" t="s">
        <v>239</v>
      </c>
      <c r="B66" s="287" t="s">
        <v>240</v>
      </c>
      <c r="C66" s="260"/>
      <c r="D66" s="431"/>
      <c r="E66" s="291" t="str">
        <f t="shared" si="2"/>
        <v/>
      </c>
      <c r="F66" s="261" t="str">
        <f t="shared" si="0"/>
        <v>否</v>
      </c>
      <c r="G66" s="134" t="str">
        <f t="shared" si="1"/>
        <v>项</v>
      </c>
    </row>
    <row r="67" ht="36" hidden="1" customHeight="1" spans="1:7">
      <c r="A67" s="430" t="s">
        <v>241</v>
      </c>
      <c r="B67" s="287" t="s">
        <v>242</v>
      </c>
      <c r="C67" s="260"/>
      <c r="D67" s="431"/>
      <c r="E67" s="291" t="str">
        <f t="shared" si="2"/>
        <v/>
      </c>
      <c r="F67" s="261" t="str">
        <f t="shared" si="0"/>
        <v>否</v>
      </c>
      <c r="G67" s="134" t="str">
        <f t="shared" si="1"/>
        <v>项</v>
      </c>
    </row>
    <row r="68" ht="36" customHeight="1" spans="1:7">
      <c r="A68" s="430" t="s">
        <v>243</v>
      </c>
      <c r="B68" s="287" t="s">
        <v>157</v>
      </c>
      <c r="C68" s="260">
        <v>55</v>
      </c>
      <c r="D68" s="431">
        <v>66</v>
      </c>
      <c r="E68" s="291">
        <f t="shared" si="2"/>
        <v>0.2</v>
      </c>
      <c r="F68" s="261" t="str">
        <f t="shared" ref="F68:F131" si="3">IF(LEN(A68)=3,"是",IF(B68&lt;&gt;"",IF(SUM(C68:D68)&lt;&gt;0,"是","否"),"是"))</f>
        <v>是</v>
      </c>
      <c r="G68" s="134" t="str">
        <f t="shared" ref="G68:G131" si="4">IF(LEN(A68)=3,"类",IF(LEN(A68)=5,"款","项"))</f>
        <v>项</v>
      </c>
    </row>
    <row r="69" ht="36" hidden="1" customHeight="1" spans="1:7">
      <c r="A69" s="430" t="s">
        <v>244</v>
      </c>
      <c r="B69" s="287" t="s">
        <v>245</v>
      </c>
      <c r="C69" s="260"/>
      <c r="D69" s="431"/>
      <c r="E69" s="291" t="str">
        <f t="shared" ref="E69:E132" si="5">IF(C69&gt;0,D69/C69-1,IF(C69&lt;0,-(D69/C69-1),""))</f>
        <v/>
      </c>
      <c r="F69" s="261" t="str">
        <f t="shared" si="3"/>
        <v>否</v>
      </c>
      <c r="G69" s="134" t="str">
        <f t="shared" si="4"/>
        <v>项</v>
      </c>
    </row>
    <row r="70" ht="36" hidden="1" customHeight="1" spans="1:7">
      <c r="A70" s="428" t="s">
        <v>246</v>
      </c>
      <c r="B70" s="283" t="s">
        <v>247</v>
      </c>
      <c r="C70" s="327"/>
      <c r="D70" s="429">
        <f>SUM(D71:D82)</f>
        <v>0</v>
      </c>
      <c r="E70" s="291" t="str">
        <f t="shared" si="5"/>
        <v/>
      </c>
      <c r="F70" s="261" t="str">
        <f t="shared" si="3"/>
        <v>否</v>
      </c>
      <c r="G70" s="134" t="str">
        <f t="shared" si="4"/>
        <v>款</v>
      </c>
    </row>
    <row r="71" ht="36" hidden="1" customHeight="1" spans="1:7">
      <c r="A71" s="430" t="s">
        <v>248</v>
      </c>
      <c r="B71" s="287" t="s">
        <v>139</v>
      </c>
      <c r="C71" s="260"/>
      <c r="D71" s="431"/>
      <c r="E71" s="291" t="str">
        <f t="shared" si="5"/>
        <v/>
      </c>
      <c r="F71" s="261" t="str">
        <f t="shared" si="3"/>
        <v>否</v>
      </c>
      <c r="G71" s="134" t="str">
        <f t="shared" si="4"/>
        <v>项</v>
      </c>
    </row>
    <row r="72" ht="36" hidden="1" customHeight="1" spans="1:7">
      <c r="A72" s="430" t="s">
        <v>249</v>
      </c>
      <c r="B72" s="287" t="s">
        <v>141</v>
      </c>
      <c r="C72" s="260">
        <v>0</v>
      </c>
      <c r="D72" s="431"/>
      <c r="E72" s="291" t="str">
        <f t="shared" si="5"/>
        <v/>
      </c>
      <c r="F72" s="261" t="str">
        <f t="shared" si="3"/>
        <v>否</v>
      </c>
      <c r="G72" s="134" t="str">
        <f t="shared" si="4"/>
        <v>项</v>
      </c>
    </row>
    <row r="73" ht="36" hidden="1" customHeight="1" spans="1:7">
      <c r="A73" s="430" t="s">
        <v>250</v>
      </c>
      <c r="B73" s="287" t="s">
        <v>143</v>
      </c>
      <c r="C73" s="260">
        <v>0</v>
      </c>
      <c r="D73" s="431"/>
      <c r="E73" s="291" t="str">
        <f t="shared" si="5"/>
        <v/>
      </c>
      <c r="F73" s="261" t="str">
        <f t="shared" si="3"/>
        <v>否</v>
      </c>
      <c r="G73" s="134" t="str">
        <f t="shared" si="4"/>
        <v>项</v>
      </c>
    </row>
    <row r="74" ht="36" hidden="1" customHeight="1" spans="1:7">
      <c r="A74" s="430" t="s">
        <v>251</v>
      </c>
      <c r="B74" s="287" t="s">
        <v>252</v>
      </c>
      <c r="C74" s="260">
        <v>0</v>
      </c>
      <c r="D74" s="431"/>
      <c r="E74" s="291" t="str">
        <f t="shared" si="5"/>
        <v/>
      </c>
      <c r="F74" s="261" t="str">
        <f t="shared" si="3"/>
        <v>否</v>
      </c>
      <c r="G74" s="134" t="str">
        <f t="shared" si="4"/>
        <v>项</v>
      </c>
    </row>
    <row r="75" ht="36" hidden="1" customHeight="1" spans="1:7">
      <c r="A75" s="430" t="s">
        <v>253</v>
      </c>
      <c r="B75" s="287" t="s">
        <v>254</v>
      </c>
      <c r="C75" s="260">
        <v>0</v>
      </c>
      <c r="D75" s="431"/>
      <c r="E75" s="291" t="str">
        <f t="shared" si="5"/>
        <v/>
      </c>
      <c r="F75" s="261" t="str">
        <f t="shared" si="3"/>
        <v>否</v>
      </c>
      <c r="G75" s="134" t="str">
        <f t="shared" si="4"/>
        <v>项</v>
      </c>
    </row>
    <row r="76" ht="36" hidden="1" customHeight="1" spans="1:7">
      <c r="A76" s="430" t="s">
        <v>255</v>
      </c>
      <c r="B76" s="287" t="s">
        <v>256</v>
      </c>
      <c r="C76" s="260"/>
      <c r="D76" s="431"/>
      <c r="E76" s="291" t="str">
        <f t="shared" si="5"/>
        <v/>
      </c>
      <c r="F76" s="261" t="str">
        <f t="shared" si="3"/>
        <v>否</v>
      </c>
      <c r="G76" s="134" t="str">
        <f t="shared" si="4"/>
        <v>项</v>
      </c>
    </row>
    <row r="77" ht="36" hidden="1" customHeight="1" spans="1:7">
      <c r="A77" s="430" t="s">
        <v>257</v>
      </c>
      <c r="B77" s="287" t="s">
        <v>258</v>
      </c>
      <c r="C77" s="260">
        <v>0</v>
      </c>
      <c r="D77" s="431"/>
      <c r="E77" s="291" t="str">
        <f t="shared" si="5"/>
        <v/>
      </c>
      <c r="F77" s="261" t="str">
        <f t="shared" si="3"/>
        <v>否</v>
      </c>
      <c r="G77" s="134" t="str">
        <f t="shared" si="4"/>
        <v>项</v>
      </c>
    </row>
    <row r="78" ht="36" hidden="1" customHeight="1" spans="1:7">
      <c r="A78" s="430" t="s">
        <v>259</v>
      </c>
      <c r="B78" s="287" t="s">
        <v>260</v>
      </c>
      <c r="C78" s="260">
        <v>0</v>
      </c>
      <c r="D78" s="431"/>
      <c r="E78" s="291" t="str">
        <f t="shared" si="5"/>
        <v/>
      </c>
      <c r="F78" s="261" t="str">
        <f t="shared" si="3"/>
        <v>否</v>
      </c>
      <c r="G78" s="134" t="str">
        <f t="shared" si="4"/>
        <v>项</v>
      </c>
    </row>
    <row r="79" ht="36" hidden="1" customHeight="1" spans="1:7">
      <c r="A79" s="430" t="s">
        <v>261</v>
      </c>
      <c r="B79" s="287" t="s">
        <v>240</v>
      </c>
      <c r="C79" s="260">
        <v>0</v>
      </c>
      <c r="D79" s="431"/>
      <c r="E79" s="291" t="str">
        <f t="shared" si="5"/>
        <v/>
      </c>
      <c r="F79" s="261" t="str">
        <f t="shared" si="3"/>
        <v>否</v>
      </c>
      <c r="G79" s="134" t="str">
        <f t="shared" si="4"/>
        <v>项</v>
      </c>
    </row>
    <row r="80" ht="36" hidden="1" customHeight="1" spans="1:7">
      <c r="A80" s="433">
        <v>2010710</v>
      </c>
      <c r="B80" s="287" t="s">
        <v>262</v>
      </c>
      <c r="C80" s="260">
        <v>0</v>
      </c>
      <c r="D80" s="431"/>
      <c r="E80" s="291" t="str">
        <f t="shared" si="5"/>
        <v/>
      </c>
      <c r="F80" s="261" t="str">
        <f t="shared" si="3"/>
        <v>否</v>
      </c>
      <c r="G80" s="134" t="str">
        <f t="shared" si="4"/>
        <v>项</v>
      </c>
    </row>
    <row r="81" ht="36" hidden="1" customHeight="1" spans="1:7">
      <c r="A81" s="430" t="s">
        <v>263</v>
      </c>
      <c r="B81" s="287" t="s">
        <v>157</v>
      </c>
      <c r="C81" s="260"/>
      <c r="D81" s="431"/>
      <c r="E81" s="291" t="str">
        <f t="shared" si="5"/>
        <v/>
      </c>
      <c r="F81" s="261" t="str">
        <f t="shared" si="3"/>
        <v>否</v>
      </c>
      <c r="G81" s="134" t="str">
        <f t="shared" si="4"/>
        <v>项</v>
      </c>
    </row>
    <row r="82" ht="36" hidden="1" customHeight="1" spans="1:7">
      <c r="A82" s="430" t="s">
        <v>264</v>
      </c>
      <c r="B82" s="287" t="s">
        <v>265</v>
      </c>
      <c r="C82" s="260">
        <v>0</v>
      </c>
      <c r="D82" s="431"/>
      <c r="E82" s="291" t="str">
        <f t="shared" si="5"/>
        <v/>
      </c>
      <c r="F82" s="261" t="str">
        <f t="shared" si="3"/>
        <v>否</v>
      </c>
      <c r="G82" s="134" t="str">
        <f t="shared" si="4"/>
        <v>项</v>
      </c>
    </row>
    <row r="83" ht="36" customHeight="1" spans="1:7">
      <c r="A83" s="428" t="s">
        <v>266</v>
      </c>
      <c r="B83" s="283" t="s">
        <v>267</v>
      </c>
      <c r="C83" s="327">
        <v>30</v>
      </c>
      <c r="D83" s="429">
        <f>SUM(D84:D91)</f>
        <v>30</v>
      </c>
      <c r="E83" s="291">
        <f t="shared" si="5"/>
        <v>0</v>
      </c>
      <c r="F83" s="261" t="str">
        <f t="shared" si="3"/>
        <v>是</v>
      </c>
      <c r="G83" s="134" t="str">
        <f t="shared" si="4"/>
        <v>款</v>
      </c>
    </row>
    <row r="84" ht="36" hidden="1" customHeight="1" spans="1:7">
      <c r="A84" s="430" t="s">
        <v>268</v>
      </c>
      <c r="B84" s="287" t="s">
        <v>139</v>
      </c>
      <c r="C84" s="260"/>
      <c r="D84" s="431"/>
      <c r="E84" s="291" t="str">
        <f t="shared" si="5"/>
        <v/>
      </c>
      <c r="F84" s="261" t="str">
        <f t="shared" si="3"/>
        <v>否</v>
      </c>
      <c r="G84" s="134" t="str">
        <f t="shared" si="4"/>
        <v>项</v>
      </c>
    </row>
    <row r="85" ht="36" hidden="1" customHeight="1" spans="1:7">
      <c r="A85" s="430" t="s">
        <v>269</v>
      </c>
      <c r="B85" s="287" t="s">
        <v>141</v>
      </c>
      <c r="C85" s="260">
        <v>0</v>
      </c>
      <c r="D85" s="431"/>
      <c r="E85" s="291" t="str">
        <f t="shared" si="5"/>
        <v/>
      </c>
      <c r="F85" s="261" t="str">
        <f t="shared" si="3"/>
        <v>否</v>
      </c>
      <c r="G85" s="134" t="str">
        <f t="shared" si="4"/>
        <v>项</v>
      </c>
    </row>
    <row r="86" ht="36" hidden="1" customHeight="1" spans="1:7">
      <c r="A86" s="430" t="s">
        <v>270</v>
      </c>
      <c r="B86" s="287" t="s">
        <v>143</v>
      </c>
      <c r="C86" s="260"/>
      <c r="D86" s="431"/>
      <c r="E86" s="291" t="str">
        <f t="shared" si="5"/>
        <v/>
      </c>
      <c r="F86" s="261" t="str">
        <f t="shared" si="3"/>
        <v>否</v>
      </c>
      <c r="G86" s="134" t="str">
        <f t="shared" si="4"/>
        <v>项</v>
      </c>
    </row>
    <row r="87" ht="36" customHeight="1" spans="1:7">
      <c r="A87" s="430" t="s">
        <v>271</v>
      </c>
      <c r="B87" s="287" t="s">
        <v>272</v>
      </c>
      <c r="C87" s="260">
        <v>30</v>
      </c>
      <c r="D87" s="431">
        <v>30</v>
      </c>
      <c r="E87" s="291">
        <f t="shared" si="5"/>
        <v>0</v>
      </c>
      <c r="F87" s="261" t="str">
        <f t="shared" si="3"/>
        <v>是</v>
      </c>
      <c r="G87" s="134" t="str">
        <f t="shared" si="4"/>
        <v>项</v>
      </c>
    </row>
    <row r="88" ht="36" hidden="1" customHeight="1" spans="1:7">
      <c r="A88" s="430" t="s">
        <v>273</v>
      </c>
      <c r="B88" s="287" t="s">
        <v>274</v>
      </c>
      <c r="C88" s="260"/>
      <c r="D88" s="431"/>
      <c r="E88" s="291" t="str">
        <f t="shared" si="5"/>
        <v/>
      </c>
      <c r="F88" s="261" t="str">
        <f t="shared" si="3"/>
        <v>否</v>
      </c>
      <c r="G88" s="134" t="str">
        <f t="shared" si="4"/>
        <v>项</v>
      </c>
    </row>
    <row r="89" ht="36" hidden="1" customHeight="1" spans="1:7">
      <c r="A89" s="430" t="s">
        <v>275</v>
      </c>
      <c r="B89" s="287" t="s">
        <v>240</v>
      </c>
      <c r="C89" s="260">
        <v>0</v>
      </c>
      <c r="D89" s="431"/>
      <c r="E89" s="291" t="str">
        <f t="shared" si="5"/>
        <v/>
      </c>
      <c r="F89" s="261" t="str">
        <f t="shared" si="3"/>
        <v>否</v>
      </c>
      <c r="G89" s="134" t="str">
        <f t="shared" si="4"/>
        <v>项</v>
      </c>
    </row>
    <row r="90" ht="36" hidden="1" customHeight="1" spans="1:7">
      <c r="A90" s="430" t="s">
        <v>276</v>
      </c>
      <c r="B90" s="287" t="s">
        <v>157</v>
      </c>
      <c r="C90" s="260"/>
      <c r="D90" s="431"/>
      <c r="E90" s="291" t="str">
        <f t="shared" si="5"/>
        <v/>
      </c>
      <c r="F90" s="261" t="str">
        <f t="shared" si="3"/>
        <v>否</v>
      </c>
      <c r="G90" s="134" t="str">
        <f t="shared" si="4"/>
        <v>项</v>
      </c>
    </row>
    <row r="91" ht="36" hidden="1" customHeight="1" spans="1:7">
      <c r="A91" s="430" t="s">
        <v>277</v>
      </c>
      <c r="B91" s="287" t="s">
        <v>278</v>
      </c>
      <c r="C91" s="260"/>
      <c r="D91" s="431"/>
      <c r="E91" s="291" t="str">
        <f t="shared" si="5"/>
        <v/>
      </c>
      <c r="F91" s="261" t="str">
        <f t="shared" si="3"/>
        <v>否</v>
      </c>
      <c r="G91" s="134" t="str">
        <f t="shared" si="4"/>
        <v>项</v>
      </c>
    </row>
    <row r="92" ht="36" hidden="1" customHeight="1" spans="1:7">
      <c r="A92" s="428" t="s">
        <v>279</v>
      </c>
      <c r="B92" s="283" t="s">
        <v>280</v>
      </c>
      <c r="C92" s="327"/>
      <c r="D92" s="429"/>
      <c r="E92" s="291" t="str">
        <f t="shared" si="5"/>
        <v/>
      </c>
      <c r="F92" s="261" t="str">
        <f t="shared" si="3"/>
        <v>否</v>
      </c>
      <c r="G92" s="134" t="str">
        <f t="shared" si="4"/>
        <v>款</v>
      </c>
    </row>
    <row r="93" ht="36" hidden="1" customHeight="1" spans="1:7">
      <c r="A93" s="430" t="s">
        <v>281</v>
      </c>
      <c r="B93" s="287" t="s">
        <v>139</v>
      </c>
      <c r="C93" s="260">
        <v>0</v>
      </c>
      <c r="D93" s="431"/>
      <c r="E93" s="291" t="str">
        <f t="shared" si="5"/>
        <v/>
      </c>
      <c r="F93" s="261" t="str">
        <f t="shared" si="3"/>
        <v>否</v>
      </c>
      <c r="G93" s="134" t="str">
        <f t="shared" si="4"/>
        <v>项</v>
      </c>
    </row>
    <row r="94" ht="36" hidden="1" customHeight="1" spans="1:7">
      <c r="A94" s="430" t="s">
        <v>282</v>
      </c>
      <c r="B94" s="287" t="s">
        <v>141</v>
      </c>
      <c r="C94" s="260">
        <v>0</v>
      </c>
      <c r="D94" s="431"/>
      <c r="E94" s="291" t="str">
        <f t="shared" si="5"/>
        <v/>
      </c>
      <c r="F94" s="261" t="str">
        <f t="shared" si="3"/>
        <v>否</v>
      </c>
      <c r="G94" s="134" t="str">
        <f t="shared" si="4"/>
        <v>项</v>
      </c>
    </row>
    <row r="95" ht="36" hidden="1" customHeight="1" spans="1:7">
      <c r="A95" s="430" t="s">
        <v>283</v>
      </c>
      <c r="B95" s="287" t="s">
        <v>143</v>
      </c>
      <c r="C95" s="260">
        <v>0</v>
      </c>
      <c r="D95" s="431"/>
      <c r="E95" s="291" t="str">
        <f t="shared" si="5"/>
        <v/>
      </c>
      <c r="F95" s="261" t="str">
        <f t="shared" si="3"/>
        <v>否</v>
      </c>
      <c r="G95" s="134" t="str">
        <f t="shared" si="4"/>
        <v>项</v>
      </c>
    </row>
    <row r="96" ht="36" hidden="1" customHeight="1" spans="1:7">
      <c r="A96" s="430" t="s">
        <v>284</v>
      </c>
      <c r="B96" s="287" t="s">
        <v>285</v>
      </c>
      <c r="C96" s="260"/>
      <c r="D96" s="431"/>
      <c r="E96" s="291" t="str">
        <f t="shared" si="5"/>
        <v/>
      </c>
      <c r="F96" s="261" t="str">
        <f t="shared" si="3"/>
        <v>否</v>
      </c>
      <c r="G96" s="134" t="str">
        <f t="shared" si="4"/>
        <v>项</v>
      </c>
    </row>
    <row r="97" ht="36" hidden="1" customHeight="1" spans="1:7">
      <c r="A97" s="430" t="s">
        <v>286</v>
      </c>
      <c r="B97" s="287" t="s">
        <v>287</v>
      </c>
      <c r="C97" s="260">
        <v>0</v>
      </c>
      <c r="D97" s="431"/>
      <c r="E97" s="291" t="str">
        <f t="shared" si="5"/>
        <v/>
      </c>
      <c r="F97" s="261" t="str">
        <f t="shared" si="3"/>
        <v>否</v>
      </c>
      <c r="G97" s="134" t="str">
        <f t="shared" si="4"/>
        <v>项</v>
      </c>
    </row>
    <row r="98" ht="36" hidden="1" customHeight="1" spans="1:7">
      <c r="A98" s="430" t="s">
        <v>288</v>
      </c>
      <c r="B98" s="287" t="s">
        <v>240</v>
      </c>
      <c r="C98" s="260">
        <v>0</v>
      </c>
      <c r="D98" s="431"/>
      <c r="E98" s="291" t="str">
        <f t="shared" si="5"/>
        <v/>
      </c>
      <c r="F98" s="261" t="str">
        <f t="shared" si="3"/>
        <v>否</v>
      </c>
      <c r="G98" s="134" t="str">
        <f t="shared" si="4"/>
        <v>项</v>
      </c>
    </row>
    <row r="99" ht="36" hidden="1" customHeight="1" spans="1:7">
      <c r="A99" s="430" t="s">
        <v>289</v>
      </c>
      <c r="B99" s="287" t="s">
        <v>290</v>
      </c>
      <c r="C99" s="260">
        <v>0</v>
      </c>
      <c r="D99" s="431"/>
      <c r="E99" s="291" t="str">
        <f t="shared" si="5"/>
        <v/>
      </c>
      <c r="F99" s="261" t="str">
        <f t="shared" si="3"/>
        <v>否</v>
      </c>
      <c r="G99" s="134" t="str">
        <f t="shared" si="4"/>
        <v>项</v>
      </c>
    </row>
    <row r="100" ht="36" hidden="1" customHeight="1" spans="1:7">
      <c r="A100" s="430" t="s">
        <v>291</v>
      </c>
      <c r="B100" s="287" t="s">
        <v>292</v>
      </c>
      <c r="C100" s="260">
        <v>0</v>
      </c>
      <c r="D100" s="431"/>
      <c r="E100" s="291" t="str">
        <f t="shared" si="5"/>
        <v/>
      </c>
      <c r="F100" s="261" t="str">
        <f t="shared" si="3"/>
        <v>否</v>
      </c>
      <c r="G100" s="134" t="str">
        <f t="shared" si="4"/>
        <v>项</v>
      </c>
    </row>
    <row r="101" ht="36" hidden="1" customHeight="1" spans="1:7">
      <c r="A101" s="430" t="s">
        <v>293</v>
      </c>
      <c r="B101" s="287" t="s">
        <v>294</v>
      </c>
      <c r="C101" s="260">
        <v>0</v>
      </c>
      <c r="D101" s="431"/>
      <c r="E101" s="291" t="str">
        <f t="shared" si="5"/>
        <v/>
      </c>
      <c r="F101" s="261" t="str">
        <f t="shared" si="3"/>
        <v>否</v>
      </c>
      <c r="G101" s="134" t="str">
        <f t="shared" si="4"/>
        <v>项</v>
      </c>
    </row>
    <row r="102" ht="36" hidden="1" customHeight="1" spans="1:7">
      <c r="A102" s="430" t="s">
        <v>295</v>
      </c>
      <c r="B102" s="287" t="s">
        <v>296</v>
      </c>
      <c r="C102" s="260">
        <v>0</v>
      </c>
      <c r="D102" s="431"/>
      <c r="E102" s="291" t="str">
        <f t="shared" si="5"/>
        <v/>
      </c>
      <c r="F102" s="261" t="str">
        <f t="shared" si="3"/>
        <v>否</v>
      </c>
      <c r="G102" s="134" t="str">
        <f t="shared" si="4"/>
        <v>项</v>
      </c>
    </row>
    <row r="103" ht="36" hidden="1" customHeight="1" spans="1:7">
      <c r="A103" s="430" t="s">
        <v>297</v>
      </c>
      <c r="B103" s="287" t="s">
        <v>157</v>
      </c>
      <c r="C103" s="260">
        <v>0</v>
      </c>
      <c r="D103" s="431"/>
      <c r="E103" s="291" t="str">
        <f t="shared" si="5"/>
        <v/>
      </c>
      <c r="F103" s="261" t="str">
        <f t="shared" si="3"/>
        <v>否</v>
      </c>
      <c r="G103" s="134" t="str">
        <f t="shared" si="4"/>
        <v>项</v>
      </c>
    </row>
    <row r="104" ht="36" hidden="1" customHeight="1" spans="1:7">
      <c r="A104" s="430" t="s">
        <v>298</v>
      </c>
      <c r="B104" s="287" t="s">
        <v>299</v>
      </c>
      <c r="C104" s="260"/>
      <c r="D104" s="431"/>
      <c r="E104" s="291" t="str">
        <f t="shared" si="5"/>
        <v/>
      </c>
      <c r="F104" s="261" t="str">
        <f t="shared" si="3"/>
        <v>否</v>
      </c>
      <c r="G104" s="134" t="str">
        <f t="shared" si="4"/>
        <v>项</v>
      </c>
    </row>
    <row r="105" ht="36" hidden="1" customHeight="1" spans="1:7">
      <c r="A105" s="428" t="s">
        <v>300</v>
      </c>
      <c r="B105" s="283" t="s">
        <v>301</v>
      </c>
      <c r="C105" s="327"/>
      <c r="D105" s="429"/>
      <c r="E105" s="291" t="str">
        <f t="shared" si="5"/>
        <v/>
      </c>
      <c r="F105" s="261" t="str">
        <f t="shared" si="3"/>
        <v>否</v>
      </c>
      <c r="G105" s="134" t="str">
        <f t="shared" si="4"/>
        <v>款</v>
      </c>
    </row>
    <row r="106" ht="36" hidden="1" customHeight="1" spans="1:7">
      <c r="A106" s="430" t="s">
        <v>302</v>
      </c>
      <c r="B106" s="287" t="s">
        <v>139</v>
      </c>
      <c r="C106" s="260"/>
      <c r="D106" s="431"/>
      <c r="E106" s="291" t="str">
        <f t="shared" si="5"/>
        <v/>
      </c>
      <c r="F106" s="261" t="str">
        <f t="shared" si="3"/>
        <v>否</v>
      </c>
      <c r="G106" s="134" t="str">
        <f t="shared" si="4"/>
        <v>项</v>
      </c>
    </row>
    <row r="107" ht="36" hidden="1" customHeight="1" spans="1:7">
      <c r="A107" s="430" t="s">
        <v>303</v>
      </c>
      <c r="B107" s="287" t="s">
        <v>141</v>
      </c>
      <c r="C107" s="260">
        <v>0</v>
      </c>
      <c r="D107" s="431"/>
      <c r="E107" s="291" t="str">
        <f t="shared" si="5"/>
        <v/>
      </c>
      <c r="F107" s="261" t="str">
        <f t="shared" si="3"/>
        <v>否</v>
      </c>
      <c r="G107" s="134" t="str">
        <f t="shared" si="4"/>
        <v>项</v>
      </c>
    </row>
    <row r="108" ht="36" hidden="1" customHeight="1" spans="1:7">
      <c r="A108" s="430" t="s">
        <v>304</v>
      </c>
      <c r="B108" s="287" t="s">
        <v>143</v>
      </c>
      <c r="C108" s="260">
        <v>0</v>
      </c>
      <c r="D108" s="431"/>
      <c r="E108" s="291" t="str">
        <f t="shared" si="5"/>
        <v/>
      </c>
      <c r="F108" s="261" t="str">
        <f t="shared" si="3"/>
        <v>否</v>
      </c>
      <c r="G108" s="134" t="str">
        <f t="shared" si="4"/>
        <v>项</v>
      </c>
    </row>
    <row r="109" ht="36" hidden="1" customHeight="1" spans="1:7">
      <c r="A109" s="430" t="s">
        <v>305</v>
      </c>
      <c r="B109" s="287" t="s">
        <v>306</v>
      </c>
      <c r="C109" s="260">
        <v>0</v>
      </c>
      <c r="D109" s="431"/>
      <c r="E109" s="291" t="str">
        <f t="shared" si="5"/>
        <v/>
      </c>
      <c r="F109" s="261" t="str">
        <f t="shared" si="3"/>
        <v>否</v>
      </c>
      <c r="G109" s="134" t="str">
        <f t="shared" si="4"/>
        <v>项</v>
      </c>
    </row>
    <row r="110" ht="36" hidden="1" customHeight="1" spans="1:7">
      <c r="A110" s="430" t="s">
        <v>307</v>
      </c>
      <c r="B110" s="287" t="s">
        <v>308</v>
      </c>
      <c r="C110" s="260">
        <v>0</v>
      </c>
      <c r="D110" s="431"/>
      <c r="E110" s="291" t="str">
        <f t="shared" si="5"/>
        <v/>
      </c>
      <c r="F110" s="261" t="str">
        <f t="shared" si="3"/>
        <v>否</v>
      </c>
      <c r="G110" s="134" t="str">
        <f t="shared" si="4"/>
        <v>项</v>
      </c>
    </row>
    <row r="111" ht="36" hidden="1" customHeight="1" spans="1:7">
      <c r="A111" s="430" t="s">
        <v>309</v>
      </c>
      <c r="B111" s="287" t="s">
        <v>310</v>
      </c>
      <c r="C111" s="260">
        <v>0</v>
      </c>
      <c r="D111" s="431"/>
      <c r="E111" s="291" t="str">
        <f t="shared" si="5"/>
        <v/>
      </c>
      <c r="F111" s="261" t="str">
        <f t="shared" si="3"/>
        <v>否</v>
      </c>
      <c r="G111" s="134" t="str">
        <f t="shared" si="4"/>
        <v>项</v>
      </c>
    </row>
    <row r="112" ht="36" hidden="1" customHeight="1" spans="1:7">
      <c r="A112" s="430" t="s">
        <v>311</v>
      </c>
      <c r="B112" s="287" t="s">
        <v>312</v>
      </c>
      <c r="C112" s="260"/>
      <c r="D112" s="431"/>
      <c r="E112" s="291" t="str">
        <f t="shared" si="5"/>
        <v/>
      </c>
      <c r="F112" s="261" t="str">
        <f t="shared" si="3"/>
        <v>否</v>
      </c>
      <c r="G112" s="134" t="str">
        <f t="shared" si="4"/>
        <v>项</v>
      </c>
    </row>
    <row r="113" ht="36" hidden="1" customHeight="1" spans="1:7">
      <c r="A113" s="430" t="s">
        <v>313</v>
      </c>
      <c r="B113" s="287" t="s">
        <v>157</v>
      </c>
      <c r="C113" s="260"/>
      <c r="D113" s="431"/>
      <c r="E113" s="291" t="str">
        <f t="shared" si="5"/>
        <v/>
      </c>
      <c r="F113" s="261" t="str">
        <f t="shared" si="3"/>
        <v>否</v>
      </c>
      <c r="G113" s="134" t="str">
        <f t="shared" si="4"/>
        <v>项</v>
      </c>
    </row>
    <row r="114" ht="36" hidden="1" customHeight="1" spans="1:7">
      <c r="A114" s="430" t="s">
        <v>314</v>
      </c>
      <c r="B114" s="287" t="s">
        <v>315</v>
      </c>
      <c r="C114" s="260"/>
      <c r="D114" s="431"/>
      <c r="E114" s="291" t="str">
        <f t="shared" si="5"/>
        <v/>
      </c>
      <c r="F114" s="261" t="str">
        <f t="shared" si="3"/>
        <v>否</v>
      </c>
      <c r="G114" s="134" t="str">
        <f t="shared" si="4"/>
        <v>项</v>
      </c>
    </row>
    <row r="115" ht="36" customHeight="1" spans="1:7">
      <c r="A115" s="428" t="s">
        <v>316</v>
      </c>
      <c r="B115" s="283" t="s">
        <v>317</v>
      </c>
      <c r="C115" s="327">
        <v>1631</v>
      </c>
      <c r="D115" s="429">
        <f>SUM(D116:D123)</f>
        <v>1559</v>
      </c>
      <c r="E115" s="291">
        <f t="shared" si="5"/>
        <v>-0.044</v>
      </c>
      <c r="F115" s="261" t="str">
        <f t="shared" si="3"/>
        <v>是</v>
      </c>
      <c r="G115" s="134" t="str">
        <f t="shared" si="4"/>
        <v>款</v>
      </c>
    </row>
    <row r="116" ht="36" customHeight="1" spans="1:7">
      <c r="A116" s="430" t="s">
        <v>318</v>
      </c>
      <c r="B116" s="287" t="s">
        <v>139</v>
      </c>
      <c r="C116" s="260">
        <v>1511</v>
      </c>
      <c r="D116" s="431">
        <v>1239</v>
      </c>
      <c r="E116" s="291">
        <f t="shared" si="5"/>
        <v>-0.18</v>
      </c>
      <c r="F116" s="261" t="str">
        <f t="shared" si="3"/>
        <v>是</v>
      </c>
      <c r="G116" s="134" t="str">
        <f t="shared" si="4"/>
        <v>项</v>
      </c>
    </row>
    <row r="117" ht="36" customHeight="1" spans="1:7">
      <c r="A117" s="430" t="s">
        <v>319</v>
      </c>
      <c r="B117" s="287" t="s">
        <v>141</v>
      </c>
      <c r="C117" s="260">
        <v>120</v>
      </c>
      <c r="D117" s="431">
        <v>40</v>
      </c>
      <c r="E117" s="291">
        <f t="shared" si="5"/>
        <v>-0.667</v>
      </c>
      <c r="F117" s="261" t="str">
        <f t="shared" si="3"/>
        <v>是</v>
      </c>
      <c r="G117" s="134" t="str">
        <f t="shared" si="4"/>
        <v>项</v>
      </c>
    </row>
    <row r="118" ht="36" hidden="1" customHeight="1" spans="1:7">
      <c r="A118" s="430" t="s">
        <v>320</v>
      </c>
      <c r="B118" s="287" t="s">
        <v>143</v>
      </c>
      <c r="C118" s="260"/>
      <c r="D118" s="431"/>
      <c r="E118" s="291" t="str">
        <f t="shared" si="5"/>
        <v/>
      </c>
      <c r="F118" s="261" t="str">
        <f t="shared" si="3"/>
        <v>否</v>
      </c>
      <c r="G118" s="134" t="str">
        <f t="shared" si="4"/>
        <v>项</v>
      </c>
    </row>
    <row r="119" ht="36" customHeight="1" spans="1:7">
      <c r="A119" s="430" t="s">
        <v>321</v>
      </c>
      <c r="B119" s="287" t="s">
        <v>322</v>
      </c>
      <c r="C119" s="260"/>
      <c r="D119" s="431">
        <v>200</v>
      </c>
      <c r="E119" s="291">
        <v>1</v>
      </c>
      <c r="F119" s="261" t="str">
        <f t="shared" si="3"/>
        <v>是</v>
      </c>
      <c r="G119" s="134" t="str">
        <f t="shared" si="4"/>
        <v>项</v>
      </c>
    </row>
    <row r="120" ht="36" hidden="1" customHeight="1" spans="1:7">
      <c r="A120" s="430" t="s">
        <v>323</v>
      </c>
      <c r="B120" s="287" t="s">
        <v>324</v>
      </c>
      <c r="C120" s="260">
        <v>0</v>
      </c>
      <c r="D120" s="431"/>
      <c r="E120" s="291" t="str">
        <f t="shared" si="5"/>
        <v/>
      </c>
      <c r="F120" s="261" t="str">
        <f t="shared" si="3"/>
        <v>否</v>
      </c>
      <c r="G120" s="134" t="str">
        <f t="shared" si="4"/>
        <v>项</v>
      </c>
    </row>
    <row r="121" ht="36" customHeight="1" spans="1:7">
      <c r="A121" s="430" t="s">
        <v>325</v>
      </c>
      <c r="B121" s="287" t="s">
        <v>326</v>
      </c>
      <c r="C121" s="260">
        <v>0</v>
      </c>
      <c r="D121" s="431">
        <v>80</v>
      </c>
      <c r="E121" s="291">
        <v>1</v>
      </c>
      <c r="F121" s="261" t="str">
        <f t="shared" si="3"/>
        <v>是</v>
      </c>
      <c r="G121" s="134" t="str">
        <f t="shared" si="4"/>
        <v>项</v>
      </c>
    </row>
    <row r="122" ht="36" hidden="1" customHeight="1" spans="1:7">
      <c r="A122" s="430" t="s">
        <v>327</v>
      </c>
      <c r="B122" s="287" t="s">
        <v>157</v>
      </c>
      <c r="C122" s="260"/>
      <c r="D122" s="431"/>
      <c r="E122" s="291" t="str">
        <f t="shared" si="5"/>
        <v/>
      </c>
      <c r="F122" s="261" t="str">
        <f t="shared" si="3"/>
        <v>否</v>
      </c>
      <c r="G122" s="134" t="str">
        <f t="shared" si="4"/>
        <v>项</v>
      </c>
    </row>
    <row r="123" ht="36" hidden="1" customHeight="1" spans="1:7">
      <c r="A123" s="430" t="s">
        <v>328</v>
      </c>
      <c r="B123" s="287" t="s">
        <v>329</v>
      </c>
      <c r="C123" s="260"/>
      <c r="D123" s="431"/>
      <c r="E123" s="291" t="str">
        <f t="shared" si="5"/>
        <v/>
      </c>
      <c r="F123" s="261" t="str">
        <f t="shared" si="3"/>
        <v>否</v>
      </c>
      <c r="G123" s="134" t="str">
        <f t="shared" si="4"/>
        <v>项</v>
      </c>
    </row>
    <row r="124" ht="36" customHeight="1" spans="1:7">
      <c r="A124" s="428" t="s">
        <v>330</v>
      </c>
      <c r="B124" s="283" t="s">
        <v>331</v>
      </c>
      <c r="C124" s="327">
        <v>273</v>
      </c>
      <c r="D124" s="429">
        <f>SUM(D125:D134)</f>
        <v>284</v>
      </c>
      <c r="E124" s="291">
        <f t="shared" si="5"/>
        <v>0.04</v>
      </c>
      <c r="F124" s="261" t="str">
        <f t="shared" si="3"/>
        <v>是</v>
      </c>
      <c r="G124" s="134" t="str">
        <f t="shared" si="4"/>
        <v>款</v>
      </c>
    </row>
    <row r="125" ht="36" customHeight="1" spans="1:7">
      <c r="A125" s="430" t="s">
        <v>332</v>
      </c>
      <c r="B125" s="287" t="s">
        <v>139</v>
      </c>
      <c r="C125" s="260">
        <v>38</v>
      </c>
      <c r="D125" s="431">
        <v>49</v>
      </c>
      <c r="E125" s="291">
        <f t="shared" si="5"/>
        <v>0.289</v>
      </c>
      <c r="F125" s="261" t="str">
        <f t="shared" si="3"/>
        <v>是</v>
      </c>
      <c r="G125" s="134" t="str">
        <f t="shared" si="4"/>
        <v>项</v>
      </c>
    </row>
    <row r="126" ht="36" hidden="1" customHeight="1" spans="1:7">
      <c r="A126" s="430" t="s">
        <v>333</v>
      </c>
      <c r="B126" s="287" t="s">
        <v>141</v>
      </c>
      <c r="C126" s="260">
        <v>0</v>
      </c>
      <c r="D126" s="431"/>
      <c r="E126" s="291" t="str">
        <f t="shared" si="5"/>
        <v/>
      </c>
      <c r="F126" s="261" t="str">
        <f t="shared" si="3"/>
        <v>否</v>
      </c>
      <c r="G126" s="134" t="str">
        <f t="shared" si="4"/>
        <v>项</v>
      </c>
    </row>
    <row r="127" ht="36" hidden="1" customHeight="1" spans="1:7">
      <c r="A127" s="430" t="s">
        <v>334</v>
      </c>
      <c r="B127" s="287" t="s">
        <v>143</v>
      </c>
      <c r="C127" s="260"/>
      <c r="D127" s="431"/>
      <c r="E127" s="291" t="str">
        <f t="shared" si="5"/>
        <v/>
      </c>
      <c r="F127" s="261" t="str">
        <f t="shared" si="3"/>
        <v>否</v>
      </c>
      <c r="G127" s="134" t="str">
        <f t="shared" si="4"/>
        <v>项</v>
      </c>
    </row>
    <row r="128" ht="36" hidden="1" customHeight="1" spans="1:7">
      <c r="A128" s="430" t="s">
        <v>335</v>
      </c>
      <c r="B128" s="287" t="s">
        <v>336</v>
      </c>
      <c r="C128" s="260">
        <v>0</v>
      </c>
      <c r="D128" s="431"/>
      <c r="E128" s="291" t="str">
        <f t="shared" si="5"/>
        <v/>
      </c>
      <c r="F128" s="261" t="str">
        <f t="shared" si="3"/>
        <v>否</v>
      </c>
      <c r="G128" s="134" t="str">
        <f t="shared" si="4"/>
        <v>项</v>
      </c>
    </row>
    <row r="129" ht="36" hidden="1" customHeight="1" spans="1:7">
      <c r="A129" s="430" t="s">
        <v>337</v>
      </c>
      <c r="B129" s="287" t="s">
        <v>338</v>
      </c>
      <c r="C129" s="260">
        <v>0</v>
      </c>
      <c r="D129" s="431"/>
      <c r="E129" s="291" t="str">
        <f t="shared" si="5"/>
        <v/>
      </c>
      <c r="F129" s="261" t="str">
        <f t="shared" si="3"/>
        <v>否</v>
      </c>
      <c r="G129" s="134" t="str">
        <f t="shared" si="4"/>
        <v>项</v>
      </c>
    </row>
    <row r="130" ht="36" hidden="1" customHeight="1" spans="1:7">
      <c r="A130" s="430" t="s">
        <v>339</v>
      </c>
      <c r="B130" s="287" t="s">
        <v>340</v>
      </c>
      <c r="C130" s="260">
        <v>0</v>
      </c>
      <c r="D130" s="431"/>
      <c r="E130" s="291" t="str">
        <f t="shared" si="5"/>
        <v/>
      </c>
      <c r="F130" s="261" t="str">
        <f t="shared" si="3"/>
        <v>否</v>
      </c>
      <c r="G130" s="134" t="str">
        <f t="shared" si="4"/>
        <v>项</v>
      </c>
    </row>
    <row r="131" ht="36" hidden="1" customHeight="1" spans="1:7">
      <c r="A131" s="430" t="s">
        <v>341</v>
      </c>
      <c r="B131" s="287" t="s">
        <v>342</v>
      </c>
      <c r="C131" s="260">
        <v>0</v>
      </c>
      <c r="D131" s="431"/>
      <c r="E131" s="291" t="str">
        <f t="shared" si="5"/>
        <v/>
      </c>
      <c r="F131" s="261" t="str">
        <f t="shared" si="3"/>
        <v>否</v>
      </c>
      <c r="G131" s="134" t="str">
        <f t="shared" si="4"/>
        <v>项</v>
      </c>
    </row>
    <row r="132" ht="36" customHeight="1" spans="1:7">
      <c r="A132" s="430" t="s">
        <v>343</v>
      </c>
      <c r="B132" s="287" t="s">
        <v>344</v>
      </c>
      <c r="C132" s="260">
        <v>180</v>
      </c>
      <c r="D132" s="431">
        <v>180</v>
      </c>
      <c r="E132" s="291">
        <f t="shared" si="5"/>
        <v>0</v>
      </c>
      <c r="F132" s="261" t="str">
        <f t="shared" ref="F132:F195" si="6">IF(LEN(A132)=3,"是",IF(B132&lt;&gt;"",IF(SUM(C132:D132)&lt;&gt;0,"是","否"),"是"))</f>
        <v>是</v>
      </c>
      <c r="G132" s="134" t="str">
        <f t="shared" ref="G132:G195" si="7">IF(LEN(A132)=3,"类",IF(LEN(A132)=5,"款","项"))</f>
        <v>项</v>
      </c>
    </row>
    <row r="133" ht="36" customHeight="1" spans="1:7">
      <c r="A133" s="430" t="s">
        <v>345</v>
      </c>
      <c r="B133" s="287" t="s">
        <v>157</v>
      </c>
      <c r="C133" s="260">
        <v>55</v>
      </c>
      <c r="D133" s="431">
        <v>55</v>
      </c>
      <c r="E133" s="291">
        <f t="shared" ref="E133:E196" si="8">IF(C133&gt;0,D133/C133-1,IF(C133&lt;0,-(D133/C133-1),""))</f>
        <v>0</v>
      </c>
      <c r="F133" s="261" t="str">
        <f t="shared" si="6"/>
        <v>是</v>
      </c>
      <c r="G133" s="134" t="str">
        <f t="shared" si="7"/>
        <v>项</v>
      </c>
    </row>
    <row r="134" ht="36" hidden="1" customHeight="1" spans="1:7">
      <c r="A134" s="430" t="s">
        <v>346</v>
      </c>
      <c r="B134" s="287" t="s">
        <v>347</v>
      </c>
      <c r="C134" s="260">
        <v>0</v>
      </c>
      <c r="D134" s="431"/>
      <c r="E134" s="291" t="str">
        <f t="shared" si="8"/>
        <v/>
      </c>
      <c r="F134" s="261" t="str">
        <f t="shared" si="6"/>
        <v>否</v>
      </c>
      <c r="G134" s="134" t="str">
        <f t="shared" si="7"/>
        <v>项</v>
      </c>
    </row>
    <row r="135" ht="36" hidden="1" customHeight="1" spans="1:7">
      <c r="A135" s="428" t="s">
        <v>348</v>
      </c>
      <c r="B135" s="283" t="s">
        <v>349</v>
      </c>
      <c r="C135" s="327"/>
      <c r="D135" s="429"/>
      <c r="E135" s="291" t="str">
        <f t="shared" si="8"/>
        <v/>
      </c>
      <c r="F135" s="261" t="str">
        <f t="shared" si="6"/>
        <v>否</v>
      </c>
      <c r="G135" s="134" t="str">
        <f t="shared" si="7"/>
        <v>款</v>
      </c>
    </row>
    <row r="136" ht="36" hidden="1" customHeight="1" spans="1:7">
      <c r="A136" s="430" t="s">
        <v>350</v>
      </c>
      <c r="B136" s="287" t="s">
        <v>139</v>
      </c>
      <c r="C136" s="260">
        <v>0</v>
      </c>
      <c r="D136" s="431"/>
      <c r="E136" s="291" t="str">
        <f t="shared" si="8"/>
        <v/>
      </c>
      <c r="F136" s="261" t="str">
        <f t="shared" si="6"/>
        <v>否</v>
      </c>
      <c r="G136" s="134" t="str">
        <f t="shared" si="7"/>
        <v>项</v>
      </c>
    </row>
    <row r="137" ht="36" hidden="1" customHeight="1" spans="1:7">
      <c r="A137" s="430" t="s">
        <v>351</v>
      </c>
      <c r="B137" s="287" t="s">
        <v>141</v>
      </c>
      <c r="C137" s="260"/>
      <c r="D137" s="431"/>
      <c r="E137" s="291" t="str">
        <f t="shared" si="8"/>
        <v/>
      </c>
      <c r="F137" s="261" t="str">
        <f t="shared" si="6"/>
        <v>否</v>
      </c>
      <c r="G137" s="134" t="str">
        <f t="shared" si="7"/>
        <v>项</v>
      </c>
    </row>
    <row r="138" ht="36" hidden="1" customHeight="1" spans="1:7">
      <c r="A138" s="430" t="s">
        <v>352</v>
      </c>
      <c r="B138" s="287" t="s">
        <v>143</v>
      </c>
      <c r="C138" s="260">
        <v>0</v>
      </c>
      <c r="D138" s="431"/>
      <c r="E138" s="291" t="str">
        <f t="shared" si="8"/>
        <v/>
      </c>
      <c r="F138" s="261" t="str">
        <f t="shared" si="6"/>
        <v>否</v>
      </c>
      <c r="G138" s="134" t="str">
        <f t="shared" si="7"/>
        <v>项</v>
      </c>
    </row>
    <row r="139" ht="36" hidden="1" customHeight="1" spans="1:7">
      <c r="A139" s="430" t="s">
        <v>353</v>
      </c>
      <c r="B139" s="287" t="s">
        <v>354</v>
      </c>
      <c r="C139" s="260">
        <v>0</v>
      </c>
      <c r="D139" s="431"/>
      <c r="E139" s="291" t="str">
        <f t="shared" si="8"/>
        <v/>
      </c>
      <c r="F139" s="261" t="str">
        <f t="shared" si="6"/>
        <v>否</v>
      </c>
      <c r="G139" s="134" t="str">
        <f t="shared" si="7"/>
        <v>项</v>
      </c>
    </row>
    <row r="140" ht="36" hidden="1" customHeight="1" spans="1:7">
      <c r="A140" s="430" t="s">
        <v>355</v>
      </c>
      <c r="B140" s="287" t="s">
        <v>356</v>
      </c>
      <c r="C140" s="260"/>
      <c r="D140" s="431"/>
      <c r="E140" s="291" t="str">
        <f t="shared" si="8"/>
        <v/>
      </c>
      <c r="F140" s="261" t="str">
        <f t="shared" si="6"/>
        <v>否</v>
      </c>
      <c r="G140" s="134" t="str">
        <f t="shared" si="7"/>
        <v>项</v>
      </c>
    </row>
    <row r="141" ht="36" hidden="1" customHeight="1" spans="1:7">
      <c r="A141" s="430" t="s">
        <v>357</v>
      </c>
      <c r="B141" s="287" t="s">
        <v>358</v>
      </c>
      <c r="C141" s="260"/>
      <c r="D141" s="431"/>
      <c r="E141" s="291" t="str">
        <f t="shared" si="8"/>
        <v/>
      </c>
      <c r="F141" s="261" t="str">
        <f t="shared" si="6"/>
        <v>否</v>
      </c>
      <c r="G141" s="134" t="str">
        <f t="shared" si="7"/>
        <v>项</v>
      </c>
    </row>
    <row r="142" ht="36" hidden="1" customHeight="1" spans="1:7">
      <c r="A142" s="430" t="s">
        <v>359</v>
      </c>
      <c r="B142" s="287" t="s">
        <v>360</v>
      </c>
      <c r="C142" s="260">
        <v>0</v>
      </c>
      <c r="D142" s="431"/>
      <c r="E142" s="291" t="str">
        <f t="shared" si="8"/>
        <v/>
      </c>
      <c r="F142" s="261" t="str">
        <f t="shared" si="6"/>
        <v>否</v>
      </c>
      <c r="G142" s="134" t="str">
        <f t="shared" si="7"/>
        <v>项</v>
      </c>
    </row>
    <row r="143" ht="36" hidden="1" customHeight="1" spans="1:7">
      <c r="A143" s="430" t="s">
        <v>361</v>
      </c>
      <c r="B143" s="287" t="s">
        <v>362</v>
      </c>
      <c r="C143" s="260">
        <v>0</v>
      </c>
      <c r="D143" s="431"/>
      <c r="E143" s="291" t="str">
        <f t="shared" si="8"/>
        <v/>
      </c>
      <c r="F143" s="261" t="str">
        <f t="shared" si="6"/>
        <v>否</v>
      </c>
      <c r="G143" s="134" t="str">
        <f t="shared" si="7"/>
        <v>项</v>
      </c>
    </row>
    <row r="144" ht="36" hidden="1" customHeight="1" spans="1:7">
      <c r="A144" s="430" t="s">
        <v>363</v>
      </c>
      <c r="B144" s="287" t="s">
        <v>364</v>
      </c>
      <c r="C144" s="260">
        <v>0</v>
      </c>
      <c r="D144" s="431"/>
      <c r="E144" s="291" t="str">
        <f t="shared" si="8"/>
        <v/>
      </c>
      <c r="F144" s="261" t="str">
        <f t="shared" si="6"/>
        <v>否</v>
      </c>
      <c r="G144" s="134" t="str">
        <f t="shared" si="7"/>
        <v>项</v>
      </c>
    </row>
    <row r="145" ht="36" hidden="1" customHeight="1" spans="1:7">
      <c r="A145" s="430" t="s">
        <v>365</v>
      </c>
      <c r="B145" s="287" t="s">
        <v>366</v>
      </c>
      <c r="C145" s="260">
        <v>0</v>
      </c>
      <c r="D145" s="431"/>
      <c r="E145" s="291" t="str">
        <f t="shared" si="8"/>
        <v/>
      </c>
      <c r="F145" s="261" t="str">
        <f t="shared" si="6"/>
        <v>否</v>
      </c>
      <c r="G145" s="134" t="str">
        <f t="shared" si="7"/>
        <v>项</v>
      </c>
    </row>
    <row r="146" ht="36" hidden="1" customHeight="1" spans="1:7">
      <c r="A146" s="430" t="s">
        <v>367</v>
      </c>
      <c r="B146" s="287" t="s">
        <v>157</v>
      </c>
      <c r="C146" s="260">
        <v>0</v>
      </c>
      <c r="D146" s="431"/>
      <c r="E146" s="291" t="str">
        <f t="shared" si="8"/>
        <v/>
      </c>
      <c r="F146" s="261" t="str">
        <f t="shared" si="6"/>
        <v>否</v>
      </c>
      <c r="G146" s="134" t="str">
        <f t="shared" si="7"/>
        <v>项</v>
      </c>
    </row>
    <row r="147" ht="36" hidden="1" customHeight="1" spans="1:7">
      <c r="A147" s="430" t="s">
        <v>368</v>
      </c>
      <c r="B147" s="287" t="s">
        <v>369</v>
      </c>
      <c r="C147" s="260"/>
      <c r="D147" s="431"/>
      <c r="E147" s="291" t="str">
        <f t="shared" si="8"/>
        <v/>
      </c>
      <c r="F147" s="261" t="str">
        <f t="shared" si="6"/>
        <v>否</v>
      </c>
      <c r="G147" s="134" t="str">
        <f t="shared" si="7"/>
        <v>项</v>
      </c>
    </row>
    <row r="148" ht="36" customHeight="1" spans="1:7">
      <c r="A148" s="428" t="s">
        <v>370</v>
      </c>
      <c r="B148" s="283" t="s">
        <v>371</v>
      </c>
      <c r="C148" s="327">
        <v>467</v>
      </c>
      <c r="D148" s="429">
        <f>SUM(D149:D154)</f>
        <v>468</v>
      </c>
      <c r="E148" s="291">
        <f t="shared" si="8"/>
        <v>0.002</v>
      </c>
      <c r="F148" s="261" t="str">
        <f t="shared" si="6"/>
        <v>是</v>
      </c>
      <c r="G148" s="134" t="str">
        <f t="shared" si="7"/>
        <v>款</v>
      </c>
    </row>
    <row r="149" ht="36" hidden="1" customHeight="1" spans="1:7">
      <c r="A149" s="430" t="s">
        <v>372</v>
      </c>
      <c r="B149" s="287" t="s">
        <v>139</v>
      </c>
      <c r="C149" s="260"/>
      <c r="D149" s="431"/>
      <c r="E149" s="291" t="str">
        <f t="shared" si="8"/>
        <v/>
      </c>
      <c r="F149" s="261" t="str">
        <f t="shared" si="6"/>
        <v>否</v>
      </c>
      <c r="G149" s="134" t="str">
        <f t="shared" si="7"/>
        <v>项</v>
      </c>
    </row>
    <row r="150" ht="36" customHeight="1" spans="1:7">
      <c r="A150" s="430" t="s">
        <v>373</v>
      </c>
      <c r="B150" s="287" t="s">
        <v>141</v>
      </c>
      <c r="C150" s="260">
        <v>2</v>
      </c>
      <c r="D150" s="431">
        <v>2</v>
      </c>
      <c r="E150" s="291">
        <f t="shared" si="8"/>
        <v>0</v>
      </c>
      <c r="F150" s="261" t="str">
        <f t="shared" si="6"/>
        <v>是</v>
      </c>
      <c r="G150" s="134" t="str">
        <f t="shared" si="7"/>
        <v>项</v>
      </c>
    </row>
    <row r="151" ht="36" hidden="1" customHeight="1" spans="1:7">
      <c r="A151" s="430" t="s">
        <v>374</v>
      </c>
      <c r="B151" s="287" t="s">
        <v>143</v>
      </c>
      <c r="C151" s="260"/>
      <c r="D151" s="431"/>
      <c r="E151" s="291" t="str">
        <f t="shared" si="8"/>
        <v/>
      </c>
      <c r="F151" s="261" t="str">
        <f t="shared" si="6"/>
        <v>否</v>
      </c>
      <c r="G151" s="134" t="str">
        <f t="shared" si="7"/>
        <v>项</v>
      </c>
    </row>
    <row r="152" ht="36" customHeight="1" spans="1:7">
      <c r="A152" s="430" t="s">
        <v>375</v>
      </c>
      <c r="B152" s="287" t="s">
        <v>376</v>
      </c>
      <c r="C152" s="260">
        <v>453</v>
      </c>
      <c r="D152" s="431">
        <v>453</v>
      </c>
      <c r="E152" s="291">
        <f t="shared" si="8"/>
        <v>0</v>
      </c>
      <c r="F152" s="261" t="str">
        <f t="shared" si="6"/>
        <v>是</v>
      </c>
      <c r="G152" s="134" t="str">
        <f t="shared" si="7"/>
        <v>项</v>
      </c>
    </row>
    <row r="153" ht="36" hidden="1" customHeight="1" spans="1:7">
      <c r="A153" s="430" t="s">
        <v>377</v>
      </c>
      <c r="B153" s="287" t="s">
        <v>157</v>
      </c>
      <c r="C153" s="260"/>
      <c r="D153" s="431"/>
      <c r="E153" s="291" t="str">
        <f t="shared" si="8"/>
        <v/>
      </c>
      <c r="F153" s="261" t="str">
        <f t="shared" si="6"/>
        <v>否</v>
      </c>
      <c r="G153" s="134" t="str">
        <f t="shared" si="7"/>
        <v>项</v>
      </c>
    </row>
    <row r="154" ht="36" customHeight="1" spans="1:7">
      <c r="A154" s="430" t="s">
        <v>378</v>
      </c>
      <c r="B154" s="287" t="s">
        <v>379</v>
      </c>
      <c r="C154" s="260">
        <v>12</v>
      </c>
      <c r="D154" s="431">
        <v>13</v>
      </c>
      <c r="E154" s="291">
        <f t="shared" si="8"/>
        <v>0.083</v>
      </c>
      <c r="F154" s="261" t="str">
        <f t="shared" si="6"/>
        <v>是</v>
      </c>
      <c r="G154" s="134" t="str">
        <f t="shared" si="7"/>
        <v>项</v>
      </c>
    </row>
    <row r="155" ht="36" customHeight="1" spans="1:7">
      <c r="A155" s="428" t="s">
        <v>380</v>
      </c>
      <c r="B155" s="283" t="s">
        <v>381</v>
      </c>
      <c r="C155" s="327">
        <v>41</v>
      </c>
      <c r="D155" s="429">
        <f>SUM(D156:D162)</f>
        <v>43</v>
      </c>
      <c r="E155" s="291">
        <f t="shared" si="8"/>
        <v>0.049</v>
      </c>
      <c r="F155" s="261" t="str">
        <f t="shared" si="6"/>
        <v>是</v>
      </c>
      <c r="G155" s="134" t="str">
        <f t="shared" si="7"/>
        <v>款</v>
      </c>
    </row>
    <row r="156" ht="36" customHeight="1" spans="1:7">
      <c r="A156" s="430" t="s">
        <v>382</v>
      </c>
      <c r="B156" s="287" t="s">
        <v>139</v>
      </c>
      <c r="C156" s="260">
        <v>41</v>
      </c>
      <c r="D156" s="431">
        <v>43</v>
      </c>
      <c r="E156" s="291">
        <f t="shared" si="8"/>
        <v>0.049</v>
      </c>
      <c r="F156" s="261" t="str">
        <f t="shared" si="6"/>
        <v>是</v>
      </c>
      <c r="G156" s="134" t="str">
        <f t="shared" si="7"/>
        <v>项</v>
      </c>
    </row>
    <row r="157" ht="36" hidden="1" customHeight="1" spans="1:7">
      <c r="A157" s="430" t="s">
        <v>383</v>
      </c>
      <c r="B157" s="287" t="s">
        <v>141</v>
      </c>
      <c r="C157" s="260">
        <v>0</v>
      </c>
      <c r="D157" s="431"/>
      <c r="E157" s="291" t="str">
        <f t="shared" si="8"/>
        <v/>
      </c>
      <c r="F157" s="261" t="str">
        <f t="shared" si="6"/>
        <v>否</v>
      </c>
      <c r="G157" s="134" t="str">
        <f t="shared" si="7"/>
        <v>项</v>
      </c>
    </row>
    <row r="158" ht="36" hidden="1" customHeight="1" spans="1:7">
      <c r="A158" s="430" t="s">
        <v>384</v>
      </c>
      <c r="B158" s="287" t="s">
        <v>143</v>
      </c>
      <c r="C158" s="260"/>
      <c r="D158" s="431"/>
      <c r="E158" s="291" t="str">
        <f t="shared" si="8"/>
        <v/>
      </c>
      <c r="F158" s="261" t="str">
        <f t="shared" si="6"/>
        <v>否</v>
      </c>
      <c r="G158" s="134" t="str">
        <f t="shared" si="7"/>
        <v>项</v>
      </c>
    </row>
    <row r="159" ht="36" hidden="1" customHeight="1" spans="1:7">
      <c r="A159" s="430" t="s">
        <v>385</v>
      </c>
      <c r="B159" s="287" t="s">
        <v>386</v>
      </c>
      <c r="C159" s="260">
        <v>0</v>
      </c>
      <c r="D159" s="431"/>
      <c r="E159" s="291" t="str">
        <f t="shared" si="8"/>
        <v/>
      </c>
      <c r="F159" s="261" t="str">
        <f t="shared" si="6"/>
        <v>否</v>
      </c>
      <c r="G159" s="134" t="str">
        <f t="shared" si="7"/>
        <v>项</v>
      </c>
    </row>
    <row r="160" ht="36" hidden="1" customHeight="1" spans="1:7">
      <c r="A160" s="430" t="s">
        <v>387</v>
      </c>
      <c r="B160" s="287" t="s">
        <v>388</v>
      </c>
      <c r="C160" s="260"/>
      <c r="D160" s="431"/>
      <c r="E160" s="291" t="str">
        <f t="shared" si="8"/>
        <v/>
      </c>
      <c r="F160" s="261" t="str">
        <f t="shared" si="6"/>
        <v>否</v>
      </c>
      <c r="G160" s="134" t="str">
        <f t="shared" si="7"/>
        <v>项</v>
      </c>
    </row>
    <row r="161" ht="36" hidden="1" customHeight="1" spans="1:7">
      <c r="A161" s="430" t="s">
        <v>389</v>
      </c>
      <c r="B161" s="287" t="s">
        <v>157</v>
      </c>
      <c r="C161" s="260"/>
      <c r="D161" s="431"/>
      <c r="E161" s="291" t="str">
        <f t="shared" si="8"/>
        <v/>
      </c>
      <c r="F161" s="261" t="str">
        <f t="shared" si="6"/>
        <v>否</v>
      </c>
      <c r="G161" s="134" t="str">
        <f t="shared" si="7"/>
        <v>项</v>
      </c>
    </row>
    <row r="162" ht="36" hidden="1" customHeight="1" spans="1:7">
      <c r="A162" s="430" t="s">
        <v>390</v>
      </c>
      <c r="B162" s="287" t="s">
        <v>391</v>
      </c>
      <c r="C162" s="260">
        <v>0</v>
      </c>
      <c r="D162" s="431"/>
      <c r="E162" s="291" t="str">
        <f t="shared" si="8"/>
        <v/>
      </c>
      <c r="F162" s="261" t="str">
        <f t="shared" si="6"/>
        <v>否</v>
      </c>
      <c r="G162" s="134" t="str">
        <f t="shared" si="7"/>
        <v>项</v>
      </c>
    </row>
    <row r="163" ht="36" customHeight="1" spans="1:7">
      <c r="A163" s="428" t="s">
        <v>392</v>
      </c>
      <c r="B163" s="283" t="s">
        <v>393</v>
      </c>
      <c r="C163" s="327">
        <v>11</v>
      </c>
      <c r="D163" s="429">
        <f>SUM(D164:D168)</f>
        <v>12</v>
      </c>
      <c r="E163" s="291">
        <f t="shared" si="8"/>
        <v>0.091</v>
      </c>
      <c r="F163" s="261" t="str">
        <f t="shared" si="6"/>
        <v>是</v>
      </c>
      <c r="G163" s="134" t="str">
        <f t="shared" si="7"/>
        <v>款</v>
      </c>
    </row>
    <row r="164" ht="36" hidden="1" customHeight="1" spans="1:7">
      <c r="A164" s="430" t="s">
        <v>394</v>
      </c>
      <c r="B164" s="287" t="s">
        <v>139</v>
      </c>
      <c r="C164" s="260"/>
      <c r="D164" s="431"/>
      <c r="E164" s="291" t="str">
        <f t="shared" si="8"/>
        <v/>
      </c>
      <c r="F164" s="261" t="str">
        <f t="shared" si="6"/>
        <v>否</v>
      </c>
      <c r="G164" s="134" t="str">
        <f t="shared" si="7"/>
        <v>项</v>
      </c>
    </row>
    <row r="165" ht="36" hidden="1" customHeight="1" spans="1:7">
      <c r="A165" s="430" t="s">
        <v>395</v>
      </c>
      <c r="B165" s="287" t="s">
        <v>141</v>
      </c>
      <c r="C165" s="260">
        <v>0</v>
      </c>
      <c r="D165" s="431"/>
      <c r="E165" s="291" t="str">
        <f t="shared" si="8"/>
        <v/>
      </c>
      <c r="F165" s="261" t="str">
        <f t="shared" si="6"/>
        <v>否</v>
      </c>
      <c r="G165" s="134" t="str">
        <f t="shared" si="7"/>
        <v>项</v>
      </c>
    </row>
    <row r="166" ht="36" hidden="1" customHeight="1" spans="1:7">
      <c r="A166" s="430" t="s">
        <v>396</v>
      </c>
      <c r="B166" s="287" t="s">
        <v>143</v>
      </c>
      <c r="C166" s="260">
        <v>0</v>
      </c>
      <c r="D166" s="431"/>
      <c r="E166" s="291" t="str">
        <f t="shared" si="8"/>
        <v/>
      </c>
      <c r="F166" s="261" t="str">
        <f t="shared" si="6"/>
        <v>否</v>
      </c>
      <c r="G166" s="134" t="str">
        <f t="shared" si="7"/>
        <v>项</v>
      </c>
    </row>
    <row r="167" ht="36" customHeight="1" spans="1:7">
      <c r="A167" s="430" t="s">
        <v>397</v>
      </c>
      <c r="B167" s="287" t="s">
        <v>398</v>
      </c>
      <c r="C167" s="260">
        <v>11</v>
      </c>
      <c r="D167" s="431">
        <v>12</v>
      </c>
      <c r="E167" s="291">
        <f t="shared" si="8"/>
        <v>0.091</v>
      </c>
      <c r="F167" s="261" t="str">
        <f t="shared" si="6"/>
        <v>是</v>
      </c>
      <c r="G167" s="134" t="str">
        <f t="shared" si="7"/>
        <v>项</v>
      </c>
    </row>
    <row r="168" ht="36" hidden="1" customHeight="1" spans="1:7">
      <c r="A168" s="430" t="s">
        <v>399</v>
      </c>
      <c r="B168" s="287" t="s">
        <v>400</v>
      </c>
      <c r="C168" s="260">
        <v>0</v>
      </c>
      <c r="D168" s="431"/>
      <c r="E168" s="291" t="str">
        <f t="shared" si="8"/>
        <v/>
      </c>
      <c r="F168" s="261" t="str">
        <f t="shared" si="6"/>
        <v>否</v>
      </c>
      <c r="G168" s="134" t="str">
        <f t="shared" si="7"/>
        <v>项</v>
      </c>
    </row>
    <row r="169" ht="36" customHeight="1" spans="1:7">
      <c r="A169" s="428" t="s">
        <v>401</v>
      </c>
      <c r="B169" s="283" t="s">
        <v>402</v>
      </c>
      <c r="C169" s="327">
        <v>46</v>
      </c>
      <c r="D169" s="429">
        <f>SUM(D170:D175)</f>
        <v>65</v>
      </c>
      <c r="E169" s="291">
        <f t="shared" si="8"/>
        <v>0.413</v>
      </c>
      <c r="F169" s="261" t="str">
        <f t="shared" si="6"/>
        <v>是</v>
      </c>
      <c r="G169" s="134" t="str">
        <f t="shared" si="7"/>
        <v>款</v>
      </c>
    </row>
    <row r="170" ht="36" customHeight="1" spans="1:7">
      <c r="A170" s="430" t="s">
        <v>403</v>
      </c>
      <c r="B170" s="287" t="s">
        <v>139</v>
      </c>
      <c r="C170" s="260">
        <v>40</v>
      </c>
      <c r="D170" s="431">
        <v>59</v>
      </c>
      <c r="E170" s="291">
        <f t="shared" si="8"/>
        <v>0.475</v>
      </c>
      <c r="F170" s="261" t="str">
        <f t="shared" si="6"/>
        <v>是</v>
      </c>
      <c r="G170" s="134" t="str">
        <f t="shared" si="7"/>
        <v>项</v>
      </c>
    </row>
    <row r="171" ht="36" customHeight="1" spans="1:7">
      <c r="A171" s="430" t="s">
        <v>404</v>
      </c>
      <c r="B171" s="287" t="s">
        <v>141</v>
      </c>
      <c r="C171" s="260">
        <v>6</v>
      </c>
      <c r="D171" s="431">
        <v>6</v>
      </c>
      <c r="E171" s="291">
        <f t="shared" si="8"/>
        <v>0</v>
      </c>
      <c r="F171" s="261" t="str">
        <f t="shared" si="6"/>
        <v>是</v>
      </c>
      <c r="G171" s="134" t="str">
        <f t="shared" si="7"/>
        <v>项</v>
      </c>
    </row>
    <row r="172" ht="36" hidden="1" customHeight="1" spans="1:7">
      <c r="A172" s="430" t="s">
        <v>405</v>
      </c>
      <c r="B172" s="287" t="s">
        <v>143</v>
      </c>
      <c r="C172" s="260">
        <v>0</v>
      </c>
      <c r="D172" s="431"/>
      <c r="E172" s="291" t="str">
        <f t="shared" si="8"/>
        <v/>
      </c>
      <c r="F172" s="261" t="str">
        <f t="shared" si="6"/>
        <v>否</v>
      </c>
      <c r="G172" s="134" t="str">
        <f t="shared" si="7"/>
        <v>项</v>
      </c>
    </row>
    <row r="173" ht="36" hidden="1" customHeight="1" spans="1:7">
      <c r="A173" s="430" t="s">
        <v>406</v>
      </c>
      <c r="B173" s="287" t="s">
        <v>170</v>
      </c>
      <c r="C173" s="260"/>
      <c r="D173" s="431"/>
      <c r="E173" s="291" t="str">
        <f t="shared" si="8"/>
        <v/>
      </c>
      <c r="F173" s="261" t="str">
        <f t="shared" si="6"/>
        <v>否</v>
      </c>
      <c r="G173" s="134" t="str">
        <f t="shared" si="7"/>
        <v>项</v>
      </c>
    </row>
    <row r="174" ht="36" hidden="1" customHeight="1" spans="1:7">
      <c r="A174" s="430" t="s">
        <v>407</v>
      </c>
      <c r="B174" s="287" t="s">
        <v>157</v>
      </c>
      <c r="C174" s="260">
        <v>0</v>
      </c>
      <c r="D174" s="431"/>
      <c r="E174" s="291" t="str">
        <f t="shared" si="8"/>
        <v/>
      </c>
      <c r="F174" s="261" t="str">
        <f t="shared" si="6"/>
        <v>否</v>
      </c>
      <c r="G174" s="134" t="str">
        <f t="shared" si="7"/>
        <v>项</v>
      </c>
    </row>
    <row r="175" ht="36" hidden="1" customHeight="1" spans="1:7">
      <c r="A175" s="430" t="s">
        <v>408</v>
      </c>
      <c r="B175" s="287" t="s">
        <v>409</v>
      </c>
      <c r="C175" s="260"/>
      <c r="D175" s="431"/>
      <c r="E175" s="291" t="str">
        <f t="shared" si="8"/>
        <v/>
      </c>
      <c r="F175" s="261" t="str">
        <f t="shared" si="6"/>
        <v>否</v>
      </c>
      <c r="G175" s="134" t="str">
        <f t="shared" si="7"/>
        <v>项</v>
      </c>
    </row>
    <row r="176" ht="36" customHeight="1" spans="1:7">
      <c r="A176" s="428" t="s">
        <v>410</v>
      </c>
      <c r="B176" s="283" t="s">
        <v>411</v>
      </c>
      <c r="C176" s="327">
        <v>408</v>
      </c>
      <c r="D176" s="429">
        <f>SUM(D177:D182)</f>
        <v>457</v>
      </c>
      <c r="E176" s="291">
        <f t="shared" si="8"/>
        <v>0.12</v>
      </c>
      <c r="F176" s="261" t="str">
        <f t="shared" si="6"/>
        <v>是</v>
      </c>
      <c r="G176" s="134" t="str">
        <f t="shared" si="7"/>
        <v>款</v>
      </c>
    </row>
    <row r="177" ht="36" customHeight="1" spans="1:7">
      <c r="A177" s="430" t="s">
        <v>412</v>
      </c>
      <c r="B177" s="287" t="s">
        <v>139</v>
      </c>
      <c r="C177" s="260">
        <v>173</v>
      </c>
      <c r="D177" s="431">
        <v>161</v>
      </c>
      <c r="E177" s="291">
        <f t="shared" si="8"/>
        <v>-0.069</v>
      </c>
      <c r="F177" s="261" t="str">
        <f t="shared" si="6"/>
        <v>是</v>
      </c>
      <c r="G177" s="134" t="str">
        <f t="shared" si="7"/>
        <v>项</v>
      </c>
    </row>
    <row r="178" ht="36" customHeight="1" spans="1:7">
      <c r="A178" s="430" t="s">
        <v>413</v>
      </c>
      <c r="B178" s="287" t="s">
        <v>141</v>
      </c>
      <c r="C178" s="260">
        <v>24</v>
      </c>
      <c r="D178" s="431">
        <v>17</v>
      </c>
      <c r="E178" s="291">
        <f t="shared" si="8"/>
        <v>-0.292</v>
      </c>
      <c r="F178" s="261" t="str">
        <f t="shared" si="6"/>
        <v>是</v>
      </c>
      <c r="G178" s="134" t="str">
        <f t="shared" si="7"/>
        <v>项</v>
      </c>
    </row>
    <row r="179" ht="36" hidden="1" customHeight="1" spans="1:7">
      <c r="A179" s="430" t="s">
        <v>414</v>
      </c>
      <c r="B179" s="287" t="s">
        <v>143</v>
      </c>
      <c r="C179" s="260"/>
      <c r="D179" s="431"/>
      <c r="E179" s="291" t="str">
        <f t="shared" si="8"/>
        <v/>
      </c>
      <c r="F179" s="261" t="str">
        <f t="shared" si="6"/>
        <v>否</v>
      </c>
      <c r="G179" s="134" t="str">
        <f t="shared" si="7"/>
        <v>项</v>
      </c>
    </row>
    <row r="180" ht="36" hidden="1" customHeight="1" spans="1:7">
      <c r="A180" s="430">
        <v>2012906</v>
      </c>
      <c r="B180" s="287" t="s">
        <v>415</v>
      </c>
      <c r="C180" s="260">
        <v>0</v>
      </c>
      <c r="D180" s="431"/>
      <c r="E180" s="291" t="str">
        <f t="shared" si="8"/>
        <v/>
      </c>
      <c r="F180" s="261" t="str">
        <f t="shared" si="6"/>
        <v>否</v>
      </c>
      <c r="G180" s="134" t="str">
        <f t="shared" si="7"/>
        <v>项</v>
      </c>
    </row>
    <row r="181" ht="36" hidden="1" customHeight="1" spans="1:7">
      <c r="A181" s="430" t="s">
        <v>416</v>
      </c>
      <c r="B181" s="287" t="s">
        <v>157</v>
      </c>
      <c r="C181" s="260"/>
      <c r="D181" s="431"/>
      <c r="E181" s="291" t="str">
        <f t="shared" si="8"/>
        <v/>
      </c>
      <c r="F181" s="261" t="str">
        <f t="shared" si="6"/>
        <v>否</v>
      </c>
      <c r="G181" s="134" t="str">
        <f t="shared" si="7"/>
        <v>项</v>
      </c>
    </row>
    <row r="182" ht="36" customHeight="1" spans="1:7">
      <c r="A182" s="430" t="s">
        <v>417</v>
      </c>
      <c r="B182" s="287" t="s">
        <v>418</v>
      </c>
      <c r="C182" s="260">
        <v>211</v>
      </c>
      <c r="D182" s="431">
        <v>279</v>
      </c>
      <c r="E182" s="291">
        <f t="shared" si="8"/>
        <v>0.322</v>
      </c>
      <c r="F182" s="261" t="str">
        <f t="shared" si="6"/>
        <v>是</v>
      </c>
      <c r="G182" s="134" t="str">
        <f t="shared" si="7"/>
        <v>项</v>
      </c>
    </row>
    <row r="183" ht="36" customHeight="1" spans="1:7">
      <c r="A183" s="428" t="s">
        <v>419</v>
      </c>
      <c r="B183" s="283" t="s">
        <v>420</v>
      </c>
      <c r="C183" s="327">
        <v>1128</v>
      </c>
      <c r="D183" s="429">
        <f>SUM(D184:D189)</f>
        <v>1229</v>
      </c>
      <c r="E183" s="291">
        <f t="shared" si="8"/>
        <v>0.09</v>
      </c>
      <c r="F183" s="261" t="str">
        <f t="shared" si="6"/>
        <v>是</v>
      </c>
      <c r="G183" s="134" t="str">
        <f t="shared" si="7"/>
        <v>款</v>
      </c>
    </row>
    <row r="184" ht="36" customHeight="1" spans="1:7">
      <c r="A184" s="430" t="s">
        <v>421</v>
      </c>
      <c r="B184" s="287" t="s">
        <v>139</v>
      </c>
      <c r="C184" s="260">
        <v>904</v>
      </c>
      <c r="D184" s="431">
        <v>914</v>
      </c>
      <c r="E184" s="291">
        <f t="shared" si="8"/>
        <v>0.011</v>
      </c>
      <c r="F184" s="261" t="str">
        <f t="shared" si="6"/>
        <v>是</v>
      </c>
      <c r="G184" s="134" t="str">
        <f t="shared" si="7"/>
        <v>项</v>
      </c>
    </row>
    <row r="185" ht="36" customHeight="1" spans="1:7">
      <c r="A185" s="430" t="s">
        <v>422</v>
      </c>
      <c r="B185" s="287" t="s">
        <v>141</v>
      </c>
      <c r="C185" s="260">
        <v>137</v>
      </c>
      <c r="D185" s="431">
        <v>191</v>
      </c>
      <c r="E185" s="291">
        <f t="shared" si="8"/>
        <v>0.394</v>
      </c>
      <c r="F185" s="261" t="str">
        <f t="shared" si="6"/>
        <v>是</v>
      </c>
      <c r="G185" s="134" t="str">
        <f t="shared" si="7"/>
        <v>项</v>
      </c>
    </row>
    <row r="186" ht="36" hidden="1" customHeight="1" spans="1:7">
      <c r="A186" s="430" t="s">
        <v>423</v>
      </c>
      <c r="B186" s="287" t="s">
        <v>143</v>
      </c>
      <c r="C186" s="260"/>
      <c r="D186" s="431"/>
      <c r="E186" s="291" t="str">
        <f t="shared" si="8"/>
        <v/>
      </c>
      <c r="F186" s="261" t="str">
        <f t="shared" si="6"/>
        <v>否</v>
      </c>
      <c r="G186" s="134" t="str">
        <f t="shared" si="7"/>
        <v>项</v>
      </c>
    </row>
    <row r="187" ht="36" hidden="1" customHeight="1" spans="1:7">
      <c r="A187" s="430" t="s">
        <v>424</v>
      </c>
      <c r="B187" s="287" t="s">
        <v>425</v>
      </c>
      <c r="C187" s="260"/>
      <c r="D187" s="431"/>
      <c r="E187" s="291" t="str">
        <f t="shared" si="8"/>
        <v/>
      </c>
      <c r="F187" s="261" t="str">
        <f t="shared" si="6"/>
        <v>否</v>
      </c>
      <c r="G187" s="134" t="str">
        <f t="shared" si="7"/>
        <v>项</v>
      </c>
    </row>
    <row r="188" ht="36" customHeight="1" spans="1:7">
      <c r="A188" s="430" t="s">
        <v>426</v>
      </c>
      <c r="B188" s="287" t="s">
        <v>157</v>
      </c>
      <c r="C188" s="260">
        <v>11</v>
      </c>
      <c r="D188" s="431">
        <v>48</v>
      </c>
      <c r="E188" s="291">
        <f t="shared" si="8"/>
        <v>3.364</v>
      </c>
      <c r="F188" s="261" t="str">
        <f t="shared" si="6"/>
        <v>是</v>
      </c>
      <c r="G188" s="134" t="str">
        <f t="shared" si="7"/>
        <v>项</v>
      </c>
    </row>
    <row r="189" ht="36" customHeight="1" spans="1:7">
      <c r="A189" s="430" t="s">
        <v>427</v>
      </c>
      <c r="B189" s="287" t="s">
        <v>428</v>
      </c>
      <c r="C189" s="260">
        <v>76</v>
      </c>
      <c r="D189" s="431">
        <v>76</v>
      </c>
      <c r="E189" s="291">
        <f t="shared" si="8"/>
        <v>0</v>
      </c>
      <c r="F189" s="261" t="str">
        <f t="shared" si="6"/>
        <v>是</v>
      </c>
      <c r="G189" s="134" t="str">
        <f t="shared" si="7"/>
        <v>项</v>
      </c>
    </row>
    <row r="190" ht="36" customHeight="1" spans="1:7">
      <c r="A190" s="428" t="s">
        <v>429</v>
      </c>
      <c r="B190" s="283" t="s">
        <v>430</v>
      </c>
      <c r="C190" s="327">
        <v>3200</v>
      </c>
      <c r="D190" s="429">
        <f>SUM(D191:D196)</f>
        <v>1498</v>
      </c>
      <c r="E190" s="291">
        <f t="shared" si="8"/>
        <v>-0.532</v>
      </c>
      <c r="F190" s="261" t="str">
        <f t="shared" si="6"/>
        <v>是</v>
      </c>
      <c r="G190" s="134" t="str">
        <f t="shared" si="7"/>
        <v>款</v>
      </c>
    </row>
    <row r="191" ht="36" customHeight="1" spans="1:7">
      <c r="A191" s="430" t="s">
        <v>431</v>
      </c>
      <c r="B191" s="287" t="s">
        <v>139</v>
      </c>
      <c r="C191" s="260">
        <v>565</v>
      </c>
      <c r="D191" s="431">
        <v>552</v>
      </c>
      <c r="E191" s="291">
        <f t="shared" si="8"/>
        <v>-0.023</v>
      </c>
      <c r="F191" s="261" t="str">
        <f t="shared" si="6"/>
        <v>是</v>
      </c>
      <c r="G191" s="134" t="str">
        <f t="shared" si="7"/>
        <v>项</v>
      </c>
    </row>
    <row r="192" ht="36" customHeight="1" spans="1:7">
      <c r="A192" s="430" t="s">
        <v>432</v>
      </c>
      <c r="B192" s="287" t="s">
        <v>141</v>
      </c>
      <c r="C192" s="260">
        <v>60</v>
      </c>
      <c r="D192" s="431">
        <v>60</v>
      </c>
      <c r="E192" s="291">
        <f t="shared" si="8"/>
        <v>0</v>
      </c>
      <c r="F192" s="261" t="str">
        <f t="shared" si="6"/>
        <v>是</v>
      </c>
      <c r="G192" s="134" t="str">
        <f t="shared" si="7"/>
        <v>项</v>
      </c>
    </row>
    <row r="193" ht="36" hidden="1" customHeight="1" spans="1:7">
      <c r="A193" s="430" t="s">
        <v>433</v>
      </c>
      <c r="B193" s="287" t="s">
        <v>143</v>
      </c>
      <c r="C193" s="260"/>
      <c r="D193" s="431"/>
      <c r="E193" s="291" t="str">
        <f t="shared" si="8"/>
        <v/>
      </c>
      <c r="F193" s="261" t="str">
        <f t="shared" si="6"/>
        <v>否</v>
      </c>
      <c r="G193" s="134" t="str">
        <f t="shared" si="7"/>
        <v>项</v>
      </c>
    </row>
    <row r="194" ht="36" hidden="1" customHeight="1" spans="1:7">
      <c r="A194" s="430" t="s">
        <v>434</v>
      </c>
      <c r="B194" s="287" t="s">
        <v>435</v>
      </c>
      <c r="C194" s="260">
        <v>0</v>
      </c>
      <c r="D194" s="431"/>
      <c r="E194" s="291" t="str">
        <f t="shared" si="8"/>
        <v/>
      </c>
      <c r="F194" s="261" t="str">
        <f t="shared" si="6"/>
        <v>否</v>
      </c>
      <c r="G194" s="134" t="str">
        <f t="shared" si="7"/>
        <v>项</v>
      </c>
    </row>
    <row r="195" ht="36" customHeight="1" spans="1:7">
      <c r="A195" s="430" t="s">
        <v>436</v>
      </c>
      <c r="B195" s="287" t="s">
        <v>157</v>
      </c>
      <c r="C195" s="260">
        <v>59</v>
      </c>
      <c r="D195" s="431">
        <v>81</v>
      </c>
      <c r="E195" s="291">
        <f t="shared" si="8"/>
        <v>0.373</v>
      </c>
      <c r="F195" s="261" t="str">
        <f t="shared" si="6"/>
        <v>是</v>
      </c>
      <c r="G195" s="134" t="str">
        <f t="shared" si="7"/>
        <v>项</v>
      </c>
    </row>
    <row r="196" ht="36" customHeight="1" spans="1:7">
      <c r="A196" s="430" t="s">
        <v>437</v>
      </c>
      <c r="B196" s="287" t="s">
        <v>438</v>
      </c>
      <c r="C196" s="260">
        <v>2516</v>
      </c>
      <c r="D196" s="431">
        <v>805</v>
      </c>
      <c r="E196" s="291">
        <f t="shared" si="8"/>
        <v>-0.68</v>
      </c>
      <c r="F196" s="261" t="str">
        <f t="shared" ref="F196:F259" si="9">IF(LEN(A196)=3,"是",IF(B196&lt;&gt;"",IF(SUM(C196:D196)&lt;&gt;0,"是","否"),"是"))</f>
        <v>是</v>
      </c>
      <c r="G196" s="134" t="str">
        <f t="shared" ref="G196:G259" si="10">IF(LEN(A196)=3,"类",IF(LEN(A196)=5,"款","项"))</f>
        <v>项</v>
      </c>
    </row>
    <row r="197" ht="36" customHeight="1" spans="1:7">
      <c r="A197" s="428" t="s">
        <v>439</v>
      </c>
      <c r="B197" s="283" t="s">
        <v>440</v>
      </c>
      <c r="C197" s="327">
        <v>341</v>
      </c>
      <c r="D197" s="429">
        <f>SUM(D198:D203)</f>
        <v>339</v>
      </c>
      <c r="E197" s="291">
        <f t="shared" ref="E197:E260" si="11">IF(C197&gt;0,D197/C197-1,IF(C197&lt;0,-(D197/C197-1),""))</f>
        <v>-0.006</v>
      </c>
      <c r="F197" s="261" t="str">
        <f t="shared" si="9"/>
        <v>是</v>
      </c>
      <c r="G197" s="134" t="str">
        <f t="shared" si="10"/>
        <v>款</v>
      </c>
    </row>
    <row r="198" ht="36" customHeight="1" spans="1:7">
      <c r="A198" s="430" t="s">
        <v>441</v>
      </c>
      <c r="B198" s="287" t="s">
        <v>139</v>
      </c>
      <c r="C198" s="260">
        <v>168</v>
      </c>
      <c r="D198" s="431">
        <v>168</v>
      </c>
      <c r="E198" s="291">
        <f t="shared" si="11"/>
        <v>0</v>
      </c>
      <c r="F198" s="261" t="str">
        <f t="shared" si="9"/>
        <v>是</v>
      </c>
      <c r="G198" s="134" t="str">
        <f t="shared" si="10"/>
        <v>项</v>
      </c>
    </row>
    <row r="199" ht="36" customHeight="1" spans="1:7">
      <c r="A199" s="430" t="s">
        <v>442</v>
      </c>
      <c r="B199" s="287" t="s">
        <v>141</v>
      </c>
      <c r="C199" s="260">
        <v>10</v>
      </c>
      <c r="D199" s="431">
        <v>10</v>
      </c>
      <c r="E199" s="291">
        <f t="shared" si="11"/>
        <v>0</v>
      </c>
      <c r="F199" s="261" t="str">
        <f t="shared" si="9"/>
        <v>是</v>
      </c>
      <c r="G199" s="134" t="str">
        <f t="shared" si="10"/>
        <v>项</v>
      </c>
    </row>
    <row r="200" ht="36" hidden="1" customHeight="1" spans="1:7">
      <c r="A200" s="430" t="s">
        <v>443</v>
      </c>
      <c r="B200" s="287" t="s">
        <v>143</v>
      </c>
      <c r="C200" s="260"/>
      <c r="D200" s="431"/>
      <c r="E200" s="291" t="str">
        <f t="shared" si="11"/>
        <v/>
      </c>
      <c r="F200" s="261" t="str">
        <f t="shared" si="9"/>
        <v>否</v>
      </c>
      <c r="G200" s="134" t="str">
        <f t="shared" si="10"/>
        <v>项</v>
      </c>
    </row>
    <row r="201" ht="36" hidden="1" customHeight="1" spans="1:7">
      <c r="A201" s="430" t="s">
        <v>444</v>
      </c>
      <c r="B201" s="287" t="s">
        <v>445</v>
      </c>
      <c r="C201" s="260">
        <v>0</v>
      </c>
      <c r="D201" s="431"/>
      <c r="E201" s="291" t="str">
        <f t="shared" si="11"/>
        <v/>
      </c>
      <c r="F201" s="261" t="str">
        <f t="shared" si="9"/>
        <v>否</v>
      </c>
      <c r="G201" s="134" t="str">
        <f t="shared" si="10"/>
        <v>项</v>
      </c>
    </row>
    <row r="202" ht="36" customHeight="1" spans="1:7">
      <c r="A202" s="430" t="s">
        <v>446</v>
      </c>
      <c r="B202" s="287" t="s">
        <v>157</v>
      </c>
      <c r="C202" s="260">
        <v>25</v>
      </c>
      <c r="D202" s="431">
        <v>23</v>
      </c>
      <c r="E202" s="291">
        <f t="shared" si="11"/>
        <v>-0.08</v>
      </c>
      <c r="F202" s="261" t="str">
        <f t="shared" si="9"/>
        <v>是</v>
      </c>
      <c r="G202" s="134" t="str">
        <f t="shared" si="10"/>
        <v>项</v>
      </c>
    </row>
    <row r="203" ht="36" customHeight="1" spans="1:7">
      <c r="A203" s="430" t="s">
        <v>447</v>
      </c>
      <c r="B203" s="287" t="s">
        <v>448</v>
      </c>
      <c r="C203" s="260">
        <v>138</v>
      </c>
      <c r="D203" s="431">
        <v>138</v>
      </c>
      <c r="E203" s="291">
        <f t="shared" si="11"/>
        <v>0</v>
      </c>
      <c r="F203" s="261" t="str">
        <f t="shared" si="9"/>
        <v>是</v>
      </c>
      <c r="G203" s="134" t="str">
        <f t="shared" si="10"/>
        <v>项</v>
      </c>
    </row>
    <row r="204" ht="36" customHeight="1" spans="1:7">
      <c r="A204" s="428" t="s">
        <v>449</v>
      </c>
      <c r="B204" s="283" t="s">
        <v>450</v>
      </c>
      <c r="C204" s="327">
        <v>239</v>
      </c>
      <c r="D204" s="429">
        <f>SUM(D205:D211)</f>
        <v>233</v>
      </c>
      <c r="E204" s="291">
        <f t="shared" si="11"/>
        <v>-0.025</v>
      </c>
      <c r="F204" s="261" t="str">
        <f t="shared" si="9"/>
        <v>是</v>
      </c>
      <c r="G204" s="134" t="str">
        <f t="shared" si="10"/>
        <v>款</v>
      </c>
    </row>
    <row r="205" ht="36" customHeight="1" spans="1:7">
      <c r="A205" s="430" t="s">
        <v>451</v>
      </c>
      <c r="B205" s="287" t="s">
        <v>139</v>
      </c>
      <c r="C205" s="260">
        <v>214</v>
      </c>
      <c r="D205" s="431">
        <v>209</v>
      </c>
      <c r="E205" s="291">
        <f t="shared" si="11"/>
        <v>-0.023</v>
      </c>
      <c r="F205" s="261" t="str">
        <f t="shared" si="9"/>
        <v>是</v>
      </c>
      <c r="G205" s="134" t="str">
        <f t="shared" si="10"/>
        <v>项</v>
      </c>
    </row>
    <row r="206" ht="36" hidden="1" customHeight="1" spans="1:7">
      <c r="A206" s="430" t="s">
        <v>452</v>
      </c>
      <c r="B206" s="287" t="s">
        <v>141</v>
      </c>
      <c r="C206" s="260"/>
      <c r="D206" s="431"/>
      <c r="E206" s="291" t="str">
        <f t="shared" si="11"/>
        <v/>
      </c>
      <c r="F206" s="261" t="str">
        <f t="shared" si="9"/>
        <v>否</v>
      </c>
      <c r="G206" s="134" t="str">
        <f t="shared" si="10"/>
        <v>项</v>
      </c>
    </row>
    <row r="207" ht="36" hidden="1" customHeight="1" spans="1:7">
      <c r="A207" s="430" t="s">
        <v>453</v>
      </c>
      <c r="B207" s="287" t="s">
        <v>143</v>
      </c>
      <c r="C207" s="260">
        <v>0</v>
      </c>
      <c r="D207" s="431"/>
      <c r="E207" s="291" t="str">
        <f t="shared" si="11"/>
        <v/>
      </c>
      <c r="F207" s="261" t="str">
        <f t="shared" si="9"/>
        <v>否</v>
      </c>
      <c r="G207" s="134" t="str">
        <f t="shared" si="10"/>
        <v>项</v>
      </c>
    </row>
    <row r="208" ht="36" customHeight="1" spans="1:7">
      <c r="A208" s="430" t="s">
        <v>454</v>
      </c>
      <c r="B208" s="287" t="s">
        <v>455</v>
      </c>
      <c r="C208" s="260">
        <v>9</v>
      </c>
      <c r="D208" s="431">
        <v>9</v>
      </c>
      <c r="E208" s="291">
        <f t="shared" si="11"/>
        <v>0</v>
      </c>
      <c r="F208" s="261" t="str">
        <f t="shared" si="9"/>
        <v>是</v>
      </c>
      <c r="G208" s="134" t="str">
        <f t="shared" si="10"/>
        <v>项</v>
      </c>
    </row>
    <row r="209" ht="36" customHeight="1" spans="1:7">
      <c r="A209" s="430" t="s">
        <v>456</v>
      </c>
      <c r="B209" s="287" t="s">
        <v>457</v>
      </c>
      <c r="C209" s="260">
        <v>4</v>
      </c>
      <c r="D209" s="431">
        <v>4</v>
      </c>
      <c r="E209" s="291">
        <f t="shared" si="11"/>
        <v>0</v>
      </c>
      <c r="F209" s="261" t="str">
        <f t="shared" si="9"/>
        <v>是</v>
      </c>
      <c r="G209" s="134" t="str">
        <f t="shared" si="10"/>
        <v>项</v>
      </c>
    </row>
    <row r="210" ht="36" hidden="1" customHeight="1" spans="1:7">
      <c r="A210" s="430" t="s">
        <v>458</v>
      </c>
      <c r="B210" s="287" t="s">
        <v>157</v>
      </c>
      <c r="C210" s="260"/>
      <c r="D210" s="431"/>
      <c r="E210" s="291" t="str">
        <f t="shared" si="11"/>
        <v/>
      </c>
      <c r="F210" s="261" t="str">
        <f t="shared" si="9"/>
        <v>否</v>
      </c>
      <c r="G210" s="134" t="str">
        <f t="shared" si="10"/>
        <v>项</v>
      </c>
    </row>
    <row r="211" ht="36" customHeight="1" spans="1:7">
      <c r="A211" s="430" t="s">
        <v>459</v>
      </c>
      <c r="B211" s="287" t="s">
        <v>460</v>
      </c>
      <c r="C211" s="260">
        <v>12</v>
      </c>
      <c r="D211" s="431">
        <v>11</v>
      </c>
      <c r="E211" s="291">
        <f t="shared" si="11"/>
        <v>-0.083</v>
      </c>
      <c r="F211" s="261" t="str">
        <f t="shared" si="9"/>
        <v>是</v>
      </c>
      <c r="G211" s="134" t="str">
        <f t="shared" si="10"/>
        <v>项</v>
      </c>
    </row>
    <row r="212" ht="36" hidden="1" customHeight="1" spans="1:7">
      <c r="A212" s="428" t="s">
        <v>461</v>
      </c>
      <c r="B212" s="283" t="s">
        <v>462</v>
      </c>
      <c r="C212" s="327">
        <v>0</v>
      </c>
      <c r="D212" s="429"/>
      <c r="E212" s="291" t="str">
        <f t="shared" si="11"/>
        <v/>
      </c>
      <c r="F212" s="261" t="str">
        <f t="shared" si="9"/>
        <v>否</v>
      </c>
      <c r="G212" s="134" t="str">
        <f t="shared" si="10"/>
        <v>款</v>
      </c>
    </row>
    <row r="213" ht="36" hidden="1" customHeight="1" spans="1:7">
      <c r="A213" s="430" t="s">
        <v>463</v>
      </c>
      <c r="B213" s="287" t="s">
        <v>139</v>
      </c>
      <c r="C213" s="260">
        <v>0</v>
      </c>
      <c r="D213" s="431"/>
      <c r="E213" s="291" t="str">
        <f t="shared" si="11"/>
        <v/>
      </c>
      <c r="F213" s="261" t="str">
        <f t="shared" si="9"/>
        <v>否</v>
      </c>
      <c r="G213" s="134" t="str">
        <f t="shared" si="10"/>
        <v>项</v>
      </c>
    </row>
    <row r="214" ht="36" hidden="1" customHeight="1" spans="1:7">
      <c r="A214" s="430" t="s">
        <v>464</v>
      </c>
      <c r="B214" s="287" t="s">
        <v>141</v>
      </c>
      <c r="C214" s="260">
        <v>0</v>
      </c>
      <c r="D214" s="431"/>
      <c r="E214" s="291" t="str">
        <f t="shared" si="11"/>
        <v/>
      </c>
      <c r="F214" s="261" t="str">
        <f t="shared" si="9"/>
        <v>否</v>
      </c>
      <c r="G214" s="134" t="str">
        <f t="shared" si="10"/>
        <v>项</v>
      </c>
    </row>
    <row r="215" ht="36" hidden="1" customHeight="1" spans="1:7">
      <c r="A215" s="430" t="s">
        <v>465</v>
      </c>
      <c r="B215" s="287" t="s">
        <v>143</v>
      </c>
      <c r="C215" s="260">
        <v>0</v>
      </c>
      <c r="D215" s="431"/>
      <c r="E215" s="291" t="str">
        <f t="shared" si="11"/>
        <v/>
      </c>
      <c r="F215" s="261" t="str">
        <f t="shared" si="9"/>
        <v>否</v>
      </c>
      <c r="G215" s="134" t="str">
        <f t="shared" si="10"/>
        <v>项</v>
      </c>
    </row>
    <row r="216" ht="36" hidden="1" customHeight="1" spans="1:7">
      <c r="A216" s="430" t="s">
        <v>466</v>
      </c>
      <c r="B216" s="287" t="s">
        <v>157</v>
      </c>
      <c r="C216" s="260">
        <v>0</v>
      </c>
      <c r="D216" s="431"/>
      <c r="E216" s="291" t="str">
        <f t="shared" si="11"/>
        <v/>
      </c>
      <c r="F216" s="261" t="str">
        <f t="shared" si="9"/>
        <v>否</v>
      </c>
      <c r="G216" s="134" t="str">
        <f t="shared" si="10"/>
        <v>项</v>
      </c>
    </row>
    <row r="217" ht="36" hidden="1" customHeight="1" spans="1:7">
      <c r="A217" s="430" t="s">
        <v>467</v>
      </c>
      <c r="B217" s="287" t="s">
        <v>468</v>
      </c>
      <c r="C217" s="260">
        <v>0</v>
      </c>
      <c r="D217" s="431"/>
      <c r="E217" s="291" t="str">
        <f t="shared" si="11"/>
        <v/>
      </c>
      <c r="F217" s="261" t="str">
        <f t="shared" si="9"/>
        <v>否</v>
      </c>
      <c r="G217" s="134" t="str">
        <f t="shared" si="10"/>
        <v>项</v>
      </c>
    </row>
    <row r="218" ht="36" customHeight="1" spans="1:7">
      <c r="A218" s="428" t="s">
        <v>469</v>
      </c>
      <c r="B218" s="283" t="s">
        <v>470</v>
      </c>
      <c r="C218" s="327">
        <v>344</v>
      </c>
      <c r="D218" s="429">
        <f>SUM(D219:D223)</f>
        <v>385</v>
      </c>
      <c r="E218" s="291">
        <f t="shared" si="11"/>
        <v>0.119</v>
      </c>
      <c r="F218" s="261" t="str">
        <f t="shared" si="9"/>
        <v>是</v>
      </c>
      <c r="G218" s="134" t="str">
        <f t="shared" si="10"/>
        <v>款</v>
      </c>
    </row>
    <row r="219" ht="36" hidden="1" customHeight="1" spans="1:7">
      <c r="A219" s="430" t="s">
        <v>471</v>
      </c>
      <c r="B219" s="287" t="s">
        <v>139</v>
      </c>
      <c r="C219" s="260"/>
      <c r="D219" s="431"/>
      <c r="E219" s="291" t="str">
        <f t="shared" si="11"/>
        <v/>
      </c>
      <c r="F219" s="261" t="str">
        <f t="shared" si="9"/>
        <v>否</v>
      </c>
      <c r="G219" s="134" t="str">
        <f t="shared" si="10"/>
        <v>项</v>
      </c>
    </row>
    <row r="220" ht="36" hidden="1" customHeight="1" spans="1:7">
      <c r="A220" s="430" t="s">
        <v>472</v>
      </c>
      <c r="B220" s="287" t="s">
        <v>141</v>
      </c>
      <c r="C220" s="260"/>
      <c r="D220" s="431"/>
      <c r="E220" s="291" t="str">
        <f t="shared" si="11"/>
        <v/>
      </c>
      <c r="F220" s="261" t="str">
        <f t="shared" si="9"/>
        <v>否</v>
      </c>
      <c r="G220" s="134" t="str">
        <f t="shared" si="10"/>
        <v>项</v>
      </c>
    </row>
    <row r="221" ht="36" hidden="1" customHeight="1" spans="1:7">
      <c r="A221" s="430" t="s">
        <v>473</v>
      </c>
      <c r="B221" s="287" t="s">
        <v>143</v>
      </c>
      <c r="C221" s="260">
        <v>0</v>
      </c>
      <c r="D221" s="431"/>
      <c r="E221" s="291" t="str">
        <f t="shared" si="11"/>
        <v/>
      </c>
      <c r="F221" s="261" t="str">
        <f t="shared" si="9"/>
        <v>否</v>
      </c>
      <c r="G221" s="134" t="str">
        <f t="shared" si="10"/>
        <v>项</v>
      </c>
    </row>
    <row r="222" ht="36" hidden="1" customHeight="1" spans="1:7">
      <c r="A222" s="430" t="s">
        <v>474</v>
      </c>
      <c r="B222" s="287" t="s">
        <v>157</v>
      </c>
      <c r="C222" s="260"/>
      <c r="D222" s="431"/>
      <c r="E222" s="291" t="str">
        <f t="shared" si="11"/>
        <v/>
      </c>
      <c r="F222" s="261" t="str">
        <f t="shared" si="9"/>
        <v>否</v>
      </c>
      <c r="G222" s="134" t="str">
        <f t="shared" si="10"/>
        <v>项</v>
      </c>
    </row>
    <row r="223" ht="36" customHeight="1" spans="1:7">
      <c r="A223" s="430" t="s">
        <v>475</v>
      </c>
      <c r="B223" s="287" t="s">
        <v>476</v>
      </c>
      <c r="C223" s="260">
        <v>344</v>
      </c>
      <c r="D223" s="431">
        <v>385</v>
      </c>
      <c r="E223" s="291">
        <f t="shared" si="11"/>
        <v>0.119</v>
      </c>
      <c r="F223" s="261" t="str">
        <f t="shared" si="9"/>
        <v>是</v>
      </c>
      <c r="G223" s="134" t="str">
        <f t="shared" si="10"/>
        <v>项</v>
      </c>
    </row>
    <row r="224" ht="36" hidden="1" customHeight="1" spans="1:7">
      <c r="A224" s="428" t="s">
        <v>477</v>
      </c>
      <c r="B224" s="283" t="s">
        <v>478</v>
      </c>
      <c r="C224" s="327"/>
      <c r="D224" s="429"/>
      <c r="E224" s="291" t="str">
        <f t="shared" si="11"/>
        <v/>
      </c>
      <c r="F224" s="261" t="str">
        <f t="shared" si="9"/>
        <v>否</v>
      </c>
      <c r="G224" s="134" t="str">
        <f t="shared" si="10"/>
        <v>款</v>
      </c>
    </row>
    <row r="225" ht="36" hidden="1" customHeight="1" spans="1:7">
      <c r="A225" s="430" t="s">
        <v>479</v>
      </c>
      <c r="B225" s="287" t="s">
        <v>139</v>
      </c>
      <c r="C225" s="260"/>
      <c r="D225" s="431"/>
      <c r="E225" s="291" t="str">
        <f t="shared" si="11"/>
        <v/>
      </c>
      <c r="F225" s="261" t="str">
        <f t="shared" si="9"/>
        <v>否</v>
      </c>
      <c r="G225" s="134" t="str">
        <f t="shared" si="10"/>
        <v>项</v>
      </c>
    </row>
    <row r="226" ht="36" hidden="1" customHeight="1" spans="1:7">
      <c r="A226" s="430" t="s">
        <v>480</v>
      </c>
      <c r="B226" s="287" t="s">
        <v>141</v>
      </c>
      <c r="C226" s="260">
        <v>0</v>
      </c>
      <c r="D226" s="431"/>
      <c r="E226" s="291" t="str">
        <f t="shared" si="11"/>
        <v/>
      </c>
      <c r="F226" s="261" t="str">
        <f t="shared" si="9"/>
        <v>否</v>
      </c>
      <c r="G226" s="134" t="str">
        <f t="shared" si="10"/>
        <v>项</v>
      </c>
    </row>
    <row r="227" ht="36" hidden="1" customHeight="1" spans="1:7">
      <c r="A227" s="430" t="s">
        <v>481</v>
      </c>
      <c r="B227" s="287" t="s">
        <v>143</v>
      </c>
      <c r="C227" s="260"/>
      <c r="D227" s="431"/>
      <c r="E227" s="291" t="str">
        <f t="shared" si="11"/>
        <v/>
      </c>
      <c r="F227" s="261" t="str">
        <f t="shared" si="9"/>
        <v>否</v>
      </c>
      <c r="G227" s="134" t="str">
        <f t="shared" si="10"/>
        <v>项</v>
      </c>
    </row>
    <row r="228" ht="36" hidden="1" customHeight="1" spans="1:7">
      <c r="A228" s="430" t="s">
        <v>482</v>
      </c>
      <c r="B228" s="287" t="s">
        <v>483</v>
      </c>
      <c r="C228" s="260"/>
      <c r="D228" s="431"/>
      <c r="E228" s="291" t="str">
        <f t="shared" si="11"/>
        <v/>
      </c>
      <c r="F228" s="261" t="str">
        <f t="shared" si="9"/>
        <v>否</v>
      </c>
      <c r="G228" s="134" t="str">
        <f t="shared" si="10"/>
        <v>项</v>
      </c>
    </row>
    <row r="229" ht="36" hidden="1" customHeight="1" spans="1:7">
      <c r="A229" s="430" t="s">
        <v>484</v>
      </c>
      <c r="B229" s="287" t="s">
        <v>157</v>
      </c>
      <c r="C229" s="260">
        <v>0</v>
      </c>
      <c r="D229" s="431"/>
      <c r="E229" s="291" t="str">
        <f t="shared" si="11"/>
        <v/>
      </c>
      <c r="F229" s="261" t="str">
        <f t="shared" si="9"/>
        <v>否</v>
      </c>
      <c r="G229" s="134" t="str">
        <f t="shared" si="10"/>
        <v>项</v>
      </c>
    </row>
    <row r="230" ht="36" hidden="1" customHeight="1" spans="1:7">
      <c r="A230" s="430" t="s">
        <v>485</v>
      </c>
      <c r="B230" s="287" t="s">
        <v>486</v>
      </c>
      <c r="C230" s="260"/>
      <c r="D230" s="431"/>
      <c r="E230" s="291" t="str">
        <f t="shared" si="11"/>
        <v/>
      </c>
      <c r="F230" s="261" t="str">
        <f t="shared" si="9"/>
        <v>否</v>
      </c>
      <c r="G230" s="134" t="str">
        <f t="shared" si="10"/>
        <v>项</v>
      </c>
    </row>
    <row r="231" ht="36" customHeight="1" spans="1:7">
      <c r="A231" s="428" t="s">
        <v>487</v>
      </c>
      <c r="B231" s="283" t="s">
        <v>488</v>
      </c>
      <c r="C231" s="327">
        <v>745</v>
      </c>
      <c r="D231" s="429">
        <f>SUM(D232:D245)</f>
        <v>673</v>
      </c>
      <c r="E231" s="291">
        <f t="shared" si="11"/>
        <v>-0.097</v>
      </c>
      <c r="F231" s="261" t="str">
        <f t="shared" si="9"/>
        <v>是</v>
      </c>
      <c r="G231" s="134" t="str">
        <f t="shared" si="10"/>
        <v>款</v>
      </c>
    </row>
    <row r="232" ht="36" customHeight="1" spans="1:7">
      <c r="A232" s="430" t="s">
        <v>489</v>
      </c>
      <c r="B232" s="287" t="s">
        <v>139</v>
      </c>
      <c r="C232" s="260">
        <v>550</v>
      </c>
      <c r="D232" s="431">
        <v>480</v>
      </c>
      <c r="E232" s="291">
        <f t="shared" si="11"/>
        <v>-0.127</v>
      </c>
      <c r="F232" s="261" t="str">
        <f t="shared" si="9"/>
        <v>是</v>
      </c>
      <c r="G232" s="134" t="str">
        <f t="shared" si="10"/>
        <v>项</v>
      </c>
    </row>
    <row r="233" ht="36" hidden="1" customHeight="1" spans="1:7">
      <c r="A233" s="430" t="s">
        <v>490</v>
      </c>
      <c r="B233" s="287" t="s">
        <v>141</v>
      </c>
      <c r="C233" s="260">
        <v>1</v>
      </c>
      <c r="D233" s="431">
        <v>0</v>
      </c>
      <c r="E233" s="291">
        <f t="shared" si="11"/>
        <v>-1</v>
      </c>
      <c r="F233" s="261" t="str">
        <f t="shared" si="9"/>
        <v>是</v>
      </c>
      <c r="G233" s="134" t="str">
        <f t="shared" si="10"/>
        <v>项</v>
      </c>
    </row>
    <row r="234" ht="36" hidden="1" customHeight="1" spans="1:7">
      <c r="A234" s="430" t="s">
        <v>491</v>
      </c>
      <c r="B234" s="287" t="s">
        <v>143</v>
      </c>
      <c r="C234" s="260"/>
      <c r="D234" s="431"/>
      <c r="E234" s="291" t="str">
        <f t="shared" si="11"/>
        <v/>
      </c>
      <c r="F234" s="261" t="str">
        <f t="shared" si="9"/>
        <v>否</v>
      </c>
      <c r="G234" s="134" t="str">
        <f t="shared" si="10"/>
        <v>项</v>
      </c>
    </row>
    <row r="235" ht="36" customHeight="1" spans="1:7">
      <c r="A235" s="430" t="s">
        <v>492</v>
      </c>
      <c r="B235" s="287" t="s">
        <v>493</v>
      </c>
      <c r="C235" s="260">
        <v>3</v>
      </c>
      <c r="D235" s="431">
        <v>3</v>
      </c>
      <c r="E235" s="291">
        <f t="shared" si="11"/>
        <v>0</v>
      </c>
      <c r="F235" s="261" t="str">
        <f t="shared" si="9"/>
        <v>是</v>
      </c>
      <c r="G235" s="134" t="str">
        <f t="shared" si="10"/>
        <v>项</v>
      </c>
    </row>
    <row r="236" ht="36" customHeight="1" spans="1:7">
      <c r="A236" s="430" t="s">
        <v>494</v>
      </c>
      <c r="B236" s="287" t="s">
        <v>495</v>
      </c>
      <c r="C236" s="260">
        <v>6</v>
      </c>
      <c r="D236" s="431">
        <v>6</v>
      </c>
      <c r="E236" s="291">
        <f t="shared" si="11"/>
        <v>0</v>
      </c>
      <c r="F236" s="261" t="str">
        <f t="shared" si="9"/>
        <v>是</v>
      </c>
      <c r="G236" s="134" t="str">
        <f t="shared" si="10"/>
        <v>项</v>
      </c>
    </row>
    <row r="237" ht="36" hidden="1" customHeight="1" spans="1:7">
      <c r="A237" s="430" t="s">
        <v>496</v>
      </c>
      <c r="B237" s="287" t="s">
        <v>240</v>
      </c>
      <c r="C237" s="260"/>
      <c r="D237" s="431"/>
      <c r="E237" s="291" t="str">
        <f t="shared" si="11"/>
        <v/>
      </c>
      <c r="F237" s="261" t="str">
        <f t="shared" si="9"/>
        <v>否</v>
      </c>
      <c r="G237" s="134" t="str">
        <f t="shared" si="10"/>
        <v>项</v>
      </c>
    </row>
    <row r="238" ht="36" hidden="1" customHeight="1" spans="1:7">
      <c r="A238" s="430" t="s">
        <v>497</v>
      </c>
      <c r="B238" s="287" t="s">
        <v>498</v>
      </c>
      <c r="C238" s="260"/>
      <c r="D238" s="431"/>
      <c r="E238" s="291" t="str">
        <f t="shared" si="11"/>
        <v/>
      </c>
      <c r="F238" s="261" t="str">
        <f t="shared" si="9"/>
        <v>否</v>
      </c>
      <c r="G238" s="134" t="str">
        <f t="shared" si="10"/>
        <v>项</v>
      </c>
    </row>
    <row r="239" ht="36" hidden="1" customHeight="1" spans="1:7">
      <c r="A239" s="430" t="s">
        <v>499</v>
      </c>
      <c r="B239" s="287" t="s">
        <v>500</v>
      </c>
      <c r="C239" s="260"/>
      <c r="D239" s="431"/>
      <c r="E239" s="291" t="str">
        <f t="shared" si="11"/>
        <v/>
      </c>
      <c r="F239" s="261" t="str">
        <f t="shared" si="9"/>
        <v>否</v>
      </c>
      <c r="G239" s="134" t="str">
        <f t="shared" si="10"/>
        <v>项</v>
      </c>
    </row>
    <row r="240" ht="36" hidden="1" customHeight="1" spans="1:7">
      <c r="A240" s="430" t="s">
        <v>501</v>
      </c>
      <c r="B240" s="287" t="s">
        <v>502</v>
      </c>
      <c r="C240" s="260"/>
      <c r="D240" s="431"/>
      <c r="E240" s="291" t="str">
        <f t="shared" si="11"/>
        <v/>
      </c>
      <c r="F240" s="261" t="str">
        <f t="shared" si="9"/>
        <v>否</v>
      </c>
      <c r="G240" s="134" t="str">
        <f t="shared" si="10"/>
        <v>项</v>
      </c>
    </row>
    <row r="241" ht="36" hidden="1" customHeight="1" spans="1:7">
      <c r="A241" s="430" t="s">
        <v>503</v>
      </c>
      <c r="B241" s="287" t="s">
        <v>504</v>
      </c>
      <c r="C241" s="260">
        <v>0</v>
      </c>
      <c r="D241" s="431"/>
      <c r="E241" s="291" t="str">
        <f t="shared" si="11"/>
        <v/>
      </c>
      <c r="F241" s="261" t="str">
        <f t="shared" si="9"/>
        <v>否</v>
      </c>
      <c r="G241" s="134" t="str">
        <f t="shared" si="10"/>
        <v>项</v>
      </c>
    </row>
    <row r="242" ht="36" customHeight="1" spans="1:7">
      <c r="A242" s="430" t="s">
        <v>505</v>
      </c>
      <c r="B242" s="287" t="s">
        <v>506</v>
      </c>
      <c r="C242" s="260">
        <v>9</v>
      </c>
      <c r="D242" s="431">
        <v>9</v>
      </c>
      <c r="E242" s="291">
        <f t="shared" si="11"/>
        <v>0</v>
      </c>
      <c r="F242" s="261" t="str">
        <f t="shared" si="9"/>
        <v>是</v>
      </c>
      <c r="G242" s="134" t="str">
        <f t="shared" si="10"/>
        <v>项</v>
      </c>
    </row>
    <row r="243" ht="36" hidden="1" customHeight="1" spans="1:7">
      <c r="A243" s="430" t="s">
        <v>507</v>
      </c>
      <c r="B243" s="287" t="s">
        <v>508</v>
      </c>
      <c r="C243" s="260"/>
      <c r="D243" s="431"/>
      <c r="E243" s="291" t="str">
        <f t="shared" si="11"/>
        <v/>
      </c>
      <c r="F243" s="261" t="str">
        <f t="shared" si="9"/>
        <v>否</v>
      </c>
      <c r="G243" s="134" t="str">
        <f t="shared" si="10"/>
        <v>项</v>
      </c>
    </row>
    <row r="244" ht="36" customHeight="1" spans="1:7">
      <c r="A244" s="430" t="s">
        <v>509</v>
      </c>
      <c r="B244" s="287" t="s">
        <v>157</v>
      </c>
      <c r="C244" s="260">
        <v>139</v>
      </c>
      <c r="D244" s="431">
        <v>140</v>
      </c>
      <c r="E244" s="291">
        <f t="shared" si="11"/>
        <v>0.007</v>
      </c>
      <c r="F244" s="261" t="str">
        <f t="shared" si="9"/>
        <v>是</v>
      </c>
      <c r="G244" s="134" t="str">
        <f t="shared" si="10"/>
        <v>项</v>
      </c>
    </row>
    <row r="245" ht="36" customHeight="1" spans="1:7">
      <c r="A245" s="430" t="s">
        <v>510</v>
      </c>
      <c r="B245" s="287" t="s">
        <v>511</v>
      </c>
      <c r="C245" s="260">
        <v>37</v>
      </c>
      <c r="D245" s="431">
        <v>35</v>
      </c>
      <c r="E245" s="291">
        <f t="shared" si="11"/>
        <v>-0.054</v>
      </c>
      <c r="F245" s="261" t="str">
        <f t="shared" si="9"/>
        <v>是</v>
      </c>
      <c r="G245" s="134" t="str">
        <f t="shared" si="10"/>
        <v>项</v>
      </c>
    </row>
    <row r="246" ht="36" customHeight="1" spans="1:6">
      <c r="A246" s="434">
        <v>20139</v>
      </c>
      <c r="B246" s="347" t="s">
        <v>512</v>
      </c>
      <c r="C246" s="435">
        <v>142</v>
      </c>
      <c r="D246" s="436">
        <f>SUM(D247:D253)</f>
        <v>176</v>
      </c>
      <c r="E246" s="291">
        <f t="shared" si="11"/>
        <v>0.239</v>
      </c>
      <c r="F246" s="261"/>
    </row>
    <row r="247" ht="36" customHeight="1" spans="1:6">
      <c r="A247" s="437">
        <v>2013901</v>
      </c>
      <c r="B247" s="438" t="s">
        <v>513</v>
      </c>
      <c r="C247" s="439">
        <v>90</v>
      </c>
      <c r="D247" s="440">
        <v>128</v>
      </c>
      <c r="E247" s="291">
        <f t="shared" si="11"/>
        <v>0.422</v>
      </c>
      <c r="F247" s="261"/>
    </row>
    <row r="248" ht="36" hidden="1" customHeight="1" spans="1:6">
      <c r="A248" s="430"/>
      <c r="B248" s="438" t="s">
        <v>514</v>
      </c>
      <c r="C248" s="439">
        <v>0</v>
      </c>
      <c r="D248" s="440"/>
      <c r="E248" s="291" t="str">
        <f t="shared" si="11"/>
        <v/>
      </c>
      <c r="F248" s="261"/>
    </row>
    <row r="249" ht="36" hidden="1" customHeight="1" spans="1:6">
      <c r="A249" s="430"/>
      <c r="B249" s="438" t="s">
        <v>515</v>
      </c>
      <c r="C249" s="439">
        <v>0</v>
      </c>
      <c r="D249" s="440"/>
      <c r="E249" s="291" t="str">
        <f t="shared" si="11"/>
        <v/>
      </c>
      <c r="F249" s="261"/>
    </row>
    <row r="250" ht="36" customHeight="1" spans="1:6">
      <c r="A250" s="430">
        <v>2013904</v>
      </c>
      <c r="B250" s="438" t="s">
        <v>516</v>
      </c>
      <c r="C250" s="439">
        <v>52</v>
      </c>
      <c r="D250" s="440">
        <v>28</v>
      </c>
      <c r="E250" s="291">
        <f t="shared" si="11"/>
        <v>-0.462</v>
      </c>
      <c r="F250" s="261"/>
    </row>
    <row r="251" ht="36" hidden="1" customHeight="1" spans="1:6">
      <c r="A251" s="430"/>
      <c r="B251" s="438" t="s">
        <v>517</v>
      </c>
      <c r="C251" s="439">
        <v>0</v>
      </c>
      <c r="D251" s="440"/>
      <c r="E251" s="291" t="str">
        <f t="shared" si="11"/>
        <v/>
      </c>
      <c r="F251" s="261"/>
    </row>
    <row r="252" ht="36" hidden="1" customHeight="1" spans="1:6">
      <c r="A252" s="430"/>
      <c r="B252" s="438" t="s">
        <v>518</v>
      </c>
      <c r="C252" s="439">
        <v>0</v>
      </c>
      <c r="D252" s="440"/>
      <c r="E252" s="291" t="str">
        <f t="shared" si="11"/>
        <v/>
      </c>
      <c r="F252" s="261"/>
    </row>
    <row r="253" s="136" customFormat="1" ht="36" customHeight="1" spans="1:6">
      <c r="A253" s="441">
        <v>2013950</v>
      </c>
      <c r="B253" s="438" t="s">
        <v>517</v>
      </c>
      <c r="C253" s="439">
        <v>0</v>
      </c>
      <c r="D253" s="440">
        <v>20</v>
      </c>
      <c r="E253" s="291">
        <v>-1</v>
      </c>
      <c r="F253" s="258"/>
    </row>
    <row r="254" ht="36" customHeight="1" spans="1:6">
      <c r="A254" s="442">
        <v>20140</v>
      </c>
      <c r="B254" s="347" t="s">
        <v>519</v>
      </c>
      <c r="C254" s="435">
        <v>64</v>
      </c>
      <c r="D254" s="436">
        <f>SUM(D255:D261)</f>
        <v>64</v>
      </c>
      <c r="E254" s="291">
        <f t="shared" si="11"/>
        <v>0</v>
      </c>
      <c r="F254" s="261"/>
    </row>
    <row r="255" ht="36" hidden="1" customHeight="1" spans="1:6">
      <c r="A255" s="430"/>
      <c r="B255" s="438" t="s">
        <v>513</v>
      </c>
      <c r="C255" s="439">
        <v>0</v>
      </c>
      <c r="D255" s="440"/>
      <c r="E255" s="291" t="str">
        <f t="shared" si="11"/>
        <v/>
      </c>
      <c r="F255" s="261"/>
    </row>
    <row r="256" ht="36" hidden="1" customHeight="1" spans="1:6">
      <c r="A256" s="430"/>
      <c r="B256" s="438" t="s">
        <v>514</v>
      </c>
      <c r="C256" s="439">
        <v>0</v>
      </c>
      <c r="D256" s="440"/>
      <c r="E256" s="291" t="str">
        <f t="shared" si="11"/>
        <v/>
      </c>
      <c r="F256" s="261"/>
    </row>
    <row r="257" ht="36" hidden="1" customHeight="1" spans="1:6">
      <c r="A257" s="430"/>
      <c r="B257" s="438" t="s">
        <v>515</v>
      </c>
      <c r="C257" s="439">
        <v>0</v>
      </c>
      <c r="D257" s="440"/>
      <c r="E257" s="291" t="str">
        <f t="shared" si="11"/>
        <v/>
      </c>
      <c r="F257" s="261"/>
    </row>
    <row r="258" ht="36" customHeight="1" spans="1:6">
      <c r="A258" s="443">
        <v>2014004</v>
      </c>
      <c r="B258" s="438" t="s">
        <v>520</v>
      </c>
      <c r="C258" s="439">
        <v>10</v>
      </c>
      <c r="D258" s="440">
        <v>10</v>
      </c>
      <c r="E258" s="291">
        <f t="shared" si="11"/>
        <v>0</v>
      </c>
      <c r="F258" s="261"/>
    </row>
    <row r="259" ht="36" hidden="1" customHeight="1" spans="1:6">
      <c r="A259" s="430"/>
      <c r="B259" s="438" t="s">
        <v>521</v>
      </c>
      <c r="C259" s="439">
        <v>0</v>
      </c>
      <c r="D259" s="440"/>
      <c r="E259" s="291" t="str">
        <f t="shared" si="11"/>
        <v/>
      </c>
      <c r="F259" s="261"/>
    </row>
    <row r="260" ht="36" hidden="1" customHeight="1" spans="1:6">
      <c r="A260" s="430"/>
      <c r="B260" s="438"/>
      <c r="C260" s="439"/>
      <c r="D260" s="440"/>
      <c r="E260" s="291"/>
      <c r="F260" s="261"/>
    </row>
    <row r="261" ht="36" customHeight="1" spans="1:6">
      <c r="A261" s="443">
        <v>2014099</v>
      </c>
      <c r="B261" s="438" t="s">
        <v>522</v>
      </c>
      <c r="C261" s="439">
        <v>54</v>
      </c>
      <c r="D261" s="440">
        <v>54</v>
      </c>
      <c r="E261" s="291">
        <f>IF(C261&gt;0,D261/C261-1,IF(C261&lt;0,-(D261/C261-1),""))</f>
        <v>0</v>
      </c>
      <c r="F261" s="261"/>
    </row>
    <row r="262" ht="36" customHeight="1" spans="1:7">
      <c r="A262" s="428" t="s">
        <v>523</v>
      </c>
      <c r="B262" s="283" t="s">
        <v>524</v>
      </c>
      <c r="C262" s="327">
        <v>7022</v>
      </c>
      <c r="D262" s="429">
        <f>SUM(D263:D264)</f>
        <v>19135</v>
      </c>
      <c r="E262" s="291">
        <f>IF(C262&gt;0,D262/C262-1,IF(C262&lt;0,-(D262/C262-1),""))</f>
        <v>1.725</v>
      </c>
      <c r="F262" s="261" t="str">
        <f t="shared" ref="F262:F286" si="12">IF(LEN(A262)=3,"是",IF(B262&lt;&gt;"",IF(SUM(C262:D262)&lt;&gt;0,"是","否"),"是"))</f>
        <v>是</v>
      </c>
      <c r="G262" s="134" t="str">
        <f t="shared" ref="G262:G286" si="13">IF(LEN(A262)=3,"类",IF(LEN(A262)=5,"款","项"))</f>
        <v>款</v>
      </c>
    </row>
    <row r="263" ht="36" hidden="1" customHeight="1" spans="1:7">
      <c r="A263" s="430" t="s">
        <v>525</v>
      </c>
      <c r="B263" s="287" t="s">
        <v>526</v>
      </c>
      <c r="C263" s="260"/>
      <c r="D263" s="431"/>
      <c r="E263" s="291" t="str">
        <f t="shared" ref="E263:E326" si="14">IF(C263&gt;0,D263/C263-1,IF(C263&lt;0,-(D263/C263-1),""))</f>
        <v/>
      </c>
      <c r="F263" s="261" t="str">
        <f t="shared" si="12"/>
        <v>否</v>
      </c>
      <c r="G263" s="134" t="str">
        <f t="shared" si="13"/>
        <v>项</v>
      </c>
    </row>
    <row r="264" ht="36" customHeight="1" spans="1:7">
      <c r="A264" s="430" t="s">
        <v>527</v>
      </c>
      <c r="B264" s="287" t="s">
        <v>528</v>
      </c>
      <c r="C264" s="260">
        <v>7022</v>
      </c>
      <c r="D264" s="431">
        <v>19135</v>
      </c>
      <c r="E264" s="291">
        <f t="shared" si="14"/>
        <v>1.725</v>
      </c>
      <c r="F264" s="261" t="str">
        <f t="shared" si="12"/>
        <v>是</v>
      </c>
      <c r="G264" s="134" t="str">
        <f t="shared" si="13"/>
        <v>项</v>
      </c>
    </row>
    <row r="265" ht="36" hidden="1" customHeight="1" spans="1:7">
      <c r="A265" s="428" t="s">
        <v>71</v>
      </c>
      <c r="B265" s="283" t="s">
        <v>72</v>
      </c>
      <c r="C265" s="327"/>
      <c r="D265" s="429"/>
      <c r="E265" s="291" t="str">
        <f t="shared" si="14"/>
        <v/>
      </c>
      <c r="F265" s="261" t="str">
        <f t="shared" si="12"/>
        <v>是</v>
      </c>
      <c r="G265" s="134" t="str">
        <f t="shared" si="13"/>
        <v>类</v>
      </c>
    </row>
    <row r="266" ht="36" hidden="1" customHeight="1" spans="1:7">
      <c r="A266" s="428" t="s">
        <v>529</v>
      </c>
      <c r="B266" s="283" t="s">
        <v>530</v>
      </c>
      <c r="C266" s="327">
        <v>0</v>
      </c>
      <c r="D266" s="429"/>
      <c r="E266" s="291" t="str">
        <f t="shared" si="14"/>
        <v/>
      </c>
      <c r="F266" s="261" t="str">
        <f t="shared" si="12"/>
        <v>否</v>
      </c>
      <c r="G266" s="134" t="str">
        <f t="shared" si="13"/>
        <v>款</v>
      </c>
    </row>
    <row r="267" ht="36" hidden="1" customHeight="1" spans="1:7">
      <c r="A267" s="428" t="s">
        <v>531</v>
      </c>
      <c r="B267" s="283" t="s">
        <v>532</v>
      </c>
      <c r="C267" s="327">
        <v>0</v>
      </c>
      <c r="D267" s="429"/>
      <c r="E267" s="291" t="str">
        <f t="shared" si="14"/>
        <v/>
      </c>
      <c r="F267" s="261" t="str">
        <f t="shared" si="12"/>
        <v>否</v>
      </c>
      <c r="G267" s="134" t="str">
        <f t="shared" si="13"/>
        <v>款</v>
      </c>
    </row>
    <row r="268" ht="36" customHeight="1" spans="1:7">
      <c r="A268" s="428" t="s">
        <v>73</v>
      </c>
      <c r="B268" s="283" t="s">
        <v>74</v>
      </c>
      <c r="C268" s="327">
        <v>349</v>
      </c>
      <c r="D268" s="429">
        <f>SUM(D275,D285)</f>
        <v>161</v>
      </c>
      <c r="E268" s="291">
        <f t="shared" si="14"/>
        <v>-0.539</v>
      </c>
      <c r="F268" s="261" t="str">
        <f t="shared" si="12"/>
        <v>是</v>
      </c>
      <c r="G268" s="134" t="str">
        <f t="shared" si="13"/>
        <v>类</v>
      </c>
    </row>
    <row r="269" ht="36" hidden="1" customHeight="1" spans="1:7">
      <c r="A269" s="293" t="s">
        <v>533</v>
      </c>
      <c r="B269" s="283" t="s">
        <v>534</v>
      </c>
      <c r="C269" s="327">
        <v>0</v>
      </c>
      <c r="D269" s="429"/>
      <c r="E269" s="291" t="str">
        <f t="shared" si="14"/>
        <v/>
      </c>
      <c r="F269" s="261" t="str">
        <f t="shared" si="12"/>
        <v>否</v>
      </c>
      <c r="G269" s="134" t="str">
        <f t="shared" si="13"/>
        <v>款</v>
      </c>
    </row>
    <row r="270" ht="36" hidden="1" customHeight="1" spans="1:7">
      <c r="A270" s="289" t="s">
        <v>535</v>
      </c>
      <c r="B270" s="287" t="s">
        <v>536</v>
      </c>
      <c r="C270" s="260">
        <v>0</v>
      </c>
      <c r="D270" s="431"/>
      <c r="E270" s="291" t="str">
        <f t="shared" si="14"/>
        <v/>
      </c>
      <c r="F270" s="261" t="str">
        <f t="shared" si="12"/>
        <v>否</v>
      </c>
      <c r="G270" s="134" t="str">
        <f t="shared" si="13"/>
        <v>项</v>
      </c>
    </row>
    <row r="271" ht="36" hidden="1" customHeight="1" spans="1:7">
      <c r="A271" s="293" t="s">
        <v>537</v>
      </c>
      <c r="B271" s="283" t="s">
        <v>538</v>
      </c>
      <c r="C271" s="327">
        <v>0</v>
      </c>
      <c r="D271" s="429"/>
      <c r="E271" s="291" t="str">
        <f t="shared" si="14"/>
        <v/>
      </c>
      <c r="F271" s="261" t="str">
        <f t="shared" si="12"/>
        <v>否</v>
      </c>
      <c r="G271" s="134" t="str">
        <f t="shared" si="13"/>
        <v>款</v>
      </c>
    </row>
    <row r="272" ht="36" hidden="1" customHeight="1" spans="1:7">
      <c r="A272" s="289" t="s">
        <v>539</v>
      </c>
      <c r="B272" s="287" t="s">
        <v>540</v>
      </c>
      <c r="C272" s="260">
        <v>0</v>
      </c>
      <c r="D272" s="431"/>
      <c r="E272" s="291" t="str">
        <f t="shared" si="14"/>
        <v/>
      </c>
      <c r="F272" s="261" t="str">
        <f t="shared" si="12"/>
        <v>否</v>
      </c>
      <c r="G272" s="134" t="str">
        <f t="shared" si="13"/>
        <v>项</v>
      </c>
    </row>
    <row r="273" ht="36" hidden="1" customHeight="1" spans="1:7">
      <c r="A273" s="293" t="s">
        <v>541</v>
      </c>
      <c r="B273" s="283" t="s">
        <v>542</v>
      </c>
      <c r="C273" s="327">
        <v>0</v>
      </c>
      <c r="D273" s="429"/>
      <c r="E273" s="291" t="str">
        <f t="shared" si="14"/>
        <v/>
      </c>
      <c r="F273" s="261" t="str">
        <f t="shared" si="12"/>
        <v>否</v>
      </c>
      <c r="G273" s="134" t="str">
        <f t="shared" si="13"/>
        <v>款</v>
      </c>
    </row>
    <row r="274" ht="36" hidden="1" customHeight="1" spans="1:7">
      <c r="A274" s="289" t="s">
        <v>543</v>
      </c>
      <c r="B274" s="287" t="s">
        <v>544</v>
      </c>
      <c r="C274" s="260">
        <v>0</v>
      </c>
      <c r="D274" s="431"/>
      <c r="E274" s="291" t="str">
        <f t="shared" si="14"/>
        <v/>
      </c>
      <c r="F274" s="261" t="str">
        <f t="shared" si="12"/>
        <v>否</v>
      </c>
      <c r="G274" s="134" t="str">
        <f t="shared" si="13"/>
        <v>项</v>
      </c>
    </row>
    <row r="275" ht="36" customHeight="1" spans="1:7">
      <c r="A275" s="428" t="s">
        <v>545</v>
      </c>
      <c r="B275" s="283" t="s">
        <v>546</v>
      </c>
      <c r="C275" s="327">
        <v>322</v>
      </c>
      <c r="D275" s="429">
        <f>SUM(D276:D284)</f>
        <v>123</v>
      </c>
      <c r="E275" s="291">
        <f t="shared" si="14"/>
        <v>-0.618</v>
      </c>
      <c r="F275" s="261" t="str">
        <f t="shared" si="12"/>
        <v>是</v>
      </c>
      <c r="G275" s="134" t="str">
        <f t="shared" si="13"/>
        <v>款</v>
      </c>
    </row>
    <row r="276" ht="36" customHeight="1" spans="1:7">
      <c r="A276" s="430" t="s">
        <v>547</v>
      </c>
      <c r="B276" s="287" t="s">
        <v>548</v>
      </c>
      <c r="C276" s="260">
        <v>25</v>
      </c>
      <c r="D276" s="431">
        <v>27</v>
      </c>
      <c r="E276" s="291">
        <f t="shared" si="14"/>
        <v>0.08</v>
      </c>
      <c r="F276" s="261" t="str">
        <f t="shared" si="12"/>
        <v>是</v>
      </c>
      <c r="G276" s="134" t="str">
        <f t="shared" si="13"/>
        <v>项</v>
      </c>
    </row>
    <row r="277" ht="36" hidden="1" customHeight="1" spans="1:7">
      <c r="A277" s="430" t="s">
        <v>549</v>
      </c>
      <c r="B277" s="287" t="s">
        <v>550</v>
      </c>
      <c r="C277" s="260">
        <v>0</v>
      </c>
      <c r="D277" s="431"/>
      <c r="E277" s="291" t="str">
        <f t="shared" si="14"/>
        <v/>
      </c>
      <c r="F277" s="261" t="str">
        <f t="shared" si="12"/>
        <v>否</v>
      </c>
      <c r="G277" s="134" t="str">
        <f t="shared" si="13"/>
        <v>项</v>
      </c>
    </row>
    <row r="278" ht="36" customHeight="1" spans="1:7">
      <c r="A278" s="430" t="s">
        <v>551</v>
      </c>
      <c r="B278" s="287" t="s">
        <v>552</v>
      </c>
      <c r="C278" s="260">
        <v>229</v>
      </c>
      <c r="D278" s="431">
        <v>29</v>
      </c>
      <c r="E278" s="291">
        <f t="shared" si="14"/>
        <v>-0.873</v>
      </c>
      <c r="F278" s="261" t="str">
        <f t="shared" si="12"/>
        <v>是</v>
      </c>
      <c r="G278" s="134" t="str">
        <f t="shared" si="13"/>
        <v>项</v>
      </c>
    </row>
    <row r="279" ht="36" hidden="1" customHeight="1" spans="1:7">
      <c r="A279" s="430" t="s">
        <v>553</v>
      </c>
      <c r="B279" s="287" t="s">
        <v>554</v>
      </c>
      <c r="C279" s="260">
        <v>0</v>
      </c>
      <c r="D279" s="431"/>
      <c r="E279" s="291" t="str">
        <f t="shared" si="14"/>
        <v/>
      </c>
      <c r="F279" s="261" t="str">
        <f t="shared" si="12"/>
        <v>否</v>
      </c>
      <c r="G279" s="134" t="str">
        <f t="shared" si="13"/>
        <v>项</v>
      </c>
    </row>
    <row r="280" ht="36" hidden="1" customHeight="1" spans="1:7">
      <c r="A280" s="430" t="s">
        <v>555</v>
      </c>
      <c r="B280" s="287" t="s">
        <v>556</v>
      </c>
      <c r="C280" s="260">
        <v>0</v>
      </c>
      <c r="D280" s="431"/>
      <c r="E280" s="291" t="str">
        <f t="shared" si="14"/>
        <v/>
      </c>
      <c r="F280" s="261" t="str">
        <f t="shared" si="12"/>
        <v>否</v>
      </c>
      <c r="G280" s="134" t="str">
        <f t="shared" si="13"/>
        <v>项</v>
      </c>
    </row>
    <row r="281" ht="36" hidden="1" customHeight="1" spans="1:7">
      <c r="A281" s="430" t="s">
        <v>557</v>
      </c>
      <c r="B281" s="287" t="s">
        <v>558</v>
      </c>
      <c r="C281" s="260">
        <v>0</v>
      </c>
      <c r="D281" s="431"/>
      <c r="E281" s="291" t="str">
        <f t="shared" si="14"/>
        <v/>
      </c>
      <c r="F281" s="261" t="str">
        <f t="shared" si="12"/>
        <v>否</v>
      </c>
      <c r="G281" s="134" t="str">
        <f t="shared" si="13"/>
        <v>项</v>
      </c>
    </row>
    <row r="282" ht="36" customHeight="1" spans="1:7">
      <c r="A282" s="430" t="s">
        <v>559</v>
      </c>
      <c r="B282" s="287" t="s">
        <v>560</v>
      </c>
      <c r="C282" s="260">
        <v>62</v>
      </c>
      <c r="D282" s="431">
        <v>57</v>
      </c>
      <c r="E282" s="291">
        <f t="shared" si="14"/>
        <v>-0.081</v>
      </c>
      <c r="F282" s="261" t="str">
        <f t="shared" si="12"/>
        <v>是</v>
      </c>
      <c r="G282" s="134" t="str">
        <f t="shared" si="13"/>
        <v>项</v>
      </c>
    </row>
    <row r="283" ht="36" hidden="1" customHeight="1" spans="1:7">
      <c r="A283" s="430" t="s">
        <v>561</v>
      </c>
      <c r="B283" s="287" t="s">
        <v>562</v>
      </c>
      <c r="C283" s="260">
        <v>0</v>
      </c>
      <c r="D283" s="431"/>
      <c r="E283" s="291" t="str">
        <f t="shared" si="14"/>
        <v/>
      </c>
      <c r="F283" s="261" t="str">
        <f t="shared" si="12"/>
        <v>否</v>
      </c>
      <c r="G283" s="134" t="str">
        <f t="shared" si="13"/>
        <v>项</v>
      </c>
    </row>
    <row r="284" ht="36" customHeight="1" spans="1:7">
      <c r="A284" s="430" t="s">
        <v>563</v>
      </c>
      <c r="B284" s="287" t="s">
        <v>564</v>
      </c>
      <c r="C284" s="260">
        <v>6</v>
      </c>
      <c r="D284" s="431">
        <v>10</v>
      </c>
      <c r="E284" s="291">
        <f t="shared" si="14"/>
        <v>0.667</v>
      </c>
      <c r="F284" s="261" t="str">
        <f t="shared" si="12"/>
        <v>是</v>
      </c>
      <c r="G284" s="134" t="str">
        <f t="shared" si="13"/>
        <v>项</v>
      </c>
    </row>
    <row r="285" ht="36" customHeight="1" spans="1:7">
      <c r="A285" s="428" t="s">
        <v>565</v>
      </c>
      <c r="B285" s="283" t="s">
        <v>566</v>
      </c>
      <c r="C285" s="327">
        <v>27</v>
      </c>
      <c r="D285" s="429">
        <f>SUM(D286)</f>
        <v>38</v>
      </c>
      <c r="E285" s="291">
        <f t="shared" si="14"/>
        <v>0.407</v>
      </c>
      <c r="F285" s="261" t="str">
        <f t="shared" si="12"/>
        <v>是</v>
      </c>
      <c r="G285" s="134" t="str">
        <f t="shared" si="13"/>
        <v>款</v>
      </c>
    </row>
    <row r="286" ht="36" customHeight="1" spans="1:7">
      <c r="A286" s="289" t="s">
        <v>567</v>
      </c>
      <c r="B286" s="287" t="s">
        <v>568</v>
      </c>
      <c r="C286" s="260">
        <v>27</v>
      </c>
      <c r="D286" s="431">
        <v>38</v>
      </c>
      <c r="E286" s="291">
        <f t="shared" si="14"/>
        <v>0.407</v>
      </c>
      <c r="F286" s="261" t="str">
        <f t="shared" si="12"/>
        <v>是</v>
      </c>
      <c r="G286" s="134" t="str">
        <f t="shared" si="13"/>
        <v>项</v>
      </c>
    </row>
    <row r="287" ht="36" customHeight="1" spans="1:7">
      <c r="A287" s="428" t="s">
        <v>75</v>
      </c>
      <c r="B287" s="283" t="s">
        <v>76</v>
      </c>
      <c r="C287" s="327">
        <v>6455</v>
      </c>
      <c r="D287" s="429">
        <f>SUM(D288,D291,D302,D309,D317,D326,D342,D352,D362,D370,D376)</f>
        <v>6648</v>
      </c>
      <c r="E287" s="291">
        <f t="shared" si="14"/>
        <v>0.03</v>
      </c>
      <c r="F287" s="261" t="str">
        <f t="shared" ref="F287:F337" si="15">IF(LEN(A287)=3,"是",IF(B287&lt;&gt;"",IF(SUM(C287:D287)&lt;&gt;0,"是","否"),"是"))</f>
        <v>是</v>
      </c>
      <c r="G287" s="134" t="str">
        <f t="shared" ref="G287:G337" si="16">IF(LEN(A287)=3,"类",IF(LEN(A287)=5,"款","项"))</f>
        <v>类</v>
      </c>
    </row>
    <row r="288" ht="36" customHeight="1" spans="1:7">
      <c r="A288" s="428" t="s">
        <v>569</v>
      </c>
      <c r="B288" s="283" t="s">
        <v>570</v>
      </c>
      <c r="C288" s="327">
        <v>62</v>
      </c>
      <c r="D288" s="429">
        <f>SUM(D289:D290)</f>
        <v>59</v>
      </c>
      <c r="E288" s="291">
        <f t="shared" si="14"/>
        <v>-0.048</v>
      </c>
      <c r="F288" s="261" t="str">
        <f t="shared" si="15"/>
        <v>是</v>
      </c>
      <c r="G288" s="134" t="str">
        <f t="shared" si="16"/>
        <v>款</v>
      </c>
    </row>
    <row r="289" ht="36" customHeight="1" spans="1:7">
      <c r="A289" s="430" t="s">
        <v>571</v>
      </c>
      <c r="B289" s="287" t="s">
        <v>572</v>
      </c>
      <c r="C289" s="260">
        <v>62</v>
      </c>
      <c r="D289" s="431">
        <v>59</v>
      </c>
      <c r="E289" s="291">
        <f t="shared" si="14"/>
        <v>-0.048</v>
      </c>
      <c r="F289" s="261" t="str">
        <f t="shared" si="15"/>
        <v>是</v>
      </c>
      <c r="G289" s="134" t="str">
        <f t="shared" si="16"/>
        <v>项</v>
      </c>
    </row>
    <row r="290" ht="36" hidden="1" customHeight="1" spans="1:7">
      <c r="A290" s="430" t="s">
        <v>573</v>
      </c>
      <c r="B290" s="287" t="s">
        <v>574</v>
      </c>
      <c r="C290" s="260"/>
      <c r="D290" s="431"/>
      <c r="E290" s="291" t="str">
        <f t="shared" si="14"/>
        <v/>
      </c>
      <c r="F290" s="261" t="str">
        <f t="shared" si="15"/>
        <v>否</v>
      </c>
      <c r="G290" s="134" t="str">
        <f t="shared" si="16"/>
        <v>项</v>
      </c>
    </row>
    <row r="291" ht="36" customHeight="1" spans="1:7">
      <c r="A291" s="428" t="s">
        <v>575</v>
      </c>
      <c r="B291" s="283" t="s">
        <v>576</v>
      </c>
      <c r="C291" s="327">
        <v>5658</v>
      </c>
      <c r="D291" s="429">
        <f>SUM(D292:D301)</f>
        <v>5850</v>
      </c>
      <c r="E291" s="291">
        <f t="shared" si="14"/>
        <v>0.034</v>
      </c>
      <c r="F291" s="261" t="str">
        <f t="shared" si="15"/>
        <v>是</v>
      </c>
      <c r="G291" s="134" t="str">
        <f t="shared" si="16"/>
        <v>款</v>
      </c>
    </row>
    <row r="292" ht="36" customHeight="1" spans="1:7">
      <c r="A292" s="430" t="s">
        <v>577</v>
      </c>
      <c r="B292" s="287" t="s">
        <v>139</v>
      </c>
      <c r="C292" s="260">
        <v>4742</v>
      </c>
      <c r="D292" s="431">
        <v>4744</v>
      </c>
      <c r="E292" s="291">
        <f t="shared" si="14"/>
        <v>0</v>
      </c>
      <c r="F292" s="261" t="str">
        <f t="shared" si="15"/>
        <v>是</v>
      </c>
      <c r="G292" s="134" t="str">
        <f t="shared" si="16"/>
        <v>项</v>
      </c>
    </row>
    <row r="293" ht="36" hidden="1" customHeight="1" spans="1:7">
      <c r="A293" s="430" t="s">
        <v>578</v>
      </c>
      <c r="B293" s="287" t="s">
        <v>141</v>
      </c>
      <c r="C293" s="260"/>
      <c r="D293" s="431"/>
      <c r="E293" s="291" t="str">
        <f t="shared" si="14"/>
        <v/>
      </c>
      <c r="F293" s="261" t="str">
        <f t="shared" si="15"/>
        <v>否</v>
      </c>
      <c r="G293" s="134" t="str">
        <f t="shared" si="16"/>
        <v>项</v>
      </c>
    </row>
    <row r="294" ht="36" hidden="1" customHeight="1" spans="1:7">
      <c r="A294" s="430" t="s">
        <v>579</v>
      </c>
      <c r="B294" s="287" t="s">
        <v>143</v>
      </c>
      <c r="C294" s="260">
        <v>0</v>
      </c>
      <c r="D294" s="431"/>
      <c r="E294" s="291" t="str">
        <f t="shared" si="14"/>
        <v/>
      </c>
      <c r="F294" s="261" t="str">
        <f t="shared" si="15"/>
        <v>否</v>
      </c>
      <c r="G294" s="134" t="str">
        <f t="shared" si="16"/>
        <v>项</v>
      </c>
    </row>
    <row r="295" ht="36" hidden="1" customHeight="1" spans="1:7">
      <c r="A295" s="430" t="s">
        <v>580</v>
      </c>
      <c r="B295" s="287" t="s">
        <v>240</v>
      </c>
      <c r="C295" s="260">
        <v>26</v>
      </c>
      <c r="D295" s="431">
        <v>0</v>
      </c>
      <c r="E295" s="291">
        <f t="shared" si="14"/>
        <v>-1</v>
      </c>
      <c r="F295" s="261" t="str">
        <f t="shared" si="15"/>
        <v>是</v>
      </c>
      <c r="G295" s="134" t="str">
        <f t="shared" si="16"/>
        <v>项</v>
      </c>
    </row>
    <row r="296" ht="36" customHeight="1" spans="1:7">
      <c r="A296" s="430" t="s">
        <v>581</v>
      </c>
      <c r="B296" s="287" t="s">
        <v>582</v>
      </c>
      <c r="C296" s="260">
        <v>4</v>
      </c>
      <c r="D296" s="431">
        <v>5</v>
      </c>
      <c r="E296" s="291">
        <f t="shared" si="14"/>
        <v>0.25</v>
      </c>
      <c r="F296" s="261" t="str">
        <f t="shared" si="15"/>
        <v>是</v>
      </c>
      <c r="G296" s="134" t="str">
        <f t="shared" si="16"/>
        <v>项</v>
      </c>
    </row>
    <row r="297" ht="36" hidden="1" customHeight="1" spans="1:7">
      <c r="A297" s="430" t="s">
        <v>583</v>
      </c>
      <c r="B297" s="287" t="s">
        <v>584</v>
      </c>
      <c r="C297" s="260"/>
      <c r="D297" s="431"/>
      <c r="E297" s="291" t="str">
        <f t="shared" si="14"/>
        <v/>
      </c>
      <c r="F297" s="261" t="str">
        <f t="shared" si="15"/>
        <v>否</v>
      </c>
      <c r="G297" s="134" t="str">
        <f t="shared" si="16"/>
        <v>项</v>
      </c>
    </row>
    <row r="298" ht="36" hidden="1" customHeight="1" spans="1:7">
      <c r="A298" s="430" t="s">
        <v>585</v>
      </c>
      <c r="B298" s="287" t="s">
        <v>586</v>
      </c>
      <c r="C298" s="260"/>
      <c r="D298" s="431"/>
      <c r="E298" s="291" t="str">
        <f t="shared" si="14"/>
        <v/>
      </c>
      <c r="F298" s="261" t="str">
        <f t="shared" si="15"/>
        <v>否</v>
      </c>
      <c r="G298" s="134" t="str">
        <f t="shared" si="16"/>
        <v>项</v>
      </c>
    </row>
    <row r="299" ht="36" hidden="1" customHeight="1" spans="1:7">
      <c r="A299" s="430" t="s">
        <v>587</v>
      </c>
      <c r="B299" s="287" t="s">
        <v>588</v>
      </c>
      <c r="C299" s="260"/>
      <c r="D299" s="431"/>
      <c r="E299" s="291" t="str">
        <f t="shared" si="14"/>
        <v/>
      </c>
      <c r="F299" s="261" t="str">
        <f t="shared" si="15"/>
        <v>否</v>
      </c>
      <c r="G299" s="134" t="str">
        <f t="shared" si="16"/>
        <v>项</v>
      </c>
    </row>
    <row r="300" ht="36" hidden="1" customHeight="1" spans="1:7">
      <c r="A300" s="430" t="s">
        <v>589</v>
      </c>
      <c r="B300" s="287" t="s">
        <v>157</v>
      </c>
      <c r="C300" s="260"/>
      <c r="D300" s="431"/>
      <c r="E300" s="291" t="str">
        <f t="shared" si="14"/>
        <v/>
      </c>
      <c r="F300" s="261" t="str">
        <f t="shared" si="15"/>
        <v>否</v>
      </c>
      <c r="G300" s="134" t="str">
        <f t="shared" si="16"/>
        <v>项</v>
      </c>
    </row>
    <row r="301" ht="36" customHeight="1" spans="1:7">
      <c r="A301" s="430" t="s">
        <v>590</v>
      </c>
      <c r="B301" s="287" t="s">
        <v>591</v>
      </c>
      <c r="C301" s="260">
        <v>886</v>
      </c>
      <c r="D301" s="431">
        <v>1101</v>
      </c>
      <c r="E301" s="291">
        <f t="shared" si="14"/>
        <v>0.243</v>
      </c>
      <c r="F301" s="261" t="str">
        <f t="shared" si="15"/>
        <v>是</v>
      </c>
      <c r="G301" s="134" t="str">
        <f t="shared" si="16"/>
        <v>项</v>
      </c>
    </row>
    <row r="302" ht="36" hidden="1" customHeight="1" spans="1:7">
      <c r="A302" s="428" t="s">
        <v>592</v>
      </c>
      <c r="B302" s="283" t="s">
        <v>593</v>
      </c>
      <c r="C302" s="327"/>
      <c r="D302" s="429"/>
      <c r="E302" s="291" t="str">
        <f t="shared" si="14"/>
        <v/>
      </c>
      <c r="F302" s="261" t="str">
        <f t="shared" si="15"/>
        <v>否</v>
      </c>
      <c r="G302" s="134" t="str">
        <f t="shared" si="16"/>
        <v>款</v>
      </c>
    </row>
    <row r="303" ht="36" hidden="1" customHeight="1" spans="1:7">
      <c r="A303" s="430" t="s">
        <v>594</v>
      </c>
      <c r="B303" s="287" t="s">
        <v>139</v>
      </c>
      <c r="C303" s="260"/>
      <c r="D303" s="431"/>
      <c r="E303" s="291" t="str">
        <f t="shared" si="14"/>
        <v/>
      </c>
      <c r="F303" s="261" t="str">
        <f t="shared" si="15"/>
        <v>否</v>
      </c>
      <c r="G303" s="134" t="str">
        <f t="shared" si="16"/>
        <v>项</v>
      </c>
    </row>
    <row r="304" ht="36" hidden="1" customHeight="1" spans="1:7">
      <c r="A304" s="430" t="s">
        <v>595</v>
      </c>
      <c r="B304" s="287" t="s">
        <v>141</v>
      </c>
      <c r="C304" s="260">
        <v>0</v>
      </c>
      <c r="D304" s="431"/>
      <c r="E304" s="291" t="str">
        <f t="shared" si="14"/>
        <v/>
      </c>
      <c r="F304" s="261" t="str">
        <f t="shared" si="15"/>
        <v>否</v>
      </c>
      <c r="G304" s="134" t="str">
        <f t="shared" si="16"/>
        <v>项</v>
      </c>
    </row>
    <row r="305" ht="36" hidden="1" customHeight="1" spans="1:7">
      <c r="A305" s="430" t="s">
        <v>596</v>
      </c>
      <c r="B305" s="287" t="s">
        <v>143</v>
      </c>
      <c r="C305" s="260">
        <v>0</v>
      </c>
      <c r="D305" s="431"/>
      <c r="E305" s="291" t="str">
        <f t="shared" si="14"/>
        <v/>
      </c>
      <c r="F305" s="261" t="str">
        <f t="shared" si="15"/>
        <v>否</v>
      </c>
      <c r="G305" s="134" t="str">
        <f t="shared" si="16"/>
        <v>项</v>
      </c>
    </row>
    <row r="306" ht="36" hidden="1" customHeight="1" spans="1:7">
      <c r="A306" s="430" t="s">
        <v>597</v>
      </c>
      <c r="B306" s="287" t="s">
        <v>598</v>
      </c>
      <c r="C306" s="260"/>
      <c r="D306" s="431"/>
      <c r="E306" s="291" t="str">
        <f t="shared" si="14"/>
        <v/>
      </c>
      <c r="F306" s="261" t="str">
        <f t="shared" si="15"/>
        <v>否</v>
      </c>
      <c r="G306" s="134" t="str">
        <f t="shared" si="16"/>
        <v>项</v>
      </c>
    </row>
    <row r="307" ht="36" hidden="1" customHeight="1" spans="1:7">
      <c r="A307" s="430" t="s">
        <v>599</v>
      </c>
      <c r="B307" s="287" t="s">
        <v>157</v>
      </c>
      <c r="C307" s="260"/>
      <c r="D307" s="431"/>
      <c r="E307" s="291" t="str">
        <f t="shared" si="14"/>
        <v/>
      </c>
      <c r="F307" s="261" t="str">
        <f t="shared" si="15"/>
        <v>否</v>
      </c>
      <c r="G307" s="134" t="str">
        <f t="shared" si="16"/>
        <v>项</v>
      </c>
    </row>
    <row r="308" ht="36" hidden="1" customHeight="1" spans="1:7">
      <c r="A308" s="430" t="s">
        <v>600</v>
      </c>
      <c r="B308" s="287" t="s">
        <v>601</v>
      </c>
      <c r="C308" s="260"/>
      <c r="D308" s="431"/>
      <c r="E308" s="291" t="str">
        <f t="shared" si="14"/>
        <v/>
      </c>
      <c r="F308" s="261" t="str">
        <f t="shared" si="15"/>
        <v>否</v>
      </c>
      <c r="G308" s="134" t="str">
        <f t="shared" si="16"/>
        <v>项</v>
      </c>
    </row>
    <row r="309" ht="36" customHeight="1" spans="1:7">
      <c r="A309" s="428" t="s">
        <v>602</v>
      </c>
      <c r="B309" s="283" t="s">
        <v>603</v>
      </c>
      <c r="C309" s="327">
        <v>73</v>
      </c>
      <c r="D309" s="429">
        <f>SUM(D310:D316)</f>
        <v>72</v>
      </c>
      <c r="E309" s="291">
        <f t="shared" si="14"/>
        <v>-0.014</v>
      </c>
      <c r="F309" s="261" t="str">
        <f t="shared" si="15"/>
        <v>是</v>
      </c>
      <c r="G309" s="134" t="str">
        <f t="shared" si="16"/>
        <v>款</v>
      </c>
    </row>
    <row r="310" ht="36" customHeight="1" spans="1:7">
      <c r="A310" s="430" t="s">
        <v>604</v>
      </c>
      <c r="B310" s="287" t="s">
        <v>139</v>
      </c>
      <c r="C310" s="260">
        <v>63</v>
      </c>
      <c r="D310" s="431">
        <v>62</v>
      </c>
      <c r="E310" s="291">
        <f t="shared" si="14"/>
        <v>-0.016</v>
      </c>
      <c r="F310" s="261" t="str">
        <f t="shared" si="15"/>
        <v>是</v>
      </c>
      <c r="G310" s="134" t="str">
        <f t="shared" si="16"/>
        <v>项</v>
      </c>
    </row>
    <row r="311" ht="36" hidden="1" customHeight="1" spans="1:7">
      <c r="A311" s="430" t="s">
        <v>605</v>
      </c>
      <c r="B311" s="287" t="s">
        <v>141</v>
      </c>
      <c r="C311" s="260"/>
      <c r="D311" s="431"/>
      <c r="E311" s="291" t="str">
        <f t="shared" si="14"/>
        <v/>
      </c>
      <c r="F311" s="261" t="str">
        <f t="shared" si="15"/>
        <v>否</v>
      </c>
      <c r="G311" s="134" t="str">
        <f t="shared" si="16"/>
        <v>项</v>
      </c>
    </row>
    <row r="312" ht="36" hidden="1" customHeight="1" spans="1:7">
      <c r="A312" s="430" t="s">
        <v>606</v>
      </c>
      <c r="B312" s="287" t="s">
        <v>143</v>
      </c>
      <c r="C312" s="260"/>
      <c r="D312" s="431"/>
      <c r="E312" s="291" t="str">
        <f t="shared" si="14"/>
        <v/>
      </c>
      <c r="F312" s="261" t="str">
        <f t="shared" si="15"/>
        <v>否</v>
      </c>
      <c r="G312" s="134" t="str">
        <f t="shared" si="16"/>
        <v>项</v>
      </c>
    </row>
    <row r="313" ht="36" hidden="1" customHeight="1" spans="1:7">
      <c r="A313" s="430" t="s">
        <v>607</v>
      </c>
      <c r="B313" s="287" t="s">
        <v>608</v>
      </c>
      <c r="C313" s="260"/>
      <c r="D313" s="431"/>
      <c r="E313" s="291" t="str">
        <f t="shared" si="14"/>
        <v/>
      </c>
      <c r="F313" s="261" t="str">
        <f t="shared" si="15"/>
        <v>否</v>
      </c>
      <c r="G313" s="134" t="str">
        <f t="shared" si="16"/>
        <v>项</v>
      </c>
    </row>
    <row r="314" ht="36" customHeight="1" spans="1:7">
      <c r="A314" s="430" t="s">
        <v>609</v>
      </c>
      <c r="B314" s="287" t="s">
        <v>610</v>
      </c>
      <c r="C314" s="260">
        <v>10</v>
      </c>
      <c r="D314" s="431">
        <v>10</v>
      </c>
      <c r="E314" s="291">
        <f t="shared" si="14"/>
        <v>0</v>
      </c>
      <c r="F314" s="261" t="str">
        <f t="shared" si="15"/>
        <v>是</v>
      </c>
      <c r="G314" s="134" t="str">
        <f t="shared" si="16"/>
        <v>项</v>
      </c>
    </row>
    <row r="315" ht="36" hidden="1" customHeight="1" spans="1:7">
      <c r="A315" s="430" t="s">
        <v>611</v>
      </c>
      <c r="B315" s="287" t="s">
        <v>157</v>
      </c>
      <c r="C315" s="260"/>
      <c r="D315" s="431"/>
      <c r="E315" s="291" t="str">
        <f t="shared" si="14"/>
        <v/>
      </c>
      <c r="F315" s="261" t="str">
        <f t="shared" si="15"/>
        <v>否</v>
      </c>
      <c r="G315" s="134" t="str">
        <f t="shared" si="16"/>
        <v>项</v>
      </c>
    </row>
    <row r="316" ht="36" hidden="1" customHeight="1" spans="1:7">
      <c r="A316" s="430" t="s">
        <v>612</v>
      </c>
      <c r="B316" s="287" t="s">
        <v>613</v>
      </c>
      <c r="C316" s="260"/>
      <c r="D316" s="431"/>
      <c r="E316" s="291" t="str">
        <f t="shared" si="14"/>
        <v/>
      </c>
      <c r="F316" s="261" t="str">
        <f t="shared" si="15"/>
        <v>否</v>
      </c>
      <c r="G316" s="134" t="str">
        <f t="shared" si="16"/>
        <v>项</v>
      </c>
    </row>
    <row r="317" ht="36" customHeight="1" spans="1:7">
      <c r="A317" s="428" t="s">
        <v>614</v>
      </c>
      <c r="B317" s="283" t="s">
        <v>615</v>
      </c>
      <c r="C317" s="327">
        <v>55</v>
      </c>
      <c r="D317" s="429">
        <f>SUM(D318:D325)</f>
        <v>55</v>
      </c>
      <c r="E317" s="291">
        <f t="shared" si="14"/>
        <v>0</v>
      </c>
      <c r="F317" s="261" t="str">
        <f t="shared" si="15"/>
        <v>是</v>
      </c>
      <c r="G317" s="134" t="str">
        <f t="shared" si="16"/>
        <v>款</v>
      </c>
    </row>
    <row r="318" ht="36" customHeight="1" spans="1:7">
      <c r="A318" s="430" t="s">
        <v>616</v>
      </c>
      <c r="B318" s="287" t="s">
        <v>139</v>
      </c>
      <c r="C318" s="260">
        <v>45</v>
      </c>
      <c r="D318" s="431">
        <v>45</v>
      </c>
      <c r="E318" s="291">
        <f t="shared" si="14"/>
        <v>0</v>
      </c>
      <c r="F318" s="261" t="str">
        <f t="shared" si="15"/>
        <v>是</v>
      </c>
      <c r="G318" s="134" t="str">
        <f t="shared" si="16"/>
        <v>项</v>
      </c>
    </row>
    <row r="319" ht="36" hidden="1" customHeight="1" spans="1:7">
      <c r="A319" s="430" t="s">
        <v>617</v>
      </c>
      <c r="B319" s="287" t="s">
        <v>141</v>
      </c>
      <c r="C319" s="260"/>
      <c r="D319" s="431"/>
      <c r="E319" s="291" t="str">
        <f t="shared" si="14"/>
        <v/>
      </c>
      <c r="F319" s="261" t="str">
        <f t="shared" si="15"/>
        <v>否</v>
      </c>
      <c r="G319" s="134" t="str">
        <f t="shared" si="16"/>
        <v>项</v>
      </c>
    </row>
    <row r="320" ht="36" hidden="1" customHeight="1" spans="1:7">
      <c r="A320" s="430" t="s">
        <v>618</v>
      </c>
      <c r="B320" s="287" t="s">
        <v>143</v>
      </c>
      <c r="C320" s="260">
        <v>0</v>
      </c>
      <c r="D320" s="431"/>
      <c r="E320" s="291" t="str">
        <f t="shared" si="14"/>
        <v/>
      </c>
      <c r="F320" s="261" t="str">
        <f t="shared" si="15"/>
        <v>否</v>
      </c>
      <c r="G320" s="134" t="str">
        <f t="shared" si="16"/>
        <v>项</v>
      </c>
    </row>
    <row r="321" ht="36" customHeight="1" spans="1:7">
      <c r="A321" s="430" t="s">
        <v>619</v>
      </c>
      <c r="B321" s="287" t="s">
        <v>620</v>
      </c>
      <c r="C321" s="260"/>
      <c r="D321" s="431">
        <v>10</v>
      </c>
      <c r="E321" s="291">
        <v>1</v>
      </c>
      <c r="F321" s="261" t="str">
        <f t="shared" si="15"/>
        <v>是</v>
      </c>
      <c r="G321" s="134" t="str">
        <f t="shared" si="16"/>
        <v>项</v>
      </c>
    </row>
    <row r="322" ht="36" hidden="1" customHeight="1" spans="1:7">
      <c r="A322" s="430" t="s">
        <v>621</v>
      </c>
      <c r="B322" s="287" t="s">
        <v>622</v>
      </c>
      <c r="C322" s="260"/>
      <c r="D322" s="431"/>
      <c r="E322" s="291" t="str">
        <f t="shared" si="14"/>
        <v/>
      </c>
      <c r="F322" s="261" t="str">
        <f t="shared" si="15"/>
        <v>否</v>
      </c>
      <c r="G322" s="134" t="str">
        <f t="shared" si="16"/>
        <v>项</v>
      </c>
    </row>
    <row r="323" ht="36" hidden="1" customHeight="1" spans="1:7">
      <c r="A323" s="430" t="s">
        <v>623</v>
      </c>
      <c r="B323" s="287" t="s">
        <v>624</v>
      </c>
      <c r="C323" s="260"/>
      <c r="D323" s="431"/>
      <c r="E323" s="291" t="str">
        <f t="shared" si="14"/>
        <v/>
      </c>
      <c r="F323" s="261" t="str">
        <f t="shared" si="15"/>
        <v>否</v>
      </c>
      <c r="G323" s="134" t="str">
        <f t="shared" si="16"/>
        <v>项</v>
      </c>
    </row>
    <row r="324" ht="36" hidden="1" customHeight="1" spans="1:7">
      <c r="A324" s="430" t="s">
        <v>625</v>
      </c>
      <c r="B324" s="287" t="s">
        <v>157</v>
      </c>
      <c r="C324" s="260"/>
      <c r="D324" s="431"/>
      <c r="E324" s="291" t="str">
        <f t="shared" si="14"/>
        <v/>
      </c>
      <c r="F324" s="261" t="str">
        <f t="shared" si="15"/>
        <v>否</v>
      </c>
      <c r="G324" s="134" t="str">
        <f t="shared" si="16"/>
        <v>项</v>
      </c>
    </row>
    <row r="325" ht="36" hidden="1" customHeight="1" spans="1:7">
      <c r="A325" s="430" t="s">
        <v>626</v>
      </c>
      <c r="B325" s="287" t="s">
        <v>627</v>
      </c>
      <c r="C325" s="260">
        <v>10</v>
      </c>
      <c r="D325" s="431">
        <v>0</v>
      </c>
      <c r="E325" s="291">
        <f t="shared" si="14"/>
        <v>-1</v>
      </c>
      <c r="F325" s="261" t="str">
        <f t="shared" si="15"/>
        <v>是</v>
      </c>
      <c r="G325" s="134" t="str">
        <f t="shared" si="16"/>
        <v>项</v>
      </c>
    </row>
    <row r="326" ht="36" customHeight="1" spans="1:7">
      <c r="A326" s="428" t="s">
        <v>628</v>
      </c>
      <c r="B326" s="283" t="s">
        <v>629</v>
      </c>
      <c r="C326" s="327">
        <v>599</v>
      </c>
      <c r="D326" s="429">
        <f>SUM(D327:D341)</f>
        <v>608</v>
      </c>
      <c r="E326" s="291">
        <f t="shared" si="14"/>
        <v>0.015</v>
      </c>
      <c r="F326" s="261" t="str">
        <f t="shared" si="15"/>
        <v>是</v>
      </c>
      <c r="G326" s="134" t="str">
        <f t="shared" si="16"/>
        <v>款</v>
      </c>
    </row>
    <row r="327" ht="36" customHeight="1" spans="1:7">
      <c r="A327" s="430" t="s">
        <v>630</v>
      </c>
      <c r="B327" s="287" t="s">
        <v>139</v>
      </c>
      <c r="C327" s="260">
        <v>520</v>
      </c>
      <c r="D327" s="431">
        <v>503</v>
      </c>
      <c r="E327" s="291">
        <f t="shared" ref="E327:E390" si="17">IF(C327&gt;0,D327/C327-1,IF(C327&lt;0,-(D327/C327-1),""))</f>
        <v>-0.033</v>
      </c>
      <c r="F327" s="261" t="str">
        <f t="shared" si="15"/>
        <v>是</v>
      </c>
      <c r="G327" s="134" t="str">
        <f t="shared" si="16"/>
        <v>项</v>
      </c>
    </row>
    <row r="328" ht="36" customHeight="1" spans="1:7">
      <c r="A328" s="430" t="s">
        <v>631</v>
      </c>
      <c r="B328" s="287" t="s">
        <v>141</v>
      </c>
      <c r="C328" s="260">
        <v>10</v>
      </c>
      <c r="D328" s="431">
        <v>10</v>
      </c>
      <c r="E328" s="291">
        <f t="shared" si="17"/>
        <v>0</v>
      </c>
      <c r="F328" s="261" t="str">
        <f t="shared" si="15"/>
        <v>是</v>
      </c>
      <c r="G328" s="134" t="str">
        <f t="shared" si="16"/>
        <v>项</v>
      </c>
    </row>
    <row r="329" ht="36" hidden="1" customHeight="1" spans="1:7">
      <c r="A329" s="430" t="s">
        <v>632</v>
      </c>
      <c r="B329" s="287" t="s">
        <v>143</v>
      </c>
      <c r="C329" s="260">
        <v>0</v>
      </c>
      <c r="D329" s="431"/>
      <c r="E329" s="291" t="str">
        <f t="shared" si="17"/>
        <v/>
      </c>
      <c r="F329" s="261" t="str">
        <f t="shared" si="15"/>
        <v>否</v>
      </c>
      <c r="G329" s="134" t="str">
        <f t="shared" si="16"/>
        <v>项</v>
      </c>
    </row>
    <row r="330" ht="36" customHeight="1" spans="1:7">
      <c r="A330" s="430" t="s">
        <v>633</v>
      </c>
      <c r="B330" s="287" t="s">
        <v>634</v>
      </c>
      <c r="C330" s="260">
        <v>4</v>
      </c>
      <c r="D330" s="431">
        <v>5</v>
      </c>
      <c r="E330" s="291">
        <f t="shared" si="17"/>
        <v>0.25</v>
      </c>
      <c r="F330" s="261" t="str">
        <f t="shared" si="15"/>
        <v>是</v>
      </c>
      <c r="G330" s="134" t="str">
        <f t="shared" si="16"/>
        <v>项</v>
      </c>
    </row>
    <row r="331" ht="36" customHeight="1" spans="1:7">
      <c r="A331" s="430" t="s">
        <v>635</v>
      </c>
      <c r="B331" s="287" t="s">
        <v>636</v>
      </c>
      <c r="C331" s="260">
        <v>5</v>
      </c>
      <c r="D331" s="431">
        <v>5</v>
      </c>
      <c r="E331" s="291">
        <f t="shared" si="17"/>
        <v>0</v>
      </c>
      <c r="F331" s="261" t="str">
        <f t="shared" si="15"/>
        <v>是</v>
      </c>
      <c r="G331" s="134" t="str">
        <f t="shared" si="16"/>
        <v>项</v>
      </c>
    </row>
    <row r="332" ht="36" customHeight="1" spans="1:7">
      <c r="A332" s="444" t="s">
        <v>637</v>
      </c>
      <c r="B332" s="287" t="s">
        <v>638</v>
      </c>
      <c r="C332" s="260">
        <v>5</v>
      </c>
      <c r="D332" s="431">
        <v>10</v>
      </c>
      <c r="E332" s="291">
        <f t="shared" si="17"/>
        <v>1</v>
      </c>
      <c r="F332" s="261" t="str">
        <f t="shared" si="15"/>
        <v>是</v>
      </c>
      <c r="G332" s="134" t="str">
        <f t="shared" si="16"/>
        <v>项</v>
      </c>
    </row>
    <row r="333" ht="36" customHeight="1" spans="1:7">
      <c r="A333" s="444" t="s">
        <v>639</v>
      </c>
      <c r="B333" s="287" t="s">
        <v>640</v>
      </c>
      <c r="C333" s="260">
        <v>6</v>
      </c>
      <c r="D333" s="431">
        <v>10</v>
      </c>
      <c r="E333" s="291">
        <f t="shared" si="17"/>
        <v>0.667</v>
      </c>
      <c r="F333" s="261" t="str">
        <f t="shared" si="15"/>
        <v>是</v>
      </c>
      <c r="G333" s="134" t="str">
        <f t="shared" si="16"/>
        <v>项</v>
      </c>
    </row>
    <row r="334" ht="36" hidden="1" customHeight="1" spans="1:7">
      <c r="A334" s="430" t="s">
        <v>641</v>
      </c>
      <c r="B334" s="287" t="s">
        <v>642</v>
      </c>
      <c r="C334" s="260"/>
      <c r="D334" s="431"/>
      <c r="E334" s="291" t="str">
        <f t="shared" si="17"/>
        <v/>
      </c>
      <c r="F334" s="261" t="str">
        <f t="shared" si="15"/>
        <v>否</v>
      </c>
      <c r="G334" s="134" t="str">
        <f t="shared" si="16"/>
        <v>项</v>
      </c>
    </row>
    <row r="335" ht="36" hidden="1" customHeight="1" spans="1:7">
      <c r="A335" s="430" t="s">
        <v>643</v>
      </c>
      <c r="B335" s="287" t="s">
        <v>644</v>
      </c>
      <c r="C335" s="260">
        <v>0</v>
      </c>
      <c r="D335" s="431"/>
      <c r="E335" s="291" t="str">
        <f t="shared" si="17"/>
        <v/>
      </c>
      <c r="F335" s="261" t="str">
        <f t="shared" si="15"/>
        <v>否</v>
      </c>
      <c r="G335" s="134" t="str">
        <f t="shared" si="16"/>
        <v>项</v>
      </c>
    </row>
    <row r="336" ht="36" customHeight="1" spans="1:7">
      <c r="A336" s="430" t="s">
        <v>645</v>
      </c>
      <c r="B336" s="287" t="s">
        <v>646</v>
      </c>
      <c r="C336" s="260">
        <v>5</v>
      </c>
      <c r="D336" s="431">
        <v>5</v>
      </c>
      <c r="E336" s="291">
        <f t="shared" si="17"/>
        <v>0</v>
      </c>
      <c r="F336" s="261" t="str">
        <f t="shared" si="15"/>
        <v>是</v>
      </c>
      <c r="G336" s="134" t="str">
        <f t="shared" si="16"/>
        <v>项</v>
      </c>
    </row>
    <row r="337" ht="36" hidden="1" customHeight="1" spans="1:7">
      <c r="A337" s="430" t="s">
        <v>647</v>
      </c>
      <c r="B337" s="287" t="s">
        <v>648</v>
      </c>
      <c r="C337" s="260">
        <v>0</v>
      </c>
      <c r="D337" s="431"/>
      <c r="E337" s="291" t="str">
        <f t="shared" si="17"/>
        <v/>
      </c>
      <c r="F337" s="261" t="str">
        <f t="shared" si="15"/>
        <v>否</v>
      </c>
      <c r="G337" s="134" t="str">
        <f t="shared" si="16"/>
        <v>项</v>
      </c>
    </row>
    <row r="338" ht="36" customHeight="1" spans="1:7">
      <c r="A338" s="430" t="s">
        <v>649</v>
      </c>
      <c r="B338" s="287" t="s">
        <v>650</v>
      </c>
      <c r="C338" s="260">
        <v>18</v>
      </c>
      <c r="D338" s="431">
        <v>20</v>
      </c>
      <c r="E338" s="291">
        <f t="shared" si="17"/>
        <v>0.111</v>
      </c>
      <c r="F338" s="261" t="str">
        <f t="shared" ref="F338:F399" si="18">IF(LEN(A338)=3,"是",IF(B338&lt;&gt;"",IF(SUM(C338:D338)&lt;&gt;0,"是","否"),"是"))</f>
        <v>是</v>
      </c>
      <c r="G338" s="134" t="str">
        <f t="shared" ref="G338:G399" si="19">IF(LEN(A338)=3,"类",IF(LEN(A338)=5,"款","项"))</f>
        <v>项</v>
      </c>
    </row>
    <row r="339" ht="36" hidden="1" customHeight="1" spans="1:7">
      <c r="A339" s="430" t="s">
        <v>651</v>
      </c>
      <c r="B339" s="287" t="s">
        <v>240</v>
      </c>
      <c r="C339" s="260"/>
      <c r="D339" s="431"/>
      <c r="E339" s="291" t="str">
        <f t="shared" si="17"/>
        <v/>
      </c>
      <c r="F339" s="261" t="str">
        <f t="shared" si="18"/>
        <v>否</v>
      </c>
      <c r="G339" s="134" t="str">
        <f t="shared" si="19"/>
        <v>项</v>
      </c>
    </row>
    <row r="340" ht="36" customHeight="1" spans="1:7">
      <c r="A340" s="430" t="s">
        <v>652</v>
      </c>
      <c r="B340" s="287" t="s">
        <v>157</v>
      </c>
      <c r="C340" s="260">
        <v>26</v>
      </c>
      <c r="D340" s="431">
        <v>40</v>
      </c>
      <c r="E340" s="291">
        <f t="shared" si="17"/>
        <v>0.538</v>
      </c>
      <c r="F340" s="261" t="str">
        <f t="shared" si="18"/>
        <v>是</v>
      </c>
      <c r="G340" s="134" t="str">
        <f t="shared" si="19"/>
        <v>项</v>
      </c>
    </row>
    <row r="341" ht="36" hidden="1" customHeight="1" spans="1:7">
      <c r="A341" s="430" t="s">
        <v>653</v>
      </c>
      <c r="B341" s="287" t="s">
        <v>654</v>
      </c>
      <c r="C341" s="260"/>
      <c r="D341" s="431"/>
      <c r="E341" s="291" t="str">
        <f t="shared" si="17"/>
        <v/>
      </c>
      <c r="F341" s="261" t="str">
        <f t="shared" si="18"/>
        <v>否</v>
      </c>
      <c r="G341" s="134" t="str">
        <f t="shared" si="19"/>
        <v>项</v>
      </c>
    </row>
    <row r="342" ht="36" hidden="1" customHeight="1" spans="1:7">
      <c r="A342" s="428" t="s">
        <v>655</v>
      </c>
      <c r="B342" s="283" t="s">
        <v>656</v>
      </c>
      <c r="C342" s="327"/>
      <c r="D342" s="429"/>
      <c r="E342" s="291" t="str">
        <f t="shared" si="17"/>
        <v/>
      </c>
      <c r="F342" s="261" t="str">
        <f t="shared" si="18"/>
        <v>否</v>
      </c>
      <c r="G342" s="134" t="str">
        <f t="shared" si="19"/>
        <v>款</v>
      </c>
    </row>
    <row r="343" ht="36" hidden="1" customHeight="1" spans="1:7">
      <c r="A343" s="430" t="s">
        <v>657</v>
      </c>
      <c r="B343" s="287" t="s">
        <v>139</v>
      </c>
      <c r="C343" s="260"/>
      <c r="D343" s="431"/>
      <c r="E343" s="291" t="str">
        <f t="shared" si="17"/>
        <v/>
      </c>
      <c r="F343" s="261" t="str">
        <f t="shared" si="18"/>
        <v>否</v>
      </c>
      <c r="G343" s="134" t="str">
        <f t="shared" si="19"/>
        <v>项</v>
      </c>
    </row>
    <row r="344" ht="36" hidden="1" customHeight="1" spans="1:7">
      <c r="A344" s="430" t="s">
        <v>658</v>
      </c>
      <c r="B344" s="287" t="s">
        <v>141</v>
      </c>
      <c r="C344" s="260">
        <v>0</v>
      </c>
      <c r="D344" s="431"/>
      <c r="E344" s="291" t="str">
        <f t="shared" si="17"/>
        <v/>
      </c>
      <c r="F344" s="261" t="str">
        <f t="shared" si="18"/>
        <v>否</v>
      </c>
      <c r="G344" s="134" t="str">
        <f t="shared" si="19"/>
        <v>项</v>
      </c>
    </row>
    <row r="345" ht="36" hidden="1" customHeight="1" spans="1:7">
      <c r="A345" s="430" t="s">
        <v>659</v>
      </c>
      <c r="B345" s="287" t="s">
        <v>143</v>
      </c>
      <c r="C345" s="260">
        <v>0</v>
      </c>
      <c r="D345" s="431"/>
      <c r="E345" s="291" t="str">
        <f t="shared" si="17"/>
        <v/>
      </c>
      <c r="F345" s="261" t="str">
        <f t="shared" si="18"/>
        <v>否</v>
      </c>
      <c r="G345" s="134" t="str">
        <f t="shared" si="19"/>
        <v>项</v>
      </c>
    </row>
    <row r="346" ht="36" hidden="1" customHeight="1" spans="1:7">
      <c r="A346" s="430" t="s">
        <v>660</v>
      </c>
      <c r="B346" s="287" t="s">
        <v>661</v>
      </c>
      <c r="C346" s="260"/>
      <c r="D346" s="431"/>
      <c r="E346" s="291" t="str">
        <f t="shared" si="17"/>
        <v/>
      </c>
      <c r="F346" s="261" t="str">
        <f t="shared" si="18"/>
        <v>否</v>
      </c>
      <c r="G346" s="134" t="str">
        <f t="shared" si="19"/>
        <v>项</v>
      </c>
    </row>
    <row r="347" ht="36" hidden="1" customHeight="1" spans="1:7">
      <c r="A347" s="430" t="s">
        <v>662</v>
      </c>
      <c r="B347" s="287" t="s">
        <v>663</v>
      </c>
      <c r="C347" s="260"/>
      <c r="D347" s="431"/>
      <c r="E347" s="291" t="str">
        <f t="shared" si="17"/>
        <v/>
      </c>
      <c r="F347" s="261" t="str">
        <f t="shared" si="18"/>
        <v>否</v>
      </c>
      <c r="G347" s="134" t="str">
        <f t="shared" si="19"/>
        <v>项</v>
      </c>
    </row>
    <row r="348" ht="36" hidden="1" customHeight="1" spans="1:7">
      <c r="A348" s="430" t="s">
        <v>664</v>
      </c>
      <c r="B348" s="287" t="s">
        <v>665</v>
      </c>
      <c r="C348" s="260"/>
      <c r="D348" s="431"/>
      <c r="E348" s="291" t="str">
        <f t="shared" si="17"/>
        <v/>
      </c>
      <c r="F348" s="261" t="str">
        <f t="shared" si="18"/>
        <v>否</v>
      </c>
      <c r="G348" s="134" t="str">
        <f t="shared" si="19"/>
        <v>项</v>
      </c>
    </row>
    <row r="349" ht="36" hidden="1" customHeight="1" spans="1:7">
      <c r="A349" s="430" t="s">
        <v>666</v>
      </c>
      <c r="B349" s="287" t="s">
        <v>240</v>
      </c>
      <c r="C349" s="260"/>
      <c r="D349" s="431"/>
      <c r="E349" s="291" t="str">
        <f t="shared" si="17"/>
        <v/>
      </c>
      <c r="F349" s="261" t="str">
        <f t="shared" si="18"/>
        <v>否</v>
      </c>
      <c r="G349" s="134" t="str">
        <f t="shared" si="19"/>
        <v>项</v>
      </c>
    </row>
    <row r="350" ht="36" hidden="1" customHeight="1" spans="1:7">
      <c r="A350" s="430" t="s">
        <v>667</v>
      </c>
      <c r="B350" s="287" t="s">
        <v>157</v>
      </c>
      <c r="C350" s="260">
        <v>0</v>
      </c>
      <c r="D350" s="431"/>
      <c r="E350" s="291" t="str">
        <f t="shared" si="17"/>
        <v/>
      </c>
      <c r="F350" s="261" t="str">
        <f t="shared" si="18"/>
        <v>否</v>
      </c>
      <c r="G350" s="134" t="str">
        <f t="shared" si="19"/>
        <v>项</v>
      </c>
    </row>
    <row r="351" ht="36" hidden="1" customHeight="1" spans="1:7">
      <c r="A351" s="430" t="s">
        <v>668</v>
      </c>
      <c r="B351" s="287" t="s">
        <v>669</v>
      </c>
      <c r="C351" s="260"/>
      <c r="D351" s="431"/>
      <c r="E351" s="291" t="str">
        <f t="shared" si="17"/>
        <v/>
      </c>
      <c r="F351" s="261" t="str">
        <f t="shared" si="18"/>
        <v>否</v>
      </c>
      <c r="G351" s="134" t="str">
        <f t="shared" si="19"/>
        <v>项</v>
      </c>
    </row>
    <row r="352" ht="36" hidden="1" customHeight="1" spans="1:7">
      <c r="A352" s="428" t="s">
        <v>670</v>
      </c>
      <c r="B352" s="283" t="s">
        <v>671</v>
      </c>
      <c r="C352" s="327"/>
      <c r="D352" s="429"/>
      <c r="E352" s="291" t="str">
        <f t="shared" si="17"/>
        <v/>
      </c>
      <c r="F352" s="261" t="str">
        <f t="shared" si="18"/>
        <v>否</v>
      </c>
      <c r="G352" s="134" t="str">
        <f t="shared" si="19"/>
        <v>款</v>
      </c>
    </row>
    <row r="353" ht="36" hidden="1" customHeight="1" spans="1:7">
      <c r="A353" s="430" t="s">
        <v>672</v>
      </c>
      <c r="B353" s="287" t="s">
        <v>139</v>
      </c>
      <c r="C353" s="260"/>
      <c r="D353" s="431"/>
      <c r="E353" s="291" t="str">
        <f t="shared" si="17"/>
        <v/>
      </c>
      <c r="F353" s="261" t="str">
        <f t="shared" si="18"/>
        <v>否</v>
      </c>
      <c r="G353" s="134" t="str">
        <f t="shared" si="19"/>
        <v>项</v>
      </c>
    </row>
    <row r="354" ht="36" hidden="1" customHeight="1" spans="1:7">
      <c r="A354" s="430" t="s">
        <v>673</v>
      </c>
      <c r="B354" s="287" t="s">
        <v>141</v>
      </c>
      <c r="C354" s="260">
        <v>0</v>
      </c>
      <c r="D354" s="431"/>
      <c r="E354" s="291" t="str">
        <f t="shared" si="17"/>
        <v/>
      </c>
      <c r="F354" s="261" t="str">
        <f t="shared" si="18"/>
        <v>否</v>
      </c>
      <c r="G354" s="134" t="str">
        <f t="shared" si="19"/>
        <v>项</v>
      </c>
    </row>
    <row r="355" ht="36" hidden="1" customHeight="1" spans="1:7">
      <c r="A355" s="430" t="s">
        <v>674</v>
      </c>
      <c r="B355" s="287" t="s">
        <v>143</v>
      </c>
      <c r="C355" s="260">
        <v>0</v>
      </c>
      <c r="D355" s="431"/>
      <c r="E355" s="291" t="str">
        <f t="shared" si="17"/>
        <v/>
      </c>
      <c r="F355" s="261" t="str">
        <f t="shared" si="18"/>
        <v>否</v>
      </c>
      <c r="G355" s="134" t="str">
        <f t="shared" si="19"/>
        <v>项</v>
      </c>
    </row>
    <row r="356" ht="36" hidden="1" customHeight="1" spans="1:7">
      <c r="A356" s="430" t="s">
        <v>675</v>
      </c>
      <c r="B356" s="287" t="s">
        <v>676</v>
      </c>
      <c r="C356" s="260"/>
      <c r="D356" s="431"/>
      <c r="E356" s="291" t="str">
        <f t="shared" si="17"/>
        <v/>
      </c>
      <c r="F356" s="261" t="str">
        <f t="shared" si="18"/>
        <v>否</v>
      </c>
      <c r="G356" s="134" t="str">
        <f t="shared" si="19"/>
        <v>项</v>
      </c>
    </row>
    <row r="357" ht="36" hidden="1" customHeight="1" spans="1:7">
      <c r="A357" s="430" t="s">
        <v>677</v>
      </c>
      <c r="B357" s="287" t="s">
        <v>678</v>
      </c>
      <c r="C357" s="260"/>
      <c r="D357" s="431"/>
      <c r="E357" s="291" t="str">
        <f t="shared" si="17"/>
        <v/>
      </c>
      <c r="F357" s="261" t="str">
        <f t="shared" si="18"/>
        <v>否</v>
      </c>
      <c r="G357" s="134" t="str">
        <f t="shared" si="19"/>
        <v>项</v>
      </c>
    </row>
    <row r="358" ht="36" hidden="1" customHeight="1" spans="1:7">
      <c r="A358" s="430" t="s">
        <v>679</v>
      </c>
      <c r="B358" s="287" t="s">
        <v>680</v>
      </c>
      <c r="C358" s="260"/>
      <c r="D358" s="431"/>
      <c r="E358" s="291" t="str">
        <f t="shared" si="17"/>
        <v/>
      </c>
      <c r="F358" s="261" t="str">
        <f t="shared" si="18"/>
        <v>否</v>
      </c>
      <c r="G358" s="134" t="str">
        <f t="shared" si="19"/>
        <v>项</v>
      </c>
    </row>
    <row r="359" ht="36" hidden="1" customHeight="1" spans="1:7">
      <c r="A359" s="430" t="s">
        <v>681</v>
      </c>
      <c r="B359" s="287" t="s">
        <v>240</v>
      </c>
      <c r="C359" s="260"/>
      <c r="D359" s="431"/>
      <c r="E359" s="291" t="str">
        <f t="shared" si="17"/>
        <v/>
      </c>
      <c r="F359" s="261" t="str">
        <f t="shared" si="18"/>
        <v>否</v>
      </c>
      <c r="G359" s="134" t="str">
        <f t="shared" si="19"/>
        <v>项</v>
      </c>
    </row>
    <row r="360" ht="36" hidden="1" customHeight="1" spans="1:7">
      <c r="A360" s="430" t="s">
        <v>682</v>
      </c>
      <c r="B360" s="287" t="s">
        <v>157</v>
      </c>
      <c r="C360" s="260">
        <v>0</v>
      </c>
      <c r="D360" s="431"/>
      <c r="E360" s="291" t="str">
        <f t="shared" si="17"/>
        <v/>
      </c>
      <c r="F360" s="261" t="str">
        <f t="shared" si="18"/>
        <v>否</v>
      </c>
      <c r="G360" s="134" t="str">
        <f t="shared" si="19"/>
        <v>项</v>
      </c>
    </row>
    <row r="361" ht="36" hidden="1" customHeight="1" spans="1:7">
      <c r="A361" s="430" t="s">
        <v>683</v>
      </c>
      <c r="B361" s="287" t="s">
        <v>684</v>
      </c>
      <c r="C361" s="260"/>
      <c r="D361" s="431"/>
      <c r="E361" s="291" t="str">
        <f t="shared" si="17"/>
        <v/>
      </c>
      <c r="F361" s="261" t="str">
        <f t="shared" si="18"/>
        <v>否</v>
      </c>
      <c r="G361" s="134" t="str">
        <f t="shared" si="19"/>
        <v>项</v>
      </c>
    </row>
    <row r="362" ht="36" hidden="1" customHeight="1" spans="1:7">
      <c r="A362" s="428" t="s">
        <v>685</v>
      </c>
      <c r="B362" s="283" t="s">
        <v>686</v>
      </c>
      <c r="C362" s="327"/>
      <c r="D362" s="429"/>
      <c r="E362" s="291" t="str">
        <f t="shared" si="17"/>
        <v/>
      </c>
      <c r="F362" s="261" t="str">
        <f t="shared" si="18"/>
        <v>否</v>
      </c>
      <c r="G362" s="134" t="str">
        <f t="shared" si="19"/>
        <v>款</v>
      </c>
    </row>
    <row r="363" ht="36" hidden="1" customHeight="1" spans="1:7">
      <c r="A363" s="430" t="s">
        <v>687</v>
      </c>
      <c r="B363" s="287" t="s">
        <v>139</v>
      </c>
      <c r="C363" s="260"/>
      <c r="D363" s="431"/>
      <c r="E363" s="291" t="str">
        <f t="shared" si="17"/>
        <v/>
      </c>
      <c r="F363" s="261" t="str">
        <f t="shared" si="18"/>
        <v>否</v>
      </c>
      <c r="G363" s="134" t="str">
        <f t="shared" si="19"/>
        <v>项</v>
      </c>
    </row>
    <row r="364" ht="36" hidden="1" customHeight="1" spans="1:7">
      <c r="A364" s="430" t="s">
        <v>688</v>
      </c>
      <c r="B364" s="287" t="s">
        <v>141</v>
      </c>
      <c r="C364" s="260">
        <v>0</v>
      </c>
      <c r="D364" s="431"/>
      <c r="E364" s="291" t="str">
        <f t="shared" si="17"/>
        <v/>
      </c>
      <c r="F364" s="261" t="str">
        <f t="shared" si="18"/>
        <v>否</v>
      </c>
      <c r="G364" s="134" t="str">
        <f t="shared" si="19"/>
        <v>项</v>
      </c>
    </row>
    <row r="365" ht="36" hidden="1" customHeight="1" spans="1:7">
      <c r="A365" s="430" t="s">
        <v>689</v>
      </c>
      <c r="B365" s="287" t="s">
        <v>143</v>
      </c>
      <c r="C365" s="260">
        <v>0</v>
      </c>
      <c r="D365" s="431"/>
      <c r="E365" s="291" t="str">
        <f t="shared" si="17"/>
        <v/>
      </c>
      <c r="F365" s="261" t="str">
        <f t="shared" si="18"/>
        <v>否</v>
      </c>
      <c r="G365" s="134" t="str">
        <f t="shared" si="19"/>
        <v>项</v>
      </c>
    </row>
    <row r="366" ht="36" hidden="1" customHeight="1" spans="1:7">
      <c r="A366" s="430" t="s">
        <v>690</v>
      </c>
      <c r="B366" s="287" t="s">
        <v>691</v>
      </c>
      <c r="C366" s="260">
        <v>0</v>
      </c>
      <c r="D366" s="431"/>
      <c r="E366" s="291" t="str">
        <f t="shared" si="17"/>
        <v/>
      </c>
      <c r="F366" s="261" t="str">
        <f t="shared" si="18"/>
        <v>否</v>
      </c>
      <c r="G366" s="134" t="str">
        <f t="shared" si="19"/>
        <v>项</v>
      </c>
    </row>
    <row r="367" ht="36" hidden="1" customHeight="1" spans="1:7">
      <c r="A367" s="430" t="s">
        <v>692</v>
      </c>
      <c r="B367" s="287" t="s">
        <v>693</v>
      </c>
      <c r="C367" s="260">
        <v>0</v>
      </c>
      <c r="D367" s="431"/>
      <c r="E367" s="291" t="str">
        <f t="shared" si="17"/>
        <v/>
      </c>
      <c r="F367" s="261" t="str">
        <f t="shared" si="18"/>
        <v>否</v>
      </c>
      <c r="G367" s="134" t="str">
        <f t="shared" si="19"/>
        <v>项</v>
      </c>
    </row>
    <row r="368" ht="36" hidden="1" customHeight="1" spans="1:7">
      <c r="A368" s="430" t="s">
        <v>694</v>
      </c>
      <c r="B368" s="287" t="s">
        <v>157</v>
      </c>
      <c r="C368" s="260"/>
      <c r="D368" s="431"/>
      <c r="E368" s="291" t="str">
        <f t="shared" si="17"/>
        <v/>
      </c>
      <c r="F368" s="261" t="str">
        <f t="shared" si="18"/>
        <v>否</v>
      </c>
      <c r="G368" s="134" t="str">
        <f t="shared" si="19"/>
        <v>项</v>
      </c>
    </row>
    <row r="369" ht="36" hidden="1" customHeight="1" spans="1:7">
      <c r="A369" s="430" t="s">
        <v>695</v>
      </c>
      <c r="B369" s="287" t="s">
        <v>696</v>
      </c>
      <c r="C369" s="260">
        <v>0</v>
      </c>
      <c r="D369" s="431"/>
      <c r="E369" s="291" t="str">
        <f t="shared" si="17"/>
        <v/>
      </c>
      <c r="F369" s="261" t="str">
        <f t="shared" si="18"/>
        <v>否</v>
      </c>
      <c r="G369" s="134" t="str">
        <f t="shared" si="19"/>
        <v>项</v>
      </c>
    </row>
    <row r="370" ht="36" hidden="1" customHeight="1" spans="1:7">
      <c r="A370" s="428" t="s">
        <v>697</v>
      </c>
      <c r="B370" s="283" t="s">
        <v>698</v>
      </c>
      <c r="C370" s="327">
        <v>0</v>
      </c>
      <c r="D370" s="429"/>
      <c r="E370" s="291" t="str">
        <f t="shared" si="17"/>
        <v/>
      </c>
      <c r="F370" s="261" t="str">
        <f t="shared" si="18"/>
        <v>否</v>
      </c>
      <c r="G370" s="134" t="str">
        <f t="shared" si="19"/>
        <v>款</v>
      </c>
    </row>
    <row r="371" ht="36" hidden="1" customHeight="1" spans="1:7">
      <c r="A371" s="430" t="s">
        <v>699</v>
      </c>
      <c r="B371" s="287" t="s">
        <v>139</v>
      </c>
      <c r="C371" s="260">
        <v>0</v>
      </c>
      <c r="D371" s="431"/>
      <c r="E371" s="291" t="str">
        <f t="shared" si="17"/>
        <v/>
      </c>
      <c r="F371" s="261" t="str">
        <f t="shared" si="18"/>
        <v>否</v>
      </c>
      <c r="G371" s="134" t="str">
        <f t="shared" si="19"/>
        <v>项</v>
      </c>
    </row>
    <row r="372" ht="36" hidden="1" customHeight="1" spans="1:7">
      <c r="A372" s="430" t="s">
        <v>700</v>
      </c>
      <c r="B372" s="287" t="s">
        <v>141</v>
      </c>
      <c r="C372" s="260">
        <v>0</v>
      </c>
      <c r="D372" s="431"/>
      <c r="E372" s="291" t="str">
        <f t="shared" si="17"/>
        <v/>
      </c>
      <c r="F372" s="261" t="str">
        <f t="shared" si="18"/>
        <v>否</v>
      </c>
      <c r="G372" s="134" t="str">
        <f t="shared" si="19"/>
        <v>项</v>
      </c>
    </row>
    <row r="373" ht="36" hidden="1" customHeight="1" spans="1:7">
      <c r="A373" s="430" t="s">
        <v>701</v>
      </c>
      <c r="B373" s="287" t="s">
        <v>240</v>
      </c>
      <c r="C373" s="260">
        <v>0</v>
      </c>
      <c r="D373" s="431"/>
      <c r="E373" s="291" t="str">
        <f t="shared" si="17"/>
        <v/>
      </c>
      <c r="F373" s="261" t="str">
        <f t="shared" si="18"/>
        <v>否</v>
      </c>
      <c r="G373" s="134" t="str">
        <f t="shared" si="19"/>
        <v>项</v>
      </c>
    </row>
    <row r="374" ht="36" hidden="1" customHeight="1" spans="1:7">
      <c r="A374" s="430" t="s">
        <v>702</v>
      </c>
      <c r="B374" s="287" t="s">
        <v>703</v>
      </c>
      <c r="C374" s="260">
        <v>0</v>
      </c>
      <c r="D374" s="431"/>
      <c r="E374" s="291" t="str">
        <f t="shared" si="17"/>
        <v/>
      </c>
      <c r="F374" s="261" t="str">
        <f t="shared" si="18"/>
        <v>否</v>
      </c>
      <c r="G374" s="134" t="str">
        <f t="shared" si="19"/>
        <v>项</v>
      </c>
    </row>
    <row r="375" ht="36" hidden="1" customHeight="1" spans="1:7">
      <c r="A375" s="430" t="s">
        <v>704</v>
      </c>
      <c r="B375" s="287" t="s">
        <v>705</v>
      </c>
      <c r="C375" s="260">
        <v>0</v>
      </c>
      <c r="D375" s="431"/>
      <c r="E375" s="291" t="str">
        <f t="shared" si="17"/>
        <v/>
      </c>
      <c r="F375" s="261" t="str">
        <f t="shared" si="18"/>
        <v>否</v>
      </c>
      <c r="G375" s="134" t="str">
        <f t="shared" si="19"/>
        <v>项</v>
      </c>
    </row>
    <row r="376" ht="36" customHeight="1" spans="1:7">
      <c r="A376" s="428" t="s">
        <v>706</v>
      </c>
      <c r="B376" s="283" t="s">
        <v>707</v>
      </c>
      <c r="C376" s="327">
        <v>8</v>
      </c>
      <c r="D376" s="429">
        <f>SUM(D377:D378)</f>
        <v>4</v>
      </c>
      <c r="E376" s="291">
        <f t="shared" si="17"/>
        <v>-0.5</v>
      </c>
      <c r="F376" s="261" t="str">
        <f t="shared" si="18"/>
        <v>是</v>
      </c>
      <c r="G376" s="134" t="str">
        <f t="shared" si="19"/>
        <v>款</v>
      </c>
    </row>
    <row r="377" ht="36" hidden="1" customHeight="1" spans="1:7">
      <c r="A377" s="430">
        <v>2049902</v>
      </c>
      <c r="B377" s="287" t="s">
        <v>708</v>
      </c>
      <c r="C377" s="260">
        <v>2</v>
      </c>
      <c r="D377" s="431">
        <v>0</v>
      </c>
      <c r="E377" s="291">
        <f t="shared" si="17"/>
        <v>-1</v>
      </c>
      <c r="F377" s="261" t="str">
        <f t="shared" si="18"/>
        <v>是</v>
      </c>
      <c r="G377" s="134" t="str">
        <f t="shared" si="19"/>
        <v>项</v>
      </c>
    </row>
    <row r="378" ht="36" customHeight="1" spans="1:7">
      <c r="A378" s="445" t="s">
        <v>709</v>
      </c>
      <c r="B378" s="287" t="s">
        <v>710</v>
      </c>
      <c r="C378" s="260">
        <v>6</v>
      </c>
      <c r="D378" s="431">
        <v>4</v>
      </c>
      <c r="E378" s="291">
        <f t="shared" si="17"/>
        <v>-0.333</v>
      </c>
      <c r="F378" s="261" t="str">
        <f t="shared" si="18"/>
        <v>是</v>
      </c>
      <c r="G378" s="134" t="str">
        <f t="shared" si="19"/>
        <v>项</v>
      </c>
    </row>
    <row r="379" ht="36" customHeight="1" spans="1:7">
      <c r="A379" s="428" t="s">
        <v>77</v>
      </c>
      <c r="B379" s="283" t="s">
        <v>78</v>
      </c>
      <c r="C379" s="327">
        <v>35297</v>
      </c>
      <c r="D379" s="429">
        <f>SUM(D380,D385,D394,D400,D406,D410,D414,D418,D424,)</f>
        <v>35309</v>
      </c>
      <c r="E379" s="291">
        <f t="shared" si="17"/>
        <v>0</v>
      </c>
      <c r="F379" s="261" t="str">
        <f t="shared" si="18"/>
        <v>是</v>
      </c>
      <c r="G379" s="134" t="str">
        <f t="shared" si="19"/>
        <v>类</v>
      </c>
    </row>
    <row r="380" ht="36" customHeight="1" spans="1:7">
      <c r="A380" s="428" t="s">
        <v>711</v>
      </c>
      <c r="B380" s="283" t="s">
        <v>712</v>
      </c>
      <c r="C380" s="327">
        <v>961</v>
      </c>
      <c r="D380" s="429">
        <f>SUM(D381:D384)</f>
        <v>1128</v>
      </c>
      <c r="E380" s="291">
        <f t="shared" si="17"/>
        <v>0.174</v>
      </c>
      <c r="F380" s="261" t="str">
        <f t="shared" si="18"/>
        <v>是</v>
      </c>
      <c r="G380" s="134" t="str">
        <f t="shared" si="19"/>
        <v>款</v>
      </c>
    </row>
    <row r="381" ht="36" customHeight="1" spans="1:7">
      <c r="A381" s="430" t="s">
        <v>713</v>
      </c>
      <c r="B381" s="287" t="s">
        <v>139</v>
      </c>
      <c r="C381" s="260">
        <v>131</v>
      </c>
      <c r="D381" s="431">
        <v>127</v>
      </c>
      <c r="E381" s="291">
        <f t="shared" si="17"/>
        <v>-0.031</v>
      </c>
      <c r="F381" s="261" t="str">
        <f t="shared" si="18"/>
        <v>是</v>
      </c>
      <c r="G381" s="134" t="str">
        <f t="shared" si="19"/>
        <v>项</v>
      </c>
    </row>
    <row r="382" ht="36" customHeight="1" spans="1:7">
      <c r="A382" s="430" t="s">
        <v>714</v>
      </c>
      <c r="B382" s="287" t="s">
        <v>141</v>
      </c>
      <c r="C382" s="260">
        <v>75</v>
      </c>
      <c r="D382" s="431">
        <v>41</v>
      </c>
      <c r="E382" s="291">
        <f t="shared" si="17"/>
        <v>-0.453</v>
      </c>
      <c r="F382" s="261" t="str">
        <f t="shared" si="18"/>
        <v>是</v>
      </c>
      <c r="G382" s="134" t="str">
        <f t="shared" si="19"/>
        <v>项</v>
      </c>
    </row>
    <row r="383" ht="36" hidden="1" customHeight="1" spans="1:7">
      <c r="A383" s="430" t="s">
        <v>715</v>
      </c>
      <c r="B383" s="287" t="s">
        <v>143</v>
      </c>
      <c r="C383" s="260"/>
      <c r="D383" s="431"/>
      <c r="E383" s="291" t="str">
        <f t="shared" si="17"/>
        <v/>
      </c>
      <c r="F383" s="261" t="str">
        <f t="shared" si="18"/>
        <v>否</v>
      </c>
      <c r="G383" s="134" t="str">
        <f t="shared" si="19"/>
        <v>项</v>
      </c>
    </row>
    <row r="384" ht="36" customHeight="1" spans="1:7">
      <c r="A384" s="430" t="s">
        <v>716</v>
      </c>
      <c r="B384" s="287" t="s">
        <v>717</v>
      </c>
      <c r="C384" s="260">
        <v>755</v>
      </c>
      <c r="D384" s="431">
        <v>960</v>
      </c>
      <c r="E384" s="291">
        <f t="shared" si="17"/>
        <v>0.272</v>
      </c>
      <c r="F384" s="261" t="str">
        <f t="shared" si="18"/>
        <v>是</v>
      </c>
      <c r="G384" s="134" t="str">
        <f t="shared" si="19"/>
        <v>项</v>
      </c>
    </row>
    <row r="385" ht="36" customHeight="1" spans="1:7">
      <c r="A385" s="428" t="s">
        <v>718</v>
      </c>
      <c r="B385" s="283" t="s">
        <v>719</v>
      </c>
      <c r="C385" s="327">
        <v>32778</v>
      </c>
      <c r="D385" s="429">
        <f>SUM(D386:D393)</f>
        <v>32502</v>
      </c>
      <c r="E385" s="291">
        <f t="shared" si="17"/>
        <v>-0.008</v>
      </c>
      <c r="F385" s="261" t="str">
        <f t="shared" si="18"/>
        <v>是</v>
      </c>
      <c r="G385" s="134" t="str">
        <f t="shared" si="19"/>
        <v>款</v>
      </c>
    </row>
    <row r="386" ht="36" customHeight="1" spans="1:7">
      <c r="A386" s="430" t="s">
        <v>720</v>
      </c>
      <c r="B386" s="287" t="s">
        <v>721</v>
      </c>
      <c r="C386" s="260">
        <v>1015</v>
      </c>
      <c r="D386" s="431">
        <v>1054</v>
      </c>
      <c r="E386" s="291">
        <f t="shared" si="17"/>
        <v>0.038</v>
      </c>
      <c r="F386" s="261" t="str">
        <f t="shared" si="18"/>
        <v>是</v>
      </c>
      <c r="G386" s="134" t="str">
        <f t="shared" si="19"/>
        <v>项</v>
      </c>
    </row>
    <row r="387" ht="36" customHeight="1" spans="1:7">
      <c r="A387" s="430" t="s">
        <v>722</v>
      </c>
      <c r="B387" s="287" t="s">
        <v>723</v>
      </c>
      <c r="C387" s="260">
        <v>16836</v>
      </c>
      <c r="D387" s="431">
        <v>14681</v>
      </c>
      <c r="E387" s="291">
        <f t="shared" si="17"/>
        <v>-0.128</v>
      </c>
      <c r="F387" s="261" t="str">
        <f t="shared" si="18"/>
        <v>是</v>
      </c>
      <c r="G387" s="134" t="str">
        <f t="shared" si="19"/>
        <v>项</v>
      </c>
    </row>
    <row r="388" ht="36" customHeight="1" spans="1:7">
      <c r="A388" s="430" t="s">
        <v>724</v>
      </c>
      <c r="B388" s="287" t="s">
        <v>725</v>
      </c>
      <c r="C388" s="260">
        <v>11192</v>
      </c>
      <c r="D388" s="431">
        <v>13092</v>
      </c>
      <c r="E388" s="291">
        <f t="shared" si="17"/>
        <v>0.17</v>
      </c>
      <c r="F388" s="261" t="str">
        <f t="shared" si="18"/>
        <v>是</v>
      </c>
      <c r="G388" s="134" t="str">
        <f t="shared" si="19"/>
        <v>项</v>
      </c>
    </row>
    <row r="389" ht="36" customHeight="1" spans="1:7">
      <c r="A389" s="430" t="s">
        <v>726</v>
      </c>
      <c r="B389" s="287" t="s">
        <v>727</v>
      </c>
      <c r="C389" s="260">
        <v>3321</v>
      </c>
      <c r="D389" s="431">
        <v>3290</v>
      </c>
      <c r="E389" s="291">
        <f t="shared" si="17"/>
        <v>-0.009</v>
      </c>
      <c r="F389" s="261" t="str">
        <f t="shared" si="18"/>
        <v>是</v>
      </c>
      <c r="G389" s="134" t="str">
        <f t="shared" si="19"/>
        <v>项</v>
      </c>
    </row>
    <row r="390" ht="36" hidden="1" customHeight="1" spans="1:7">
      <c r="A390" s="430" t="s">
        <v>728</v>
      </c>
      <c r="B390" s="287" t="s">
        <v>729</v>
      </c>
      <c r="C390" s="260"/>
      <c r="D390" s="431"/>
      <c r="E390" s="291" t="str">
        <f t="shared" si="17"/>
        <v/>
      </c>
      <c r="F390" s="261" t="str">
        <f t="shared" si="18"/>
        <v>否</v>
      </c>
      <c r="G390" s="134" t="str">
        <f t="shared" si="19"/>
        <v>项</v>
      </c>
    </row>
    <row r="391" ht="36" hidden="1" customHeight="1" spans="1:7">
      <c r="A391" s="430" t="s">
        <v>730</v>
      </c>
      <c r="B391" s="287" t="s">
        <v>731</v>
      </c>
      <c r="C391" s="260">
        <v>0</v>
      </c>
      <c r="D391" s="431"/>
      <c r="E391" s="291" t="str">
        <f t="shared" ref="E391:E454" si="20">IF(C391&gt;0,D391/C391-1,IF(C391&lt;0,-(D391/C391-1),""))</f>
        <v/>
      </c>
      <c r="F391" s="261" t="str">
        <f t="shared" si="18"/>
        <v>否</v>
      </c>
      <c r="G391" s="134" t="str">
        <f t="shared" si="19"/>
        <v>项</v>
      </c>
    </row>
    <row r="392" ht="36" hidden="1" customHeight="1" spans="1:7">
      <c r="A392" s="430" t="s">
        <v>732</v>
      </c>
      <c r="B392" s="287" t="s">
        <v>733</v>
      </c>
      <c r="C392" s="260">
        <v>0</v>
      </c>
      <c r="D392" s="431"/>
      <c r="E392" s="291" t="str">
        <f t="shared" si="20"/>
        <v/>
      </c>
      <c r="F392" s="261" t="str">
        <f t="shared" si="18"/>
        <v>否</v>
      </c>
      <c r="G392" s="134" t="str">
        <f t="shared" si="19"/>
        <v>项</v>
      </c>
    </row>
    <row r="393" ht="36" customHeight="1" spans="1:7">
      <c r="A393" s="430" t="s">
        <v>734</v>
      </c>
      <c r="B393" s="287" t="s">
        <v>735</v>
      </c>
      <c r="C393" s="260">
        <v>414</v>
      </c>
      <c r="D393" s="431">
        <v>385</v>
      </c>
      <c r="E393" s="291">
        <f t="shared" si="20"/>
        <v>-0.07</v>
      </c>
      <c r="F393" s="261" t="str">
        <f t="shared" si="18"/>
        <v>是</v>
      </c>
      <c r="G393" s="134" t="str">
        <f t="shared" si="19"/>
        <v>项</v>
      </c>
    </row>
    <row r="394" ht="36" customHeight="1" spans="1:7">
      <c r="A394" s="428" t="s">
        <v>736</v>
      </c>
      <c r="B394" s="283" t="s">
        <v>737</v>
      </c>
      <c r="C394" s="327">
        <v>1046</v>
      </c>
      <c r="D394" s="429">
        <f>SUM(D395:D399)</f>
        <v>1145</v>
      </c>
      <c r="E394" s="291">
        <f t="shared" si="20"/>
        <v>0.095</v>
      </c>
      <c r="F394" s="261" t="str">
        <f t="shared" si="18"/>
        <v>是</v>
      </c>
      <c r="G394" s="134" t="str">
        <f t="shared" si="19"/>
        <v>款</v>
      </c>
    </row>
    <row r="395" ht="36" hidden="1" customHeight="1" spans="1:7">
      <c r="A395" s="430" t="s">
        <v>738</v>
      </c>
      <c r="B395" s="287" t="s">
        <v>739</v>
      </c>
      <c r="C395" s="260">
        <v>0</v>
      </c>
      <c r="D395" s="431"/>
      <c r="E395" s="291" t="str">
        <f t="shared" si="20"/>
        <v/>
      </c>
      <c r="F395" s="261" t="str">
        <f t="shared" si="18"/>
        <v>否</v>
      </c>
      <c r="G395" s="134" t="str">
        <f t="shared" si="19"/>
        <v>项</v>
      </c>
    </row>
    <row r="396" ht="36" customHeight="1" spans="1:7">
      <c r="A396" s="430" t="s">
        <v>740</v>
      </c>
      <c r="B396" s="287" t="s">
        <v>741</v>
      </c>
      <c r="C396" s="260">
        <v>1046</v>
      </c>
      <c r="D396" s="431">
        <v>1145</v>
      </c>
      <c r="E396" s="291">
        <f t="shared" si="20"/>
        <v>0.095</v>
      </c>
      <c r="F396" s="261" t="str">
        <f t="shared" si="18"/>
        <v>是</v>
      </c>
      <c r="G396" s="134" t="str">
        <f t="shared" si="19"/>
        <v>项</v>
      </c>
    </row>
    <row r="397" ht="36" hidden="1" customHeight="1" spans="1:7">
      <c r="A397" s="430" t="s">
        <v>742</v>
      </c>
      <c r="B397" s="287" t="s">
        <v>743</v>
      </c>
      <c r="C397" s="260"/>
      <c r="D397" s="431"/>
      <c r="E397" s="291" t="str">
        <f t="shared" si="20"/>
        <v/>
      </c>
      <c r="F397" s="261" t="str">
        <f t="shared" si="18"/>
        <v>否</v>
      </c>
      <c r="G397" s="134" t="str">
        <f t="shared" si="19"/>
        <v>项</v>
      </c>
    </row>
    <row r="398" ht="36" hidden="1" customHeight="1" spans="1:7">
      <c r="A398" s="430" t="s">
        <v>744</v>
      </c>
      <c r="B398" s="287" t="s">
        <v>745</v>
      </c>
      <c r="C398" s="260"/>
      <c r="D398" s="431"/>
      <c r="E398" s="291" t="str">
        <f t="shared" si="20"/>
        <v/>
      </c>
      <c r="F398" s="261" t="str">
        <f t="shared" si="18"/>
        <v>否</v>
      </c>
      <c r="G398" s="134" t="str">
        <f t="shared" si="19"/>
        <v>项</v>
      </c>
    </row>
    <row r="399" ht="36" hidden="1" customHeight="1" spans="1:7">
      <c r="A399" s="430" t="s">
        <v>746</v>
      </c>
      <c r="B399" s="287" t="s">
        <v>747</v>
      </c>
      <c r="C399" s="260"/>
      <c r="D399" s="431"/>
      <c r="E399" s="291" t="str">
        <f t="shared" si="20"/>
        <v/>
      </c>
      <c r="F399" s="261" t="str">
        <f t="shared" si="18"/>
        <v>否</v>
      </c>
      <c r="G399" s="134" t="str">
        <f t="shared" si="19"/>
        <v>项</v>
      </c>
    </row>
    <row r="400" ht="36" hidden="1" customHeight="1" spans="1:7">
      <c r="A400" s="428" t="s">
        <v>748</v>
      </c>
      <c r="B400" s="283" t="s">
        <v>749</v>
      </c>
      <c r="C400" s="327"/>
      <c r="D400" s="429"/>
      <c r="E400" s="291" t="str">
        <f t="shared" si="20"/>
        <v/>
      </c>
      <c r="F400" s="261" t="str">
        <f t="shared" ref="F400:F463" si="21">IF(LEN(A400)=3,"是",IF(B400&lt;&gt;"",IF(SUM(C400:D400)&lt;&gt;0,"是","否"),"是"))</f>
        <v>否</v>
      </c>
      <c r="G400" s="134" t="str">
        <f t="shared" ref="G400:G463" si="22">IF(LEN(A400)=3,"类",IF(LEN(A400)=5,"款","项"))</f>
        <v>款</v>
      </c>
    </row>
    <row r="401" ht="36" hidden="1" customHeight="1" spans="1:7">
      <c r="A401" s="430" t="s">
        <v>750</v>
      </c>
      <c r="B401" s="287" t="s">
        <v>751</v>
      </c>
      <c r="C401" s="260">
        <v>0</v>
      </c>
      <c r="D401" s="431"/>
      <c r="E401" s="291" t="str">
        <f t="shared" si="20"/>
        <v/>
      </c>
      <c r="F401" s="261" t="str">
        <f t="shared" si="21"/>
        <v>否</v>
      </c>
      <c r="G401" s="134" t="str">
        <f t="shared" si="22"/>
        <v>项</v>
      </c>
    </row>
    <row r="402" ht="36" hidden="1" customHeight="1" spans="1:7">
      <c r="A402" s="430" t="s">
        <v>752</v>
      </c>
      <c r="B402" s="287" t="s">
        <v>753</v>
      </c>
      <c r="C402" s="260"/>
      <c r="D402" s="431"/>
      <c r="E402" s="291" t="str">
        <f t="shared" si="20"/>
        <v/>
      </c>
      <c r="F402" s="261" t="str">
        <f t="shared" si="21"/>
        <v>否</v>
      </c>
      <c r="G402" s="134" t="str">
        <f t="shared" si="22"/>
        <v>项</v>
      </c>
    </row>
    <row r="403" ht="36" hidden="1" customHeight="1" spans="1:7">
      <c r="A403" s="430" t="s">
        <v>754</v>
      </c>
      <c r="B403" s="287" t="s">
        <v>755</v>
      </c>
      <c r="C403" s="260">
        <v>0</v>
      </c>
      <c r="D403" s="431"/>
      <c r="E403" s="291" t="str">
        <f t="shared" si="20"/>
        <v/>
      </c>
      <c r="F403" s="261" t="str">
        <f t="shared" si="21"/>
        <v>否</v>
      </c>
      <c r="G403" s="134" t="str">
        <f t="shared" si="22"/>
        <v>项</v>
      </c>
    </row>
    <row r="404" ht="36" hidden="1" customHeight="1" spans="1:7">
      <c r="A404" s="430" t="s">
        <v>756</v>
      </c>
      <c r="B404" s="287" t="s">
        <v>757</v>
      </c>
      <c r="C404" s="260">
        <v>0</v>
      </c>
      <c r="D404" s="431"/>
      <c r="E404" s="291" t="str">
        <f t="shared" si="20"/>
        <v/>
      </c>
      <c r="F404" s="261" t="str">
        <f t="shared" si="21"/>
        <v>否</v>
      </c>
      <c r="G404" s="134" t="str">
        <f t="shared" si="22"/>
        <v>项</v>
      </c>
    </row>
    <row r="405" ht="36" hidden="1" customHeight="1" spans="1:7">
      <c r="A405" s="430" t="s">
        <v>758</v>
      </c>
      <c r="B405" s="287" t="s">
        <v>759</v>
      </c>
      <c r="C405" s="260">
        <v>0</v>
      </c>
      <c r="D405" s="431"/>
      <c r="E405" s="291" t="str">
        <f t="shared" si="20"/>
        <v/>
      </c>
      <c r="F405" s="261" t="str">
        <f t="shared" si="21"/>
        <v>否</v>
      </c>
      <c r="G405" s="134" t="str">
        <f t="shared" si="22"/>
        <v>项</v>
      </c>
    </row>
    <row r="406" ht="36" hidden="1" customHeight="1" spans="1:7">
      <c r="A406" s="428" t="s">
        <v>760</v>
      </c>
      <c r="B406" s="283" t="s">
        <v>761</v>
      </c>
      <c r="C406" s="327"/>
      <c r="D406" s="429"/>
      <c r="E406" s="291" t="str">
        <f t="shared" si="20"/>
        <v/>
      </c>
      <c r="F406" s="261" t="str">
        <f t="shared" si="21"/>
        <v>否</v>
      </c>
      <c r="G406" s="134" t="str">
        <f t="shared" si="22"/>
        <v>款</v>
      </c>
    </row>
    <row r="407" ht="36" hidden="1" customHeight="1" spans="1:7">
      <c r="A407" s="430" t="s">
        <v>762</v>
      </c>
      <c r="B407" s="287" t="s">
        <v>763</v>
      </c>
      <c r="C407" s="260"/>
      <c r="D407" s="431"/>
      <c r="E407" s="291" t="str">
        <f t="shared" si="20"/>
        <v/>
      </c>
      <c r="F407" s="261" t="str">
        <f t="shared" si="21"/>
        <v>否</v>
      </c>
      <c r="G407" s="134" t="str">
        <f t="shared" si="22"/>
        <v>项</v>
      </c>
    </row>
    <row r="408" ht="36" hidden="1" customHeight="1" spans="1:7">
      <c r="A408" s="430" t="s">
        <v>764</v>
      </c>
      <c r="B408" s="287" t="s">
        <v>765</v>
      </c>
      <c r="C408" s="260">
        <v>0</v>
      </c>
      <c r="D408" s="431"/>
      <c r="E408" s="291" t="str">
        <f t="shared" si="20"/>
        <v/>
      </c>
      <c r="F408" s="261" t="str">
        <f t="shared" si="21"/>
        <v>否</v>
      </c>
      <c r="G408" s="134" t="str">
        <f t="shared" si="22"/>
        <v>项</v>
      </c>
    </row>
    <row r="409" ht="36" hidden="1" customHeight="1" spans="1:7">
      <c r="A409" s="430" t="s">
        <v>766</v>
      </c>
      <c r="B409" s="287" t="s">
        <v>767</v>
      </c>
      <c r="C409" s="260">
        <v>0</v>
      </c>
      <c r="D409" s="431"/>
      <c r="E409" s="291" t="str">
        <f t="shared" si="20"/>
        <v/>
      </c>
      <c r="F409" s="261" t="str">
        <f t="shared" si="21"/>
        <v>否</v>
      </c>
      <c r="G409" s="134" t="str">
        <f t="shared" si="22"/>
        <v>项</v>
      </c>
    </row>
    <row r="410" ht="36" hidden="1" customHeight="1" spans="1:7">
      <c r="A410" s="428" t="s">
        <v>768</v>
      </c>
      <c r="B410" s="283" t="s">
        <v>769</v>
      </c>
      <c r="C410" s="327">
        <v>0</v>
      </c>
      <c r="D410" s="429"/>
      <c r="E410" s="291" t="str">
        <f t="shared" si="20"/>
        <v/>
      </c>
      <c r="F410" s="261" t="str">
        <f t="shared" si="21"/>
        <v>否</v>
      </c>
      <c r="G410" s="134" t="str">
        <f t="shared" si="22"/>
        <v>款</v>
      </c>
    </row>
    <row r="411" ht="36" hidden="1" customHeight="1" spans="1:7">
      <c r="A411" s="430" t="s">
        <v>770</v>
      </c>
      <c r="B411" s="287" t="s">
        <v>771</v>
      </c>
      <c r="C411" s="260">
        <v>0</v>
      </c>
      <c r="D411" s="431"/>
      <c r="E411" s="291" t="str">
        <f t="shared" si="20"/>
        <v/>
      </c>
      <c r="F411" s="261" t="str">
        <f t="shared" si="21"/>
        <v>否</v>
      </c>
      <c r="G411" s="134" t="str">
        <f t="shared" si="22"/>
        <v>项</v>
      </c>
    </row>
    <row r="412" ht="36" hidden="1" customHeight="1" spans="1:7">
      <c r="A412" s="430" t="s">
        <v>772</v>
      </c>
      <c r="B412" s="287" t="s">
        <v>773</v>
      </c>
      <c r="C412" s="260">
        <v>0</v>
      </c>
      <c r="D412" s="431"/>
      <c r="E412" s="291" t="str">
        <f t="shared" si="20"/>
        <v/>
      </c>
      <c r="F412" s="261" t="str">
        <f t="shared" si="21"/>
        <v>否</v>
      </c>
      <c r="G412" s="134" t="str">
        <f t="shared" si="22"/>
        <v>项</v>
      </c>
    </row>
    <row r="413" ht="36" hidden="1" customHeight="1" spans="1:7">
      <c r="A413" s="430" t="s">
        <v>774</v>
      </c>
      <c r="B413" s="287" t="s">
        <v>775</v>
      </c>
      <c r="C413" s="260">
        <v>0</v>
      </c>
      <c r="D413" s="431"/>
      <c r="E413" s="291" t="str">
        <f t="shared" si="20"/>
        <v/>
      </c>
      <c r="F413" s="261" t="str">
        <f t="shared" si="21"/>
        <v>否</v>
      </c>
      <c r="G413" s="134" t="str">
        <f t="shared" si="22"/>
        <v>项</v>
      </c>
    </row>
    <row r="414" ht="36" customHeight="1" spans="1:7">
      <c r="A414" s="428" t="s">
        <v>776</v>
      </c>
      <c r="B414" s="283" t="s">
        <v>777</v>
      </c>
      <c r="C414" s="327">
        <v>64</v>
      </c>
      <c r="D414" s="429">
        <f>SUM(D415:D417)</f>
        <v>78</v>
      </c>
      <c r="E414" s="291">
        <f t="shared" si="20"/>
        <v>0.219</v>
      </c>
      <c r="F414" s="261" t="str">
        <f t="shared" si="21"/>
        <v>是</v>
      </c>
      <c r="G414" s="134" t="str">
        <f t="shared" si="22"/>
        <v>款</v>
      </c>
    </row>
    <row r="415" ht="36" customHeight="1" spans="1:7">
      <c r="A415" s="430" t="s">
        <v>778</v>
      </c>
      <c r="B415" s="287" t="s">
        <v>779</v>
      </c>
      <c r="C415" s="260">
        <v>64</v>
      </c>
      <c r="D415" s="431">
        <v>78</v>
      </c>
      <c r="E415" s="291">
        <f t="shared" si="20"/>
        <v>0.219</v>
      </c>
      <c r="F415" s="261" t="str">
        <f t="shared" si="21"/>
        <v>是</v>
      </c>
      <c r="G415" s="134" t="str">
        <f t="shared" si="22"/>
        <v>项</v>
      </c>
    </row>
    <row r="416" ht="36" hidden="1" customHeight="1" spans="1:7">
      <c r="A416" s="430" t="s">
        <v>780</v>
      </c>
      <c r="B416" s="287" t="s">
        <v>781</v>
      </c>
      <c r="C416" s="260">
        <v>0</v>
      </c>
      <c r="D416" s="431"/>
      <c r="E416" s="291" t="str">
        <f t="shared" si="20"/>
        <v/>
      </c>
      <c r="F416" s="261" t="str">
        <f t="shared" si="21"/>
        <v>否</v>
      </c>
      <c r="G416" s="134" t="str">
        <f t="shared" si="22"/>
        <v>项</v>
      </c>
    </row>
    <row r="417" ht="36" hidden="1" customHeight="1" spans="1:7">
      <c r="A417" s="430" t="s">
        <v>782</v>
      </c>
      <c r="B417" s="287" t="s">
        <v>783</v>
      </c>
      <c r="C417" s="260">
        <v>0</v>
      </c>
      <c r="D417" s="431"/>
      <c r="E417" s="291" t="str">
        <f t="shared" si="20"/>
        <v/>
      </c>
      <c r="F417" s="261" t="str">
        <f t="shared" si="21"/>
        <v>否</v>
      </c>
      <c r="G417" s="134" t="str">
        <f t="shared" si="22"/>
        <v>项</v>
      </c>
    </row>
    <row r="418" ht="36" customHeight="1" spans="1:7">
      <c r="A418" s="428" t="s">
        <v>784</v>
      </c>
      <c r="B418" s="283" t="s">
        <v>785</v>
      </c>
      <c r="C418" s="327">
        <v>247</v>
      </c>
      <c r="D418" s="429">
        <f>SUM(D419:D423)</f>
        <v>256</v>
      </c>
      <c r="E418" s="291">
        <f t="shared" si="20"/>
        <v>0.036</v>
      </c>
      <c r="F418" s="261" t="str">
        <f t="shared" si="21"/>
        <v>是</v>
      </c>
      <c r="G418" s="134" t="str">
        <f t="shared" si="22"/>
        <v>款</v>
      </c>
    </row>
    <row r="419" ht="36" hidden="1" customHeight="1" spans="1:7">
      <c r="A419" s="430" t="s">
        <v>786</v>
      </c>
      <c r="B419" s="287" t="s">
        <v>787</v>
      </c>
      <c r="C419" s="260"/>
      <c r="D419" s="431"/>
      <c r="E419" s="291" t="str">
        <f t="shared" si="20"/>
        <v/>
      </c>
      <c r="F419" s="261" t="str">
        <f t="shared" si="21"/>
        <v>否</v>
      </c>
      <c r="G419" s="134" t="str">
        <f t="shared" si="22"/>
        <v>项</v>
      </c>
    </row>
    <row r="420" ht="36" customHeight="1" spans="1:7">
      <c r="A420" s="430" t="s">
        <v>788</v>
      </c>
      <c r="B420" s="287" t="s">
        <v>789</v>
      </c>
      <c r="C420" s="260">
        <v>247</v>
      </c>
      <c r="D420" s="431">
        <v>256</v>
      </c>
      <c r="E420" s="291">
        <f t="shared" si="20"/>
        <v>0.036</v>
      </c>
      <c r="F420" s="261" t="str">
        <f t="shared" si="21"/>
        <v>是</v>
      </c>
      <c r="G420" s="134" t="str">
        <f t="shared" si="22"/>
        <v>项</v>
      </c>
    </row>
    <row r="421" ht="36" hidden="1" customHeight="1" spans="1:7">
      <c r="A421" s="430" t="s">
        <v>790</v>
      </c>
      <c r="B421" s="287" t="s">
        <v>791</v>
      </c>
      <c r="C421" s="260"/>
      <c r="D421" s="431"/>
      <c r="E421" s="291" t="str">
        <f t="shared" si="20"/>
        <v/>
      </c>
      <c r="F421" s="261" t="str">
        <f t="shared" si="21"/>
        <v>否</v>
      </c>
      <c r="G421" s="134" t="str">
        <f t="shared" si="22"/>
        <v>项</v>
      </c>
    </row>
    <row r="422" ht="36" hidden="1" customHeight="1" spans="1:7">
      <c r="A422" s="430" t="s">
        <v>792</v>
      </c>
      <c r="B422" s="287" t="s">
        <v>793</v>
      </c>
      <c r="C422" s="260">
        <v>0</v>
      </c>
      <c r="D422" s="431"/>
      <c r="E422" s="291" t="str">
        <f t="shared" si="20"/>
        <v/>
      </c>
      <c r="F422" s="261" t="str">
        <f t="shared" si="21"/>
        <v>否</v>
      </c>
      <c r="G422" s="134" t="str">
        <f t="shared" si="22"/>
        <v>项</v>
      </c>
    </row>
    <row r="423" ht="36" hidden="1" customHeight="1" spans="1:7">
      <c r="A423" s="430" t="s">
        <v>794</v>
      </c>
      <c r="B423" s="287" t="s">
        <v>795</v>
      </c>
      <c r="C423" s="260">
        <v>0</v>
      </c>
      <c r="D423" s="431"/>
      <c r="E423" s="291" t="str">
        <f t="shared" si="20"/>
        <v/>
      </c>
      <c r="F423" s="261" t="str">
        <f t="shared" si="21"/>
        <v>否</v>
      </c>
      <c r="G423" s="134" t="str">
        <f t="shared" si="22"/>
        <v>项</v>
      </c>
    </row>
    <row r="424" ht="36" customHeight="1" spans="1:7">
      <c r="A424" s="428" t="s">
        <v>796</v>
      </c>
      <c r="B424" s="283" t="s">
        <v>797</v>
      </c>
      <c r="C424" s="327">
        <v>200</v>
      </c>
      <c r="D424" s="429">
        <f>SUM(D425:D430)</f>
        <v>200</v>
      </c>
      <c r="E424" s="291">
        <f t="shared" si="20"/>
        <v>0</v>
      </c>
      <c r="F424" s="261" t="str">
        <f t="shared" si="21"/>
        <v>是</v>
      </c>
      <c r="G424" s="134" t="str">
        <f t="shared" si="22"/>
        <v>款</v>
      </c>
    </row>
    <row r="425" s="415" customFormat="1" ht="36" hidden="1" customHeight="1" spans="1:7">
      <c r="A425" s="430" t="s">
        <v>798</v>
      </c>
      <c r="B425" s="287" t="s">
        <v>799</v>
      </c>
      <c r="C425" s="260">
        <v>0</v>
      </c>
      <c r="D425" s="431"/>
      <c r="E425" s="291" t="str">
        <f t="shared" si="20"/>
        <v/>
      </c>
      <c r="F425" s="261" t="str">
        <f t="shared" si="21"/>
        <v>否</v>
      </c>
      <c r="G425" s="134" t="str">
        <f t="shared" si="22"/>
        <v>项</v>
      </c>
    </row>
    <row r="426" ht="36" hidden="1" customHeight="1" spans="1:7">
      <c r="A426" s="430" t="s">
        <v>800</v>
      </c>
      <c r="B426" s="287" t="s">
        <v>801</v>
      </c>
      <c r="C426" s="260">
        <v>0</v>
      </c>
      <c r="D426" s="431"/>
      <c r="E426" s="291" t="str">
        <f t="shared" si="20"/>
        <v/>
      </c>
      <c r="F426" s="261" t="str">
        <f t="shared" si="21"/>
        <v>否</v>
      </c>
      <c r="G426" s="134" t="str">
        <f t="shared" si="22"/>
        <v>项</v>
      </c>
    </row>
    <row r="427" ht="36" hidden="1" customHeight="1" spans="1:7">
      <c r="A427" s="430" t="s">
        <v>802</v>
      </c>
      <c r="B427" s="287" t="s">
        <v>803</v>
      </c>
      <c r="C427" s="260">
        <v>0</v>
      </c>
      <c r="D427" s="431"/>
      <c r="E427" s="291" t="str">
        <f t="shared" si="20"/>
        <v/>
      </c>
      <c r="F427" s="261" t="str">
        <f t="shared" si="21"/>
        <v>否</v>
      </c>
      <c r="G427" s="134" t="str">
        <f t="shared" si="22"/>
        <v>项</v>
      </c>
    </row>
    <row r="428" s="415" customFormat="1" ht="36" hidden="1" customHeight="1" spans="1:7">
      <c r="A428" s="430" t="s">
        <v>804</v>
      </c>
      <c r="B428" s="287" t="s">
        <v>805</v>
      </c>
      <c r="C428" s="260">
        <v>0</v>
      </c>
      <c r="D428" s="431"/>
      <c r="E428" s="291" t="str">
        <f t="shared" si="20"/>
        <v/>
      </c>
      <c r="F428" s="261" t="str">
        <f t="shared" si="21"/>
        <v>否</v>
      </c>
      <c r="G428" s="134" t="str">
        <f t="shared" si="22"/>
        <v>项</v>
      </c>
    </row>
    <row r="429" ht="36" hidden="1" customHeight="1" spans="1:7">
      <c r="A429" s="430" t="s">
        <v>806</v>
      </c>
      <c r="B429" s="287" t="s">
        <v>807</v>
      </c>
      <c r="C429" s="260">
        <v>0</v>
      </c>
      <c r="D429" s="431"/>
      <c r="E429" s="291" t="str">
        <f t="shared" si="20"/>
        <v/>
      </c>
      <c r="F429" s="261" t="str">
        <f t="shared" si="21"/>
        <v>否</v>
      </c>
      <c r="G429" s="134" t="str">
        <f t="shared" si="22"/>
        <v>项</v>
      </c>
    </row>
    <row r="430" ht="36" customHeight="1" spans="1:7">
      <c r="A430" s="430" t="s">
        <v>808</v>
      </c>
      <c r="B430" s="287" t="s">
        <v>809</v>
      </c>
      <c r="C430" s="260">
        <v>200</v>
      </c>
      <c r="D430" s="431">
        <v>200</v>
      </c>
      <c r="E430" s="291">
        <f t="shared" si="20"/>
        <v>0</v>
      </c>
      <c r="F430" s="261" t="str">
        <f t="shared" si="21"/>
        <v>是</v>
      </c>
      <c r="G430" s="134" t="str">
        <f t="shared" si="22"/>
        <v>项</v>
      </c>
    </row>
    <row r="431" ht="36" hidden="1" customHeight="1" spans="1:7">
      <c r="A431" s="428" t="s">
        <v>810</v>
      </c>
      <c r="B431" s="283" t="s">
        <v>811</v>
      </c>
      <c r="C431" s="327">
        <v>1</v>
      </c>
      <c r="D431" s="429">
        <f>SUM(D432)</f>
        <v>0</v>
      </c>
      <c r="E431" s="291">
        <f t="shared" si="20"/>
        <v>-1</v>
      </c>
      <c r="F431" s="261" t="str">
        <f t="shared" si="21"/>
        <v>是</v>
      </c>
      <c r="G431" s="134" t="str">
        <f t="shared" si="22"/>
        <v>款</v>
      </c>
    </row>
    <row r="432" ht="36" hidden="1" customHeight="1" spans="1:7">
      <c r="A432" s="289">
        <v>2059999</v>
      </c>
      <c r="B432" s="287" t="s">
        <v>812</v>
      </c>
      <c r="C432" s="260">
        <v>1</v>
      </c>
      <c r="D432" s="431">
        <v>0</v>
      </c>
      <c r="E432" s="291">
        <f t="shared" si="20"/>
        <v>-1</v>
      </c>
      <c r="F432" s="261" t="str">
        <f t="shared" si="21"/>
        <v>是</v>
      </c>
      <c r="G432" s="134" t="str">
        <f t="shared" si="22"/>
        <v>项</v>
      </c>
    </row>
    <row r="433" ht="36" customHeight="1" spans="1:7">
      <c r="A433" s="428" t="s">
        <v>79</v>
      </c>
      <c r="B433" s="283" t="s">
        <v>80</v>
      </c>
      <c r="C433" s="327">
        <v>104</v>
      </c>
      <c r="D433" s="429">
        <f>SUM(D434,D439,D448,D454,D459,D464,D469,D476,D480,D484,)</f>
        <v>115</v>
      </c>
      <c r="E433" s="291">
        <f t="shared" si="20"/>
        <v>0.106</v>
      </c>
      <c r="F433" s="261" t="str">
        <f t="shared" si="21"/>
        <v>是</v>
      </c>
      <c r="G433" s="134" t="str">
        <f t="shared" si="22"/>
        <v>类</v>
      </c>
    </row>
    <row r="434" ht="36" customHeight="1" spans="1:7">
      <c r="A434" s="428" t="s">
        <v>813</v>
      </c>
      <c r="B434" s="283" t="s">
        <v>814</v>
      </c>
      <c r="C434" s="327">
        <v>73</v>
      </c>
      <c r="D434" s="429">
        <f>SUM(D435:D438)</f>
        <v>84</v>
      </c>
      <c r="E434" s="291">
        <f t="shared" si="20"/>
        <v>0.151</v>
      </c>
      <c r="F434" s="261" t="str">
        <f t="shared" si="21"/>
        <v>是</v>
      </c>
      <c r="G434" s="134" t="str">
        <f t="shared" si="22"/>
        <v>款</v>
      </c>
    </row>
    <row r="435" ht="36" customHeight="1" spans="1:7">
      <c r="A435" s="430" t="s">
        <v>815</v>
      </c>
      <c r="B435" s="287" t="s">
        <v>139</v>
      </c>
      <c r="C435" s="260">
        <v>73</v>
      </c>
      <c r="D435" s="431">
        <v>84</v>
      </c>
      <c r="E435" s="291">
        <f t="shared" si="20"/>
        <v>0.151</v>
      </c>
      <c r="F435" s="261" t="str">
        <f t="shared" si="21"/>
        <v>是</v>
      </c>
      <c r="G435" s="134" t="str">
        <f t="shared" si="22"/>
        <v>项</v>
      </c>
    </row>
    <row r="436" ht="36" hidden="1" customHeight="1" spans="1:7">
      <c r="A436" s="430" t="s">
        <v>816</v>
      </c>
      <c r="B436" s="287" t="s">
        <v>141</v>
      </c>
      <c r="C436" s="260">
        <v>0</v>
      </c>
      <c r="D436" s="431"/>
      <c r="E436" s="291" t="str">
        <f t="shared" si="20"/>
        <v/>
      </c>
      <c r="F436" s="261" t="str">
        <f t="shared" si="21"/>
        <v>否</v>
      </c>
      <c r="G436" s="134" t="str">
        <f t="shared" si="22"/>
        <v>项</v>
      </c>
    </row>
    <row r="437" ht="36" hidden="1" customHeight="1" spans="1:7">
      <c r="A437" s="430" t="s">
        <v>817</v>
      </c>
      <c r="B437" s="287" t="s">
        <v>143</v>
      </c>
      <c r="C437" s="260"/>
      <c r="D437" s="431"/>
      <c r="E437" s="291" t="str">
        <f t="shared" si="20"/>
        <v/>
      </c>
      <c r="F437" s="261" t="str">
        <f t="shared" si="21"/>
        <v>否</v>
      </c>
      <c r="G437" s="134" t="str">
        <f t="shared" si="22"/>
        <v>项</v>
      </c>
    </row>
    <row r="438" ht="36" hidden="1" customHeight="1" spans="1:7">
      <c r="A438" s="430" t="s">
        <v>818</v>
      </c>
      <c r="B438" s="287" t="s">
        <v>819</v>
      </c>
      <c r="C438" s="260"/>
      <c r="D438" s="431"/>
      <c r="E438" s="291" t="str">
        <f t="shared" si="20"/>
        <v/>
      </c>
      <c r="F438" s="261" t="str">
        <f t="shared" si="21"/>
        <v>否</v>
      </c>
      <c r="G438" s="134" t="str">
        <f t="shared" si="22"/>
        <v>项</v>
      </c>
    </row>
    <row r="439" ht="36" hidden="1" customHeight="1" spans="1:7">
      <c r="A439" s="428" t="s">
        <v>820</v>
      </c>
      <c r="B439" s="283" t="s">
        <v>821</v>
      </c>
      <c r="C439" s="327"/>
      <c r="D439" s="429"/>
      <c r="E439" s="291" t="str">
        <f t="shared" si="20"/>
        <v/>
      </c>
      <c r="F439" s="261" t="str">
        <f t="shared" si="21"/>
        <v>否</v>
      </c>
      <c r="G439" s="134" t="str">
        <f t="shared" si="22"/>
        <v>款</v>
      </c>
    </row>
    <row r="440" ht="36" hidden="1" customHeight="1" spans="1:7">
      <c r="A440" s="430" t="s">
        <v>822</v>
      </c>
      <c r="B440" s="287" t="s">
        <v>823</v>
      </c>
      <c r="C440" s="260"/>
      <c r="D440" s="431"/>
      <c r="E440" s="291" t="str">
        <f t="shared" si="20"/>
        <v/>
      </c>
      <c r="F440" s="261" t="str">
        <f t="shared" si="21"/>
        <v>否</v>
      </c>
      <c r="G440" s="134" t="str">
        <f t="shared" si="22"/>
        <v>项</v>
      </c>
    </row>
    <row r="441" ht="36" hidden="1" customHeight="1" spans="1:7">
      <c r="A441" s="430" t="s">
        <v>824</v>
      </c>
      <c r="B441" s="287" t="s">
        <v>825</v>
      </c>
      <c r="C441" s="260">
        <v>0</v>
      </c>
      <c r="D441" s="431"/>
      <c r="E441" s="291" t="str">
        <f t="shared" si="20"/>
        <v/>
      </c>
      <c r="F441" s="261" t="str">
        <f t="shared" si="21"/>
        <v>否</v>
      </c>
      <c r="G441" s="134" t="str">
        <f t="shared" si="22"/>
        <v>项</v>
      </c>
    </row>
    <row r="442" ht="36" hidden="1" customHeight="1" spans="1:7">
      <c r="A442" s="430" t="s">
        <v>826</v>
      </c>
      <c r="B442" s="287" t="s">
        <v>827</v>
      </c>
      <c r="C442" s="260">
        <v>0</v>
      </c>
      <c r="D442" s="431"/>
      <c r="E442" s="291" t="str">
        <f t="shared" si="20"/>
        <v/>
      </c>
      <c r="F442" s="261" t="str">
        <f t="shared" si="21"/>
        <v>否</v>
      </c>
      <c r="G442" s="134" t="str">
        <f t="shared" si="22"/>
        <v>项</v>
      </c>
    </row>
    <row r="443" ht="36" hidden="1" customHeight="1" spans="1:7">
      <c r="A443" s="430" t="s">
        <v>828</v>
      </c>
      <c r="B443" s="287" t="s">
        <v>829</v>
      </c>
      <c r="C443" s="260">
        <v>0</v>
      </c>
      <c r="D443" s="431"/>
      <c r="E443" s="291" t="str">
        <f t="shared" si="20"/>
        <v/>
      </c>
      <c r="F443" s="261" t="str">
        <f t="shared" si="21"/>
        <v>否</v>
      </c>
      <c r="G443" s="134" t="str">
        <f t="shared" si="22"/>
        <v>项</v>
      </c>
    </row>
    <row r="444" ht="36" hidden="1" customHeight="1" spans="1:7">
      <c r="A444" s="430" t="s">
        <v>830</v>
      </c>
      <c r="B444" s="287" t="s">
        <v>831</v>
      </c>
      <c r="C444" s="260"/>
      <c r="D444" s="431"/>
      <c r="E444" s="291" t="str">
        <f t="shared" si="20"/>
        <v/>
      </c>
      <c r="F444" s="261" t="str">
        <f t="shared" si="21"/>
        <v>否</v>
      </c>
      <c r="G444" s="134" t="str">
        <f t="shared" si="22"/>
        <v>项</v>
      </c>
    </row>
    <row r="445" ht="36" hidden="1" customHeight="1" spans="1:7">
      <c r="A445" s="430" t="s">
        <v>832</v>
      </c>
      <c r="B445" s="287" t="s">
        <v>833</v>
      </c>
      <c r="C445" s="260">
        <v>0</v>
      </c>
      <c r="D445" s="431"/>
      <c r="E445" s="291" t="str">
        <f t="shared" si="20"/>
        <v/>
      </c>
      <c r="F445" s="261" t="str">
        <f t="shared" si="21"/>
        <v>否</v>
      </c>
      <c r="G445" s="134" t="str">
        <f t="shared" si="22"/>
        <v>项</v>
      </c>
    </row>
    <row r="446" ht="36" hidden="1" customHeight="1" spans="1:7">
      <c r="A446" s="433">
        <v>2060208</v>
      </c>
      <c r="B446" s="446" t="s">
        <v>834</v>
      </c>
      <c r="C446" s="260">
        <v>0</v>
      </c>
      <c r="D446" s="431"/>
      <c r="E446" s="291" t="str">
        <f t="shared" si="20"/>
        <v/>
      </c>
      <c r="F446" s="261" t="str">
        <f t="shared" si="21"/>
        <v>否</v>
      </c>
      <c r="G446" s="134" t="str">
        <f t="shared" si="22"/>
        <v>项</v>
      </c>
    </row>
    <row r="447" ht="36" hidden="1" customHeight="1" spans="1:7">
      <c r="A447" s="430" t="s">
        <v>835</v>
      </c>
      <c r="B447" s="287" t="s">
        <v>836</v>
      </c>
      <c r="C447" s="260"/>
      <c r="D447" s="431"/>
      <c r="E447" s="291" t="str">
        <f t="shared" si="20"/>
        <v/>
      </c>
      <c r="F447" s="261" t="str">
        <f t="shared" si="21"/>
        <v>否</v>
      </c>
      <c r="G447" s="134" t="str">
        <f t="shared" si="22"/>
        <v>项</v>
      </c>
    </row>
    <row r="448" ht="36" hidden="1" customHeight="1" spans="1:7">
      <c r="A448" s="428" t="s">
        <v>837</v>
      </c>
      <c r="B448" s="283" t="s">
        <v>838</v>
      </c>
      <c r="C448" s="327"/>
      <c r="D448" s="429"/>
      <c r="E448" s="291" t="str">
        <f t="shared" si="20"/>
        <v/>
      </c>
      <c r="F448" s="261" t="str">
        <f t="shared" si="21"/>
        <v>否</v>
      </c>
      <c r="G448" s="134" t="str">
        <f t="shared" si="22"/>
        <v>款</v>
      </c>
    </row>
    <row r="449" ht="36" hidden="1" customHeight="1" spans="1:7">
      <c r="A449" s="430" t="s">
        <v>839</v>
      </c>
      <c r="B449" s="287" t="s">
        <v>823</v>
      </c>
      <c r="C449" s="260"/>
      <c r="D449" s="431"/>
      <c r="E449" s="291" t="str">
        <f t="shared" si="20"/>
        <v/>
      </c>
      <c r="F449" s="261" t="str">
        <f t="shared" si="21"/>
        <v>否</v>
      </c>
      <c r="G449" s="134" t="str">
        <f t="shared" si="22"/>
        <v>项</v>
      </c>
    </row>
    <row r="450" ht="36" hidden="1" customHeight="1" spans="1:7">
      <c r="A450" s="430" t="s">
        <v>840</v>
      </c>
      <c r="B450" s="287" t="s">
        <v>841</v>
      </c>
      <c r="C450" s="260"/>
      <c r="D450" s="431"/>
      <c r="E450" s="291" t="str">
        <f t="shared" si="20"/>
        <v/>
      </c>
      <c r="F450" s="261" t="str">
        <f t="shared" si="21"/>
        <v>否</v>
      </c>
      <c r="G450" s="134" t="str">
        <f t="shared" si="22"/>
        <v>项</v>
      </c>
    </row>
    <row r="451" ht="36" hidden="1" customHeight="1" spans="1:7">
      <c r="A451" s="430" t="s">
        <v>842</v>
      </c>
      <c r="B451" s="287" t="s">
        <v>843</v>
      </c>
      <c r="C451" s="260">
        <v>0</v>
      </c>
      <c r="D451" s="431"/>
      <c r="E451" s="291" t="str">
        <f t="shared" si="20"/>
        <v/>
      </c>
      <c r="F451" s="261" t="str">
        <f t="shared" si="21"/>
        <v>否</v>
      </c>
      <c r="G451" s="134" t="str">
        <f t="shared" si="22"/>
        <v>项</v>
      </c>
    </row>
    <row r="452" ht="36" hidden="1" customHeight="1" spans="1:7">
      <c r="A452" s="430" t="s">
        <v>844</v>
      </c>
      <c r="B452" s="287" t="s">
        <v>845</v>
      </c>
      <c r="C452" s="260">
        <v>0</v>
      </c>
      <c r="D452" s="431"/>
      <c r="E452" s="291" t="str">
        <f t="shared" si="20"/>
        <v/>
      </c>
      <c r="F452" s="261" t="str">
        <f t="shared" si="21"/>
        <v>否</v>
      </c>
      <c r="G452" s="134" t="str">
        <f t="shared" si="22"/>
        <v>项</v>
      </c>
    </row>
    <row r="453" ht="36" hidden="1" customHeight="1" spans="1:7">
      <c r="A453" s="430" t="s">
        <v>846</v>
      </c>
      <c r="B453" s="287" t="s">
        <v>847</v>
      </c>
      <c r="C453" s="260">
        <v>0</v>
      </c>
      <c r="D453" s="431"/>
      <c r="E453" s="291" t="str">
        <f t="shared" si="20"/>
        <v/>
      </c>
      <c r="F453" s="261" t="str">
        <f t="shared" si="21"/>
        <v>否</v>
      </c>
      <c r="G453" s="134" t="str">
        <f t="shared" si="22"/>
        <v>项</v>
      </c>
    </row>
    <row r="454" ht="36" hidden="1" customHeight="1" spans="1:7">
      <c r="A454" s="428" t="s">
        <v>848</v>
      </c>
      <c r="B454" s="283" t="s">
        <v>849</v>
      </c>
      <c r="C454" s="327"/>
      <c r="D454" s="429"/>
      <c r="E454" s="291" t="str">
        <f t="shared" si="20"/>
        <v/>
      </c>
      <c r="F454" s="261" t="str">
        <f t="shared" si="21"/>
        <v>否</v>
      </c>
      <c r="G454" s="134" t="str">
        <f t="shared" si="22"/>
        <v>款</v>
      </c>
    </row>
    <row r="455" ht="36" hidden="1" customHeight="1" spans="1:7">
      <c r="A455" s="430" t="s">
        <v>850</v>
      </c>
      <c r="B455" s="287" t="s">
        <v>823</v>
      </c>
      <c r="C455" s="260"/>
      <c r="D455" s="431"/>
      <c r="E455" s="291" t="str">
        <f t="shared" ref="E455:E518" si="23">IF(C455&gt;0,D455/C455-1,IF(C455&lt;0,-(D455/C455-1),""))</f>
        <v/>
      </c>
      <c r="F455" s="261" t="str">
        <f t="shared" si="21"/>
        <v>否</v>
      </c>
      <c r="G455" s="134" t="str">
        <f t="shared" si="22"/>
        <v>项</v>
      </c>
    </row>
    <row r="456" ht="36" hidden="1" customHeight="1" spans="1:7">
      <c r="A456" s="430" t="s">
        <v>851</v>
      </c>
      <c r="B456" s="287" t="s">
        <v>852</v>
      </c>
      <c r="C456" s="260"/>
      <c r="D456" s="431"/>
      <c r="E456" s="291" t="str">
        <f t="shared" si="23"/>
        <v/>
      </c>
      <c r="F456" s="261" t="str">
        <f t="shared" si="21"/>
        <v>否</v>
      </c>
      <c r="G456" s="134" t="str">
        <f t="shared" si="22"/>
        <v>项</v>
      </c>
    </row>
    <row r="457" ht="36" hidden="1" customHeight="1" spans="1:7">
      <c r="A457" s="447">
        <v>2060405</v>
      </c>
      <c r="B457" s="287" t="s">
        <v>853</v>
      </c>
      <c r="C457" s="260"/>
      <c r="D457" s="431"/>
      <c r="E457" s="291" t="str">
        <f t="shared" si="23"/>
        <v/>
      </c>
      <c r="F457" s="261" t="str">
        <f t="shared" si="21"/>
        <v>否</v>
      </c>
      <c r="G457" s="134" t="str">
        <f t="shared" si="22"/>
        <v>项</v>
      </c>
    </row>
    <row r="458" ht="36" hidden="1" customHeight="1" spans="1:7">
      <c r="A458" s="430" t="s">
        <v>854</v>
      </c>
      <c r="B458" s="287" t="s">
        <v>855</v>
      </c>
      <c r="C458" s="260"/>
      <c r="D458" s="431"/>
      <c r="E458" s="291" t="str">
        <f t="shared" si="23"/>
        <v/>
      </c>
      <c r="F458" s="261" t="str">
        <f t="shared" si="21"/>
        <v>否</v>
      </c>
      <c r="G458" s="134" t="str">
        <f t="shared" si="22"/>
        <v>项</v>
      </c>
    </row>
    <row r="459" ht="36" hidden="1" customHeight="1" spans="1:7">
      <c r="A459" s="428" t="s">
        <v>856</v>
      </c>
      <c r="B459" s="283" t="s">
        <v>857</v>
      </c>
      <c r="C459" s="327"/>
      <c r="D459" s="429"/>
      <c r="E459" s="291" t="str">
        <f t="shared" si="23"/>
        <v/>
      </c>
      <c r="F459" s="261" t="str">
        <f t="shared" si="21"/>
        <v>否</v>
      </c>
      <c r="G459" s="134" t="str">
        <f t="shared" si="22"/>
        <v>款</v>
      </c>
    </row>
    <row r="460" ht="36" hidden="1" customHeight="1" spans="1:7">
      <c r="A460" s="430" t="s">
        <v>858</v>
      </c>
      <c r="B460" s="287" t="s">
        <v>823</v>
      </c>
      <c r="C460" s="260"/>
      <c r="D460" s="431"/>
      <c r="E460" s="291" t="str">
        <f t="shared" si="23"/>
        <v/>
      </c>
      <c r="F460" s="261" t="str">
        <f t="shared" si="21"/>
        <v>否</v>
      </c>
      <c r="G460" s="134" t="str">
        <f t="shared" si="22"/>
        <v>项</v>
      </c>
    </row>
    <row r="461" ht="36" hidden="1" customHeight="1" spans="1:7">
      <c r="A461" s="430" t="s">
        <v>859</v>
      </c>
      <c r="B461" s="287" t="s">
        <v>860</v>
      </c>
      <c r="C461" s="260">
        <v>0</v>
      </c>
      <c r="D461" s="431"/>
      <c r="E461" s="291" t="str">
        <f t="shared" si="23"/>
        <v/>
      </c>
      <c r="F461" s="261" t="str">
        <f t="shared" si="21"/>
        <v>否</v>
      </c>
      <c r="G461" s="134" t="str">
        <f t="shared" si="22"/>
        <v>项</v>
      </c>
    </row>
    <row r="462" ht="36" hidden="1" customHeight="1" spans="1:7">
      <c r="A462" s="430" t="s">
        <v>861</v>
      </c>
      <c r="B462" s="287" t="s">
        <v>862</v>
      </c>
      <c r="C462" s="260"/>
      <c r="D462" s="431"/>
      <c r="E462" s="291" t="str">
        <f t="shared" si="23"/>
        <v/>
      </c>
      <c r="F462" s="261" t="str">
        <f t="shared" si="21"/>
        <v>否</v>
      </c>
      <c r="G462" s="134" t="str">
        <f t="shared" si="22"/>
        <v>项</v>
      </c>
    </row>
    <row r="463" ht="36" hidden="1" customHeight="1" spans="1:7">
      <c r="A463" s="430" t="s">
        <v>863</v>
      </c>
      <c r="B463" s="287" t="s">
        <v>864</v>
      </c>
      <c r="C463" s="260"/>
      <c r="D463" s="431"/>
      <c r="E463" s="291" t="str">
        <f t="shared" si="23"/>
        <v/>
      </c>
      <c r="F463" s="261" t="str">
        <f t="shared" si="21"/>
        <v>否</v>
      </c>
      <c r="G463" s="134" t="str">
        <f t="shared" si="22"/>
        <v>项</v>
      </c>
    </row>
    <row r="464" ht="36" hidden="1" customHeight="1" spans="1:7">
      <c r="A464" s="428" t="s">
        <v>865</v>
      </c>
      <c r="B464" s="283" t="s">
        <v>866</v>
      </c>
      <c r="C464" s="327"/>
      <c r="D464" s="429"/>
      <c r="E464" s="291" t="str">
        <f t="shared" si="23"/>
        <v/>
      </c>
      <c r="F464" s="261" t="str">
        <f t="shared" ref="F464:F488" si="24">IF(LEN(A464)=3,"是",IF(B464&lt;&gt;"",IF(SUM(C464:D464)&lt;&gt;0,"是","否"),"是"))</f>
        <v>否</v>
      </c>
      <c r="G464" s="134" t="str">
        <f t="shared" ref="G464:G488" si="25">IF(LEN(A464)=3,"类",IF(LEN(A464)=5,"款","项"))</f>
        <v>款</v>
      </c>
    </row>
    <row r="465" ht="36" hidden="1" customHeight="1" spans="1:7">
      <c r="A465" s="430" t="s">
        <v>867</v>
      </c>
      <c r="B465" s="287" t="s">
        <v>868</v>
      </c>
      <c r="C465" s="260"/>
      <c r="D465" s="431"/>
      <c r="E465" s="291" t="str">
        <f t="shared" si="23"/>
        <v/>
      </c>
      <c r="F465" s="261" t="str">
        <f t="shared" si="24"/>
        <v>否</v>
      </c>
      <c r="G465" s="134" t="str">
        <f t="shared" si="25"/>
        <v>项</v>
      </c>
    </row>
    <row r="466" ht="36" hidden="1" customHeight="1" spans="1:7">
      <c r="A466" s="430" t="s">
        <v>869</v>
      </c>
      <c r="B466" s="287" t="s">
        <v>870</v>
      </c>
      <c r="C466" s="260"/>
      <c r="D466" s="431"/>
      <c r="E466" s="291" t="str">
        <f t="shared" si="23"/>
        <v/>
      </c>
      <c r="F466" s="261" t="str">
        <f t="shared" si="24"/>
        <v>否</v>
      </c>
      <c r="G466" s="134" t="str">
        <f t="shared" si="25"/>
        <v>项</v>
      </c>
    </row>
    <row r="467" ht="36" hidden="1" customHeight="1" spans="1:7">
      <c r="A467" s="430" t="s">
        <v>871</v>
      </c>
      <c r="B467" s="287" t="s">
        <v>872</v>
      </c>
      <c r="C467" s="260">
        <v>0</v>
      </c>
      <c r="D467" s="431"/>
      <c r="E467" s="291" t="str">
        <f t="shared" si="23"/>
        <v/>
      </c>
      <c r="F467" s="261" t="str">
        <f t="shared" si="24"/>
        <v>否</v>
      </c>
      <c r="G467" s="134" t="str">
        <f t="shared" si="25"/>
        <v>项</v>
      </c>
    </row>
    <row r="468" ht="36" hidden="1" customHeight="1" spans="1:7">
      <c r="A468" s="430" t="s">
        <v>873</v>
      </c>
      <c r="B468" s="287" t="s">
        <v>874</v>
      </c>
      <c r="C468" s="260"/>
      <c r="D468" s="431"/>
      <c r="E468" s="291" t="str">
        <f t="shared" si="23"/>
        <v/>
      </c>
      <c r="F468" s="261" t="str">
        <f t="shared" si="24"/>
        <v>否</v>
      </c>
      <c r="G468" s="134" t="str">
        <f t="shared" si="25"/>
        <v>项</v>
      </c>
    </row>
    <row r="469" ht="36" customHeight="1" spans="1:7">
      <c r="A469" s="428" t="s">
        <v>875</v>
      </c>
      <c r="B469" s="283" t="s">
        <v>876</v>
      </c>
      <c r="C469" s="327">
        <v>31</v>
      </c>
      <c r="D469" s="429">
        <f>SUM(D470:D475)</f>
        <v>31</v>
      </c>
      <c r="E469" s="291">
        <f t="shared" si="23"/>
        <v>0</v>
      </c>
      <c r="F469" s="261" t="str">
        <f t="shared" si="24"/>
        <v>是</v>
      </c>
      <c r="G469" s="134" t="str">
        <f t="shared" si="25"/>
        <v>款</v>
      </c>
    </row>
    <row r="470" ht="36" hidden="1" customHeight="1" spans="1:7">
      <c r="A470" s="430" t="s">
        <v>877</v>
      </c>
      <c r="B470" s="287" t="s">
        <v>823</v>
      </c>
      <c r="C470" s="260"/>
      <c r="D470" s="431"/>
      <c r="E470" s="291" t="str">
        <f t="shared" si="23"/>
        <v/>
      </c>
      <c r="F470" s="261" t="str">
        <f t="shared" si="24"/>
        <v>否</v>
      </c>
      <c r="G470" s="134" t="str">
        <f t="shared" si="25"/>
        <v>项</v>
      </c>
    </row>
    <row r="471" ht="36" customHeight="1" spans="1:7">
      <c r="A471" s="430" t="s">
        <v>878</v>
      </c>
      <c r="B471" s="287" t="s">
        <v>879</v>
      </c>
      <c r="C471" s="260">
        <v>31</v>
      </c>
      <c r="D471" s="431">
        <v>31</v>
      </c>
      <c r="E471" s="291">
        <f t="shared" si="23"/>
        <v>0</v>
      </c>
      <c r="F471" s="261" t="str">
        <f t="shared" si="24"/>
        <v>是</v>
      </c>
      <c r="G471" s="134" t="str">
        <f t="shared" si="25"/>
        <v>项</v>
      </c>
    </row>
    <row r="472" ht="36" hidden="1" customHeight="1" spans="1:7">
      <c r="A472" s="430" t="s">
        <v>880</v>
      </c>
      <c r="B472" s="287" t="s">
        <v>881</v>
      </c>
      <c r="C472" s="260"/>
      <c r="D472" s="431"/>
      <c r="E472" s="291" t="str">
        <f t="shared" si="23"/>
        <v/>
      </c>
      <c r="F472" s="261" t="str">
        <f t="shared" si="24"/>
        <v>否</v>
      </c>
      <c r="G472" s="134" t="str">
        <f t="shared" si="25"/>
        <v>项</v>
      </c>
    </row>
    <row r="473" ht="36" hidden="1" customHeight="1" spans="1:7">
      <c r="A473" s="430" t="s">
        <v>882</v>
      </c>
      <c r="B473" s="287" t="s">
        <v>883</v>
      </c>
      <c r="C473" s="260"/>
      <c r="D473" s="431"/>
      <c r="E473" s="291" t="str">
        <f t="shared" si="23"/>
        <v/>
      </c>
      <c r="F473" s="261" t="str">
        <f t="shared" si="24"/>
        <v>否</v>
      </c>
      <c r="G473" s="134" t="str">
        <f t="shared" si="25"/>
        <v>项</v>
      </c>
    </row>
    <row r="474" ht="36" hidden="1" customHeight="1" spans="1:7">
      <c r="A474" s="430" t="s">
        <v>884</v>
      </c>
      <c r="B474" s="287" t="s">
        <v>885</v>
      </c>
      <c r="C474" s="260">
        <v>0</v>
      </c>
      <c r="D474" s="431"/>
      <c r="E474" s="291" t="str">
        <f t="shared" si="23"/>
        <v/>
      </c>
      <c r="F474" s="261" t="str">
        <f t="shared" si="24"/>
        <v>否</v>
      </c>
      <c r="G474" s="134" t="str">
        <f t="shared" si="25"/>
        <v>项</v>
      </c>
    </row>
    <row r="475" ht="36" hidden="1" customHeight="1" spans="1:7">
      <c r="A475" s="430" t="s">
        <v>886</v>
      </c>
      <c r="B475" s="287" t="s">
        <v>887</v>
      </c>
      <c r="C475" s="260"/>
      <c r="D475" s="431"/>
      <c r="E475" s="291" t="str">
        <f t="shared" si="23"/>
        <v/>
      </c>
      <c r="F475" s="261" t="str">
        <f t="shared" si="24"/>
        <v>否</v>
      </c>
      <c r="G475" s="134" t="str">
        <f t="shared" si="25"/>
        <v>项</v>
      </c>
    </row>
    <row r="476" ht="36" hidden="1" customHeight="1" spans="1:7">
      <c r="A476" s="428" t="s">
        <v>888</v>
      </c>
      <c r="B476" s="283" t="s">
        <v>889</v>
      </c>
      <c r="C476" s="327"/>
      <c r="D476" s="429"/>
      <c r="E476" s="291" t="str">
        <f t="shared" si="23"/>
        <v/>
      </c>
      <c r="F476" s="261" t="str">
        <f t="shared" si="24"/>
        <v>否</v>
      </c>
      <c r="G476" s="134" t="str">
        <f t="shared" si="25"/>
        <v>款</v>
      </c>
    </row>
    <row r="477" ht="36" hidden="1" customHeight="1" spans="1:7">
      <c r="A477" s="430" t="s">
        <v>890</v>
      </c>
      <c r="B477" s="287" t="s">
        <v>891</v>
      </c>
      <c r="C477" s="260"/>
      <c r="D477" s="431"/>
      <c r="E477" s="291" t="str">
        <f t="shared" si="23"/>
        <v/>
      </c>
      <c r="F477" s="261" t="str">
        <f t="shared" si="24"/>
        <v>否</v>
      </c>
      <c r="G477" s="134" t="str">
        <f t="shared" si="25"/>
        <v>项</v>
      </c>
    </row>
    <row r="478" ht="36" hidden="1" customHeight="1" spans="1:7">
      <c r="A478" s="430" t="s">
        <v>892</v>
      </c>
      <c r="B478" s="287" t="s">
        <v>893</v>
      </c>
      <c r="C478" s="260"/>
      <c r="D478" s="431"/>
      <c r="E478" s="291" t="str">
        <f t="shared" si="23"/>
        <v/>
      </c>
      <c r="F478" s="261" t="str">
        <f t="shared" si="24"/>
        <v>否</v>
      </c>
      <c r="G478" s="134" t="str">
        <f t="shared" si="25"/>
        <v>项</v>
      </c>
    </row>
    <row r="479" ht="36" hidden="1" customHeight="1" spans="1:7">
      <c r="A479" s="430" t="s">
        <v>894</v>
      </c>
      <c r="B479" s="287" t="s">
        <v>895</v>
      </c>
      <c r="C479" s="260">
        <v>0</v>
      </c>
      <c r="D479" s="431"/>
      <c r="E479" s="291" t="str">
        <f t="shared" si="23"/>
        <v/>
      </c>
      <c r="F479" s="261" t="str">
        <f t="shared" si="24"/>
        <v>否</v>
      </c>
      <c r="G479" s="134" t="str">
        <f t="shared" si="25"/>
        <v>项</v>
      </c>
    </row>
    <row r="480" ht="36" hidden="1" customHeight="1" spans="1:7">
      <c r="A480" s="428" t="s">
        <v>896</v>
      </c>
      <c r="B480" s="283" t="s">
        <v>897</v>
      </c>
      <c r="C480" s="327"/>
      <c r="D480" s="429"/>
      <c r="E480" s="291" t="str">
        <f t="shared" si="23"/>
        <v/>
      </c>
      <c r="F480" s="261" t="str">
        <f t="shared" si="24"/>
        <v>否</v>
      </c>
      <c r="G480" s="134" t="str">
        <f t="shared" si="25"/>
        <v>款</v>
      </c>
    </row>
    <row r="481" ht="36" hidden="1" customHeight="1" spans="1:7">
      <c r="A481" s="430" t="s">
        <v>898</v>
      </c>
      <c r="B481" s="287" t="s">
        <v>899</v>
      </c>
      <c r="C481" s="260"/>
      <c r="D481" s="431"/>
      <c r="E481" s="291" t="str">
        <f t="shared" si="23"/>
        <v/>
      </c>
      <c r="F481" s="261" t="str">
        <f t="shared" si="24"/>
        <v>否</v>
      </c>
      <c r="G481" s="134" t="str">
        <f t="shared" si="25"/>
        <v>项</v>
      </c>
    </row>
    <row r="482" ht="36" hidden="1" customHeight="1" spans="1:7">
      <c r="A482" s="430" t="s">
        <v>900</v>
      </c>
      <c r="B482" s="287" t="s">
        <v>901</v>
      </c>
      <c r="C482" s="260"/>
      <c r="D482" s="431"/>
      <c r="E482" s="291" t="str">
        <f t="shared" si="23"/>
        <v/>
      </c>
      <c r="F482" s="261" t="str">
        <f t="shared" si="24"/>
        <v>否</v>
      </c>
      <c r="G482" s="134" t="str">
        <f t="shared" si="25"/>
        <v>项</v>
      </c>
    </row>
    <row r="483" ht="36" hidden="1" customHeight="1" spans="1:7">
      <c r="A483" s="430" t="s">
        <v>902</v>
      </c>
      <c r="B483" s="287" t="s">
        <v>903</v>
      </c>
      <c r="C483" s="260">
        <v>0</v>
      </c>
      <c r="D483" s="431"/>
      <c r="E483" s="291" t="str">
        <f t="shared" si="23"/>
        <v/>
      </c>
      <c r="F483" s="261" t="str">
        <f t="shared" si="24"/>
        <v>否</v>
      </c>
      <c r="G483" s="134" t="str">
        <f t="shared" si="25"/>
        <v>项</v>
      </c>
    </row>
    <row r="484" ht="36" hidden="1" customHeight="1" spans="1:7">
      <c r="A484" s="428" t="s">
        <v>904</v>
      </c>
      <c r="B484" s="283" t="s">
        <v>905</v>
      </c>
      <c r="C484" s="327"/>
      <c r="D484" s="429"/>
      <c r="E484" s="291" t="str">
        <f t="shared" si="23"/>
        <v/>
      </c>
      <c r="F484" s="261" t="str">
        <f t="shared" si="24"/>
        <v>否</v>
      </c>
      <c r="G484" s="134" t="str">
        <f t="shared" si="25"/>
        <v>款</v>
      </c>
    </row>
    <row r="485" ht="36" hidden="1" customHeight="1" spans="1:7">
      <c r="A485" s="430" t="s">
        <v>906</v>
      </c>
      <c r="B485" s="287" t="s">
        <v>907</v>
      </c>
      <c r="C485" s="260"/>
      <c r="D485" s="431"/>
      <c r="E485" s="291" t="str">
        <f t="shared" si="23"/>
        <v/>
      </c>
      <c r="F485" s="261" t="str">
        <f t="shared" si="24"/>
        <v>否</v>
      </c>
      <c r="G485" s="134" t="str">
        <f t="shared" si="25"/>
        <v>项</v>
      </c>
    </row>
    <row r="486" ht="36" hidden="1" customHeight="1" spans="1:7">
      <c r="A486" s="430" t="s">
        <v>908</v>
      </c>
      <c r="B486" s="287" t="s">
        <v>909</v>
      </c>
      <c r="C486" s="260">
        <v>0</v>
      </c>
      <c r="D486" s="431"/>
      <c r="E486" s="291" t="str">
        <f t="shared" si="23"/>
        <v/>
      </c>
      <c r="F486" s="261" t="str">
        <f t="shared" si="24"/>
        <v>否</v>
      </c>
      <c r="G486" s="134" t="str">
        <f t="shared" si="25"/>
        <v>项</v>
      </c>
    </row>
    <row r="487" ht="36" hidden="1" customHeight="1" spans="1:7">
      <c r="A487" s="430" t="s">
        <v>910</v>
      </c>
      <c r="B487" s="287" t="s">
        <v>911</v>
      </c>
      <c r="C487" s="260"/>
      <c r="D487" s="431"/>
      <c r="E487" s="291" t="str">
        <f t="shared" si="23"/>
        <v/>
      </c>
      <c r="F487" s="261" t="str">
        <f t="shared" si="24"/>
        <v>否</v>
      </c>
      <c r="G487" s="134" t="str">
        <f t="shared" si="25"/>
        <v>项</v>
      </c>
    </row>
    <row r="488" ht="36" hidden="1" customHeight="1" spans="1:7">
      <c r="A488" s="430" t="s">
        <v>912</v>
      </c>
      <c r="B488" s="287" t="s">
        <v>913</v>
      </c>
      <c r="C488" s="260"/>
      <c r="D488" s="431"/>
      <c r="E488" s="291" t="str">
        <f t="shared" si="23"/>
        <v/>
      </c>
      <c r="F488" s="261" t="str">
        <f t="shared" si="24"/>
        <v>否</v>
      </c>
      <c r="G488" s="134" t="str">
        <f t="shared" si="25"/>
        <v>项</v>
      </c>
    </row>
    <row r="489" ht="36" customHeight="1" spans="1:7">
      <c r="A489" s="428" t="s">
        <v>81</v>
      </c>
      <c r="B489" s="283" t="s">
        <v>82</v>
      </c>
      <c r="C489" s="327">
        <v>1075</v>
      </c>
      <c r="D489" s="429">
        <f>SUM(D490,D506,D514,D525,D534,D544,)</f>
        <v>1063</v>
      </c>
      <c r="E489" s="291">
        <f t="shared" si="23"/>
        <v>-0.011</v>
      </c>
      <c r="F489" s="261" t="str">
        <f t="shared" ref="F489:F547" si="26">IF(LEN(A489)=3,"是",IF(B489&lt;&gt;"",IF(SUM(C489:D489)&lt;&gt;0,"是","否"),"是"))</f>
        <v>是</v>
      </c>
      <c r="G489" s="134" t="str">
        <f t="shared" ref="G489:G547" si="27">IF(LEN(A489)=3,"类",IF(LEN(A489)=5,"款","项"))</f>
        <v>类</v>
      </c>
    </row>
    <row r="490" ht="36" customHeight="1" spans="1:7">
      <c r="A490" s="428" t="s">
        <v>914</v>
      </c>
      <c r="B490" s="283" t="s">
        <v>915</v>
      </c>
      <c r="C490" s="327">
        <v>432</v>
      </c>
      <c r="D490" s="429">
        <f>SUM(D491:D505)</f>
        <v>418</v>
      </c>
      <c r="E490" s="291">
        <f t="shared" si="23"/>
        <v>-0.032</v>
      </c>
      <c r="F490" s="261" t="str">
        <f t="shared" si="26"/>
        <v>是</v>
      </c>
      <c r="G490" s="134" t="str">
        <f t="shared" si="27"/>
        <v>款</v>
      </c>
    </row>
    <row r="491" ht="36" customHeight="1" spans="1:7">
      <c r="A491" s="430" t="s">
        <v>916</v>
      </c>
      <c r="B491" s="287" t="s">
        <v>139</v>
      </c>
      <c r="C491" s="260">
        <v>140</v>
      </c>
      <c r="D491" s="431">
        <v>149</v>
      </c>
      <c r="E491" s="291">
        <f t="shared" si="23"/>
        <v>0.064</v>
      </c>
      <c r="F491" s="261" t="str">
        <f t="shared" si="26"/>
        <v>是</v>
      </c>
      <c r="G491" s="134" t="str">
        <f t="shared" si="27"/>
        <v>项</v>
      </c>
    </row>
    <row r="492" ht="36" hidden="1" customHeight="1" spans="1:7">
      <c r="A492" s="430" t="s">
        <v>917</v>
      </c>
      <c r="B492" s="287" t="s">
        <v>141</v>
      </c>
      <c r="C492" s="260">
        <v>0</v>
      </c>
      <c r="D492" s="431"/>
      <c r="E492" s="291" t="str">
        <f t="shared" si="23"/>
        <v/>
      </c>
      <c r="F492" s="261" t="str">
        <f t="shared" si="26"/>
        <v>否</v>
      </c>
      <c r="G492" s="134" t="str">
        <f t="shared" si="27"/>
        <v>项</v>
      </c>
    </row>
    <row r="493" ht="36" hidden="1" customHeight="1" spans="1:7">
      <c r="A493" s="430" t="s">
        <v>918</v>
      </c>
      <c r="B493" s="287" t="s">
        <v>143</v>
      </c>
      <c r="C493" s="260"/>
      <c r="D493" s="431"/>
      <c r="E493" s="291" t="str">
        <f t="shared" si="23"/>
        <v/>
      </c>
      <c r="F493" s="261" t="str">
        <f t="shared" si="26"/>
        <v>否</v>
      </c>
      <c r="G493" s="134" t="str">
        <f t="shared" si="27"/>
        <v>项</v>
      </c>
    </row>
    <row r="494" ht="36" customHeight="1" spans="1:7">
      <c r="A494" s="430" t="s">
        <v>919</v>
      </c>
      <c r="B494" s="287" t="s">
        <v>920</v>
      </c>
      <c r="C494" s="260">
        <v>80</v>
      </c>
      <c r="D494" s="431">
        <v>82</v>
      </c>
      <c r="E494" s="291">
        <f t="shared" si="23"/>
        <v>0.025</v>
      </c>
      <c r="F494" s="261" t="str">
        <f t="shared" si="26"/>
        <v>是</v>
      </c>
      <c r="G494" s="134" t="str">
        <f t="shared" si="27"/>
        <v>项</v>
      </c>
    </row>
    <row r="495" ht="36" hidden="1" customHeight="1" spans="1:7">
      <c r="A495" s="430" t="s">
        <v>921</v>
      </c>
      <c r="B495" s="287" t="s">
        <v>922</v>
      </c>
      <c r="C495" s="260"/>
      <c r="D495" s="431"/>
      <c r="E495" s="291" t="str">
        <f t="shared" si="23"/>
        <v/>
      </c>
      <c r="F495" s="261" t="str">
        <f t="shared" si="26"/>
        <v>否</v>
      </c>
      <c r="G495" s="134" t="str">
        <f t="shared" si="27"/>
        <v>项</v>
      </c>
    </row>
    <row r="496" ht="36" hidden="1" customHeight="1" spans="1:7">
      <c r="A496" s="430" t="s">
        <v>923</v>
      </c>
      <c r="B496" s="287" t="s">
        <v>924</v>
      </c>
      <c r="C496" s="260">
        <v>0</v>
      </c>
      <c r="D496" s="431"/>
      <c r="E496" s="291" t="str">
        <f t="shared" si="23"/>
        <v/>
      </c>
      <c r="F496" s="261" t="str">
        <f t="shared" si="26"/>
        <v>否</v>
      </c>
      <c r="G496" s="134" t="str">
        <f t="shared" si="27"/>
        <v>项</v>
      </c>
    </row>
    <row r="497" ht="36" hidden="1" customHeight="1" spans="1:7">
      <c r="A497" s="430" t="s">
        <v>925</v>
      </c>
      <c r="B497" s="287" t="s">
        <v>926</v>
      </c>
      <c r="C497" s="260"/>
      <c r="D497" s="431"/>
      <c r="E497" s="291" t="str">
        <f t="shared" si="23"/>
        <v/>
      </c>
      <c r="F497" s="261" t="str">
        <f t="shared" si="26"/>
        <v>否</v>
      </c>
      <c r="G497" s="134" t="str">
        <f t="shared" si="27"/>
        <v>项</v>
      </c>
    </row>
    <row r="498" ht="36" hidden="1" customHeight="1" spans="1:7">
      <c r="A498" s="430" t="s">
        <v>927</v>
      </c>
      <c r="B498" s="287" t="s">
        <v>928</v>
      </c>
      <c r="C498" s="260"/>
      <c r="D498" s="431"/>
      <c r="E498" s="291" t="str">
        <f t="shared" si="23"/>
        <v/>
      </c>
      <c r="F498" s="261" t="str">
        <f t="shared" si="26"/>
        <v>否</v>
      </c>
      <c r="G498" s="134" t="str">
        <f t="shared" si="27"/>
        <v>项</v>
      </c>
    </row>
    <row r="499" ht="36" customHeight="1" spans="1:7">
      <c r="A499" s="430" t="s">
        <v>929</v>
      </c>
      <c r="B499" s="287" t="s">
        <v>930</v>
      </c>
      <c r="C499" s="260">
        <v>149</v>
      </c>
      <c r="D499" s="431">
        <v>152</v>
      </c>
      <c r="E499" s="291">
        <f t="shared" si="23"/>
        <v>0.02</v>
      </c>
      <c r="F499" s="261" t="str">
        <f t="shared" si="26"/>
        <v>是</v>
      </c>
      <c r="G499" s="134" t="str">
        <f t="shared" si="27"/>
        <v>项</v>
      </c>
    </row>
    <row r="500" ht="36" hidden="1" customHeight="1" spans="1:7">
      <c r="A500" s="430" t="s">
        <v>931</v>
      </c>
      <c r="B500" s="287" t="s">
        <v>932</v>
      </c>
      <c r="C500" s="260"/>
      <c r="D500" s="431"/>
      <c r="E500" s="291" t="str">
        <f t="shared" si="23"/>
        <v/>
      </c>
      <c r="F500" s="261" t="str">
        <f t="shared" si="26"/>
        <v>否</v>
      </c>
      <c r="G500" s="134" t="str">
        <f t="shared" si="27"/>
        <v>项</v>
      </c>
    </row>
    <row r="501" ht="36" customHeight="1" spans="1:7">
      <c r="A501" s="430" t="s">
        <v>933</v>
      </c>
      <c r="B501" s="287" t="s">
        <v>934</v>
      </c>
      <c r="C501" s="260">
        <v>9</v>
      </c>
      <c r="D501" s="431">
        <v>9</v>
      </c>
      <c r="E501" s="291">
        <f t="shared" si="23"/>
        <v>0</v>
      </c>
      <c r="F501" s="261" t="str">
        <f t="shared" si="26"/>
        <v>是</v>
      </c>
      <c r="G501" s="134" t="str">
        <f t="shared" si="27"/>
        <v>项</v>
      </c>
    </row>
    <row r="502" ht="36" customHeight="1" spans="1:7">
      <c r="A502" s="430" t="s">
        <v>935</v>
      </c>
      <c r="B502" s="287" t="s">
        <v>936</v>
      </c>
      <c r="C502" s="260">
        <v>3</v>
      </c>
      <c r="D502" s="431">
        <v>3</v>
      </c>
      <c r="E502" s="291">
        <f t="shared" si="23"/>
        <v>0</v>
      </c>
      <c r="F502" s="261" t="str">
        <f t="shared" si="26"/>
        <v>是</v>
      </c>
      <c r="G502" s="134" t="str">
        <f t="shared" si="27"/>
        <v>项</v>
      </c>
    </row>
    <row r="503" ht="36" customHeight="1" spans="1:7">
      <c r="A503" s="430" t="s">
        <v>937</v>
      </c>
      <c r="B503" s="287" t="s">
        <v>938</v>
      </c>
      <c r="C503" s="260">
        <v>10</v>
      </c>
      <c r="D503" s="431">
        <v>10</v>
      </c>
      <c r="E503" s="291">
        <f t="shared" si="23"/>
        <v>0</v>
      </c>
      <c r="F503" s="261" t="str">
        <f t="shared" si="26"/>
        <v>是</v>
      </c>
      <c r="G503" s="134" t="str">
        <f t="shared" si="27"/>
        <v>项</v>
      </c>
    </row>
    <row r="504" ht="36" hidden="1" customHeight="1" spans="1:7">
      <c r="A504" s="430" t="s">
        <v>939</v>
      </c>
      <c r="B504" s="287" t="s">
        <v>940</v>
      </c>
      <c r="C504" s="260"/>
      <c r="D504" s="431"/>
      <c r="E504" s="291" t="str">
        <f t="shared" si="23"/>
        <v/>
      </c>
      <c r="F504" s="261" t="str">
        <f t="shared" si="26"/>
        <v>否</v>
      </c>
      <c r="G504" s="134" t="str">
        <f t="shared" si="27"/>
        <v>项</v>
      </c>
    </row>
    <row r="505" ht="36" customHeight="1" spans="1:7">
      <c r="A505" s="430" t="s">
        <v>941</v>
      </c>
      <c r="B505" s="287" t="s">
        <v>942</v>
      </c>
      <c r="C505" s="260">
        <v>41</v>
      </c>
      <c r="D505" s="431">
        <v>13</v>
      </c>
      <c r="E505" s="291">
        <f t="shared" si="23"/>
        <v>-0.683</v>
      </c>
      <c r="F505" s="261" t="str">
        <f t="shared" si="26"/>
        <v>是</v>
      </c>
      <c r="G505" s="134" t="str">
        <f t="shared" si="27"/>
        <v>项</v>
      </c>
    </row>
    <row r="506" ht="36" customHeight="1" spans="1:7">
      <c r="A506" s="428" t="s">
        <v>943</v>
      </c>
      <c r="B506" s="283" t="s">
        <v>944</v>
      </c>
      <c r="C506" s="327">
        <v>212</v>
      </c>
      <c r="D506" s="429">
        <f>SUM(D507:D513)</f>
        <v>196</v>
      </c>
      <c r="E506" s="291">
        <f t="shared" si="23"/>
        <v>-0.075</v>
      </c>
      <c r="F506" s="261" t="str">
        <f t="shared" si="26"/>
        <v>是</v>
      </c>
      <c r="G506" s="134" t="str">
        <f t="shared" si="27"/>
        <v>款</v>
      </c>
    </row>
    <row r="507" ht="36" hidden="1" customHeight="1" spans="1:7">
      <c r="A507" s="430" t="s">
        <v>945</v>
      </c>
      <c r="B507" s="287" t="s">
        <v>139</v>
      </c>
      <c r="C507" s="260">
        <v>0</v>
      </c>
      <c r="D507" s="431"/>
      <c r="E507" s="291" t="str">
        <f t="shared" si="23"/>
        <v/>
      </c>
      <c r="F507" s="261" t="str">
        <f t="shared" si="26"/>
        <v>否</v>
      </c>
      <c r="G507" s="134" t="str">
        <f t="shared" si="27"/>
        <v>项</v>
      </c>
    </row>
    <row r="508" ht="36" hidden="1" customHeight="1" spans="1:7">
      <c r="A508" s="430" t="s">
        <v>946</v>
      </c>
      <c r="B508" s="287" t="s">
        <v>141</v>
      </c>
      <c r="C508" s="260">
        <v>0</v>
      </c>
      <c r="D508" s="431"/>
      <c r="E508" s="291" t="str">
        <f t="shared" si="23"/>
        <v/>
      </c>
      <c r="F508" s="261" t="str">
        <f t="shared" si="26"/>
        <v>否</v>
      </c>
      <c r="G508" s="134" t="str">
        <f t="shared" si="27"/>
        <v>项</v>
      </c>
    </row>
    <row r="509" ht="36" hidden="1" customHeight="1" spans="1:7">
      <c r="A509" s="430" t="s">
        <v>947</v>
      </c>
      <c r="B509" s="287" t="s">
        <v>143</v>
      </c>
      <c r="C509" s="260">
        <v>0</v>
      </c>
      <c r="D509" s="431"/>
      <c r="E509" s="291" t="str">
        <f t="shared" si="23"/>
        <v/>
      </c>
      <c r="F509" s="261" t="str">
        <f t="shared" si="26"/>
        <v>否</v>
      </c>
      <c r="G509" s="134" t="str">
        <f t="shared" si="27"/>
        <v>项</v>
      </c>
    </row>
    <row r="510" ht="36" customHeight="1" spans="1:7">
      <c r="A510" s="430" t="s">
        <v>948</v>
      </c>
      <c r="B510" s="287" t="s">
        <v>949</v>
      </c>
      <c r="C510" s="260">
        <v>212</v>
      </c>
      <c r="D510" s="431">
        <v>196</v>
      </c>
      <c r="E510" s="291">
        <f t="shared" si="23"/>
        <v>-0.075</v>
      </c>
      <c r="F510" s="261" t="str">
        <f t="shared" si="26"/>
        <v>是</v>
      </c>
      <c r="G510" s="134" t="str">
        <f t="shared" si="27"/>
        <v>项</v>
      </c>
    </row>
    <row r="511" ht="36" hidden="1" customHeight="1" spans="1:7">
      <c r="A511" s="430" t="s">
        <v>950</v>
      </c>
      <c r="B511" s="287" t="s">
        <v>951</v>
      </c>
      <c r="C511" s="260"/>
      <c r="D511" s="431"/>
      <c r="E511" s="291" t="str">
        <f t="shared" si="23"/>
        <v/>
      </c>
      <c r="F511" s="261" t="str">
        <f t="shared" si="26"/>
        <v>否</v>
      </c>
      <c r="G511" s="134" t="str">
        <f t="shared" si="27"/>
        <v>项</v>
      </c>
    </row>
    <row r="512" ht="36" hidden="1" customHeight="1" spans="1:7">
      <c r="A512" s="430" t="s">
        <v>952</v>
      </c>
      <c r="B512" s="287" t="s">
        <v>953</v>
      </c>
      <c r="C512" s="260">
        <v>0</v>
      </c>
      <c r="D512" s="431"/>
      <c r="E512" s="291" t="str">
        <f t="shared" si="23"/>
        <v/>
      </c>
      <c r="F512" s="261" t="str">
        <f t="shared" si="26"/>
        <v>否</v>
      </c>
      <c r="G512" s="134" t="str">
        <f t="shared" si="27"/>
        <v>项</v>
      </c>
    </row>
    <row r="513" ht="36" hidden="1" customHeight="1" spans="1:7">
      <c r="A513" s="430" t="s">
        <v>954</v>
      </c>
      <c r="B513" s="287" t="s">
        <v>955</v>
      </c>
      <c r="C513" s="260"/>
      <c r="D513" s="431"/>
      <c r="E513" s="291" t="str">
        <f t="shared" si="23"/>
        <v/>
      </c>
      <c r="F513" s="261" t="str">
        <f t="shared" si="26"/>
        <v>否</v>
      </c>
      <c r="G513" s="134" t="str">
        <f t="shared" si="27"/>
        <v>项</v>
      </c>
    </row>
    <row r="514" ht="36" customHeight="1" spans="1:7">
      <c r="A514" s="428" t="s">
        <v>956</v>
      </c>
      <c r="B514" s="283" t="s">
        <v>957</v>
      </c>
      <c r="C514" s="327">
        <v>26</v>
      </c>
      <c r="D514" s="429">
        <f>SUM(D515:D524)</f>
        <v>20</v>
      </c>
      <c r="E514" s="291">
        <f t="shared" si="23"/>
        <v>-0.231</v>
      </c>
      <c r="F514" s="261" t="str">
        <f t="shared" si="26"/>
        <v>是</v>
      </c>
      <c r="G514" s="134" t="str">
        <f t="shared" si="27"/>
        <v>款</v>
      </c>
    </row>
    <row r="515" ht="36" hidden="1" customHeight="1" spans="1:7">
      <c r="A515" s="430" t="s">
        <v>958</v>
      </c>
      <c r="B515" s="287" t="s">
        <v>139</v>
      </c>
      <c r="C515" s="260"/>
      <c r="D515" s="431"/>
      <c r="E515" s="291" t="str">
        <f t="shared" si="23"/>
        <v/>
      </c>
      <c r="F515" s="261" t="str">
        <f t="shared" si="26"/>
        <v>否</v>
      </c>
      <c r="G515" s="134" t="str">
        <f t="shared" si="27"/>
        <v>项</v>
      </c>
    </row>
    <row r="516" ht="36" hidden="1" customHeight="1" spans="1:7">
      <c r="A516" s="430" t="s">
        <v>959</v>
      </c>
      <c r="B516" s="287" t="s">
        <v>141</v>
      </c>
      <c r="C516" s="260">
        <v>0</v>
      </c>
      <c r="D516" s="431"/>
      <c r="E516" s="291" t="str">
        <f t="shared" si="23"/>
        <v/>
      </c>
      <c r="F516" s="261" t="str">
        <f t="shared" si="26"/>
        <v>否</v>
      </c>
      <c r="G516" s="134" t="str">
        <f t="shared" si="27"/>
        <v>项</v>
      </c>
    </row>
    <row r="517" ht="36" hidden="1" customHeight="1" spans="1:7">
      <c r="A517" s="430" t="s">
        <v>960</v>
      </c>
      <c r="B517" s="287" t="s">
        <v>143</v>
      </c>
      <c r="C517" s="260"/>
      <c r="D517" s="431"/>
      <c r="E517" s="291" t="str">
        <f t="shared" si="23"/>
        <v/>
      </c>
      <c r="F517" s="261" t="str">
        <f t="shared" si="26"/>
        <v>否</v>
      </c>
      <c r="G517" s="134" t="str">
        <f t="shared" si="27"/>
        <v>项</v>
      </c>
    </row>
    <row r="518" ht="36" hidden="1" customHeight="1" spans="1:7">
      <c r="A518" s="430" t="s">
        <v>961</v>
      </c>
      <c r="B518" s="287" t="s">
        <v>962</v>
      </c>
      <c r="C518" s="260"/>
      <c r="D518" s="431"/>
      <c r="E518" s="291" t="str">
        <f t="shared" si="23"/>
        <v/>
      </c>
      <c r="F518" s="261" t="str">
        <f t="shared" si="26"/>
        <v>否</v>
      </c>
      <c r="G518" s="134" t="str">
        <f t="shared" si="27"/>
        <v>项</v>
      </c>
    </row>
    <row r="519" ht="36" hidden="1" customHeight="1" spans="1:7">
      <c r="A519" s="430" t="s">
        <v>963</v>
      </c>
      <c r="B519" s="287" t="s">
        <v>964</v>
      </c>
      <c r="C519" s="260">
        <v>0</v>
      </c>
      <c r="D519" s="431"/>
      <c r="E519" s="291" t="str">
        <f t="shared" ref="E519:E582" si="28">IF(C519&gt;0,D519/C519-1,IF(C519&lt;0,-(D519/C519-1),""))</f>
        <v/>
      </c>
      <c r="F519" s="261" t="str">
        <f t="shared" si="26"/>
        <v>否</v>
      </c>
      <c r="G519" s="134" t="str">
        <f t="shared" si="27"/>
        <v>项</v>
      </c>
    </row>
    <row r="520" ht="36" hidden="1" customHeight="1" spans="1:7">
      <c r="A520" s="430" t="s">
        <v>965</v>
      </c>
      <c r="B520" s="287" t="s">
        <v>966</v>
      </c>
      <c r="C520" s="260"/>
      <c r="D520" s="431"/>
      <c r="E520" s="291" t="str">
        <f t="shared" si="28"/>
        <v/>
      </c>
      <c r="F520" s="261" t="str">
        <f t="shared" si="26"/>
        <v>否</v>
      </c>
      <c r="G520" s="134" t="str">
        <f t="shared" si="27"/>
        <v>项</v>
      </c>
    </row>
    <row r="521" ht="36" hidden="1" customHeight="1" spans="1:7">
      <c r="A521" s="430" t="s">
        <v>967</v>
      </c>
      <c r="B521" s="287" t="s">
        <v>968</v>
      </c>
      <c r="C521" s="260">
        <v>11</v>
      </c>
      <c r="D521" s="431">
        <v>0</v>
      </c>
      <c r="E521" s="291">
        <f t="shared" si="28"/>
        <v>-1</v>
      </c>
      <c r="F521" s="261" t="str">
        <f t="shared" si="26"/>
        <v>是</v>
      </c>
      <c r="G521" s="134" t="str">
        <f t="shared" si="27"/>
        <v>项</v>
      </c>
    </row>
    <row r="522" ht="36" hidden="1" customHeight="1" spans="1:7">
      <c r="A522" s="430" t="s">
        <v>969</v>
      </c>
      <c r="B522" s="287" t="s">
        <v>970</v>
      </c>
      <c r="C522" s="260"/>
      <c r="D522" s="431"/>
      <c r="E522" s="291" t="str">
        <f t="shared" si="28"/>
        <v/>
      </c>
      <c r="F522" s="261" t="str">
        <f t="shared" si="26"/>
        <v>否</v>
      </c>
      <c r="G522" s="134" t="str">
        <f t="shared" si="27"/>
        <v>项</v>
      </c>
    </row>
    <row r="523" ht="36" hidden="1" customHeight="1" spans="1:7">
      <c r="A523" s="430" t="s">
        <v>971</v>
      </c>
      <c r="B523" s="287" t="s">
        <v>972</v>
      </c>
      <c r="C523" s="260"/>
      <c r="D523" s="431"/>
      <c r="E523" s="291" t="str">
        <f t="shared" si="28"/>
        <v/>
      </c>
      <c r="F523" s="261" t="str">
        <f t="shared" si="26"/>
        <v>否</v>
      </c>
      <c r="G523" s="134" t="str">
        <f t="shared" si="27"/>
        <v>项</v>
      </c>
    </row>
    <row r="524" ht="36" customHeight="1" spans="1:7">
      <c r="A524" s="430" t="s">
        <v>973</v>
      </c>
      <c r="B524" s="287" t="s">
        <v>974</v>
      </c>
      <c r="C524" s="260">
        <v>15</v>
      </c>
      <c r="D524" s="431">
        <v>20</v>
      </c>
      <c r="E524" s="291">
        <f t="shared" si="28"/>
        <v>0.333</v>
      </c>
      <c r="F524" s="261" t="str">
        <f t="shared" si="26"/>
        <v>是</v>
      </c>
      <c r="G524" s="134" t="str">
        <f t="shared" si="27"/>
        <v>项</v>
      </c>
    </row>
    <row r="525" ht="36" customHeight="1" spans="1:7">
      <c r="A525" s="428" t="s">
        <v>975</v>
      </c>
      <c r="B525" s="283" t="s">
        <v>976</v>
      </c>
      <c r="C525" s="327">
        <v>271</v>
      </c>
      <c r="D525" s="429">
        <f>SUM(D526:D533)</f>
        <v>294</v>
      </c>
      <c r="E525" s="291">
        <f t="shared" si="28"/>
        <v>0.085</v>
      </c>
      <c r="F525" s="261" t="str">
        <f t="shared" si="26"/>
        <v>是</v>
      </c>
      <c r="G525" s="134" t="str">
        <f t="shared" si="27"/>
        <v>款</v>
      </c>
    </row>
    <row r="526" ht="36" hidden="1" customHeight="1" spans="1:7">
      <c r="A526" s="430" t="s">
        <v>977</v>
      </c>
      <c r="B526" s="287" t="s">
        <v>139</v>
      </c>
      <c r="C526" s="260">
        <v>0</v>
      </c>
      <c r="D526" s="431"/>
      <c r="E526" s="291" t="str">
        <f t="shared" si="28"/>
        <v/>
      </c>
      <c r="F526" s="261" t="str">
        <f t="shared" si="26"/>
        <v>否</v>
      </c>
      <c r="G526" s="134" t="str">
        <f t="shared" si="27"/>
        <v>项</v>
      </c>
    </row>
    <row r="527" ht="36" hidden="1" customHeight="1" spans="1:7">
      <c r="A527" s="430" t="s">
        <v>978</v>
      </c>
      <c r="B527" s="287" t="s">
        <v>141</v>
      </c>
      <c r="C527" s="260">
        <v>0</v>
      </c>
      <c r="D527" s="431"/>
      <c r="E527" s="291" t="str">
        <f t="shared" si="28"/>
        <v/>
      </c>
      <c r="F527" s="261" t="str">
        <f t="shared" si="26"/>
        <v>否</v>
      </c>
      <c r="G527" s="134" t="str">
        <f t="shared" si="27"/>
        <v>项</v>
      </c>
    </row>
    <row r="528" ht="36" hidden="1" customHeight="1" spans="1:7">
      <c r="A528" s="430" t="s">
        <v>979</v>
      </c>
      <c r="B528" s="287" t="s">
        <v>143</v>
      </c>
      <c r="C528" s="260">
        <v>0</v>
      </c>
      <c r="D528" s="431"/>
      <c r="E528" s="291" t="str">
        <f t="shared" si="28"/>
        <v/>
      </c>
      <c r="F528" s="261" t="str">
        <f t="shared" si="26"/>
        <v>否</v>
      </c>
      <c r="G528" s="134" t="str">
        <f t="shared" si="27"/>
        <v>项</v>
      </c>
    </row>
    <row r="529" ht="36" customHeight="1" spans="1:7">
      <c r="A529" s="430" t="s">
        <v>980</v>
      </c>
      <c r="B529" s="287" t="s">
        <v>981</v>
      </c>
      <c r="C529" s="260">
        <v>264</v>
      </c>
      <c r="D529" s="431">
        <v>287</v>
      </c>
      <c r="E529" s="291">
        <f t="shared" si="28"/>
        <v>0.087</v>
      </c>
      <c r="F529" s="261" t="str">
        <f t="shared" si="26"/>
        <v>是</v>
      </c>
      <c r="G529" s="134" t="str">
        <f t="shared" si="27"/>
        <v>项</v>
      </c>
    </row>
    <row r="530" ht="36" hidden="1" customHeight="1" spans="1:7">
      <c r="A530" s="430" t="s">
        <v>982</v>
      </c>
      <c r="B530" s="287" t="s">
        <v>983</v>
      </c>
      <c r="C530" s="260"/>
      <c r="D530" s="431"/>
      <c r="E530" s="291" t="str">
        <f t="shared" si="28"/>
        <v/>
      </c>
      <c r="F530" s="261" t="str">
        <f t="shared" si="26"/>
        <v>否</v>
      </c>
      <c r="G530" s="134" t="str">
        <f t="shared" si="27"/>
        <v>项</v>
      </c>
    </row>
    <row r="531" ht="36" hidden="1" customHeight="1" spans="1:7">
      <c r="A531" s="430" t="s">
        <v>984</v>
      </c>
      <c r="B531" s="287" t="s">
        <v>985</v>
      </c>
      <c r="C531" s="260">
        <v>0</v>
      </c>
      <c r="D531" s="431"/>
      <c r="E531" s="291" t="str">
        <f t="shared" si="28"/>
        <v/>
      </c>
      <c r="F531" s="261" t="str">
        <f t="shared" si="26"/>
        <v>否</v>
      </c>
      <c r="G531" s="134" t="str">
        <f t="shared" si="27"/>
        <v>项</v>
      </c>
    </row>
    <row r="532" ht="36" customHeight="1" spans="1:7">
      <c r="A532" s="430" t="s">
        <v>986</v>
      </c>
      <c r="B532" s="287" t="s">
        <v>987</v>
      </c>
      <c r="C532" s="260">
        <v>2</v>
      </c>
      <c r="D532" s="431">
        <v>3</v>
      </c>
      <c r="E532" s="291">
        <f t="shared" si="28"/>
        <v>0.5</v>
      </c>
      <c r="F532" s="261" t="str">
        <f t="shared" si="26"/>
        <v>是</v>
      </c>
      <c r="G532" s="134" t="str">
        <f t="shared" si="27"/>
        <v>项</v>
      </c>
    </row>
    <row r="533" ht="36" customHeight="1" spans="1:7">
      <c r="A533" s="430" t="s">
        <v>988</v>
      </c>
      <c r="B533" s="287" t="s">
        <v>989</v>
      </c>
      <c r="C533" s="260">
        <v>5</v>
      </c>
      <c r="D533" s="431">
        <v>4</v>
      </c>
      <c r="E533" s="291">
        <f t="shared" si="28"/>
        <v>-0.2</v>
      </c>
      <c r="F533" s="261" t="str">
        <f t="shared" si="26"/>
        <v>是</v>
      </c>
      <c r="G533" s="134" t="str">
        <f t="shared" si="27"/>
        <v>项</v>
      </c>
    </row>
    <row r="534" ht="36" customHeight="1" spans="1:7">
      <c r="A534" s="428" t="s">
        <v>990</v>
      </c>
      <c r="B534" s="283" t="s">
        <v>991</v>
      </c>
      <c r="C534" s="327">
        <v>134</v>
      </c>
      <c r="D534" s="429">
        <f>SUM(D535:D543)</f>
        <v>135</v>
      </c>
      <c r="E534" s="291">
        <f t="shared" si="28"/>
        <v>0.007</v>
      </c>
      <c r="F534" s="261" t="str">
        <f t="shared" si="26"/>
        <v>是</v>
      </c>
      <c r="G534" s="134" t="str">
        <f t="shared" si="27"/>
        <v>款</v>
      </c>
    </row>
    <row r="535" ht="36" hidden="1" customHeight="1" spans="1:7">
      <c r="A535" s="430" t="s">
        <v>992</v>
      </c>
      <c r="B535" s="287" t="s">
        <v>139</v>
      </c>
      <c r="C535" s="260"/>
      <c r="D535" s="431"/>
      <c r="E535" s="291" t="str">
        <f t="shared" si="28"/>
        <v/>
      </c>
      <c r="F535" s="261" t="str">
        <f t="shared" si="26"/>
        <v>否</v>
      </c>
      <c r="G535" s="134" t="str">
        <f t="shared" si="27"/>
        <v>项</v>
      </c>
    </row>
    <row r="536" ht="36" hidden="1" customHeight="1" spans="1:7">
      <c r="A536" s="430" t="s">
        <v>993</v>
      </c>
      <c r="B536" s="287" t="s">
        <v>141</v>
      </c>
      <c r="C536" s="260">
        <v>0</v>
      </c>
      <c r="D536" s="431"/>
      <c r="E536" s="291" t="str">
        <f t="shared" si="28"/>
        <v/>
      </c>
      <c r="F536" s="261" t="str">
        <f t="shared" si="26"/>
        <v>否</v>
      </c>
      <c r="G536" s="134" t="str">
        <f t="shared" si="27"/>
        <v>项</v>
      </c>
    </row>
    <row r="537" ht="36" hidden="1" customHeight="1" spans="1:7">
      <c r="A537" s="430" t="s">
        <v>994</v>
      </c>
      <c r="B537" s="287" t="s">
        <v>143</v>
      </c>
      <c r="C537" s="260"/>
      <c r="D537" s="431"/>
      <c r="E537" s="291" t="str">
        <f t="shared" si="28"/>
        <v/>
      </c>
      <c r="F537" s="261" t="str">
        <f t="shared" si="26"/>
        <v>否</v>
      </c>
      <c r="G537" s="134" t="str">
        <f t="shared" si="27"/>
        <v>项</v>
      </c>
    </row>
    <row r="538" ht="36" hidden="1" customHeight="1" spans="1:7">
      <c r="A538" s="430" t="s">
        <v>995</v>
      </c>
      <c r="B538" s="287" t="s">
        <v>996</v>
      </c>
      <c r="C538" s="260"/>
      <c r="D538" s="431"/>
      <c r="E538" s="291" t="str">
        <f t="shared" si="28"/>
        <v/>
      </c>
      <c r="F538" s="261" t="str">
        <f t="shared" si="26"/>
        <v>否</v>
      </c>
      <c r="G538" s="134" t="str">
        <f t="shared" si="27"/>
        <v>项</v>
      </c>
    </row>
    <row r="539" ht="36" hidden="1" customHeight="1" spans="1:7">
      <c r="A539" s="430" t="s">
        <v>997</v>
      </c>
      <c r="B539" s="287" t="s">
        <v>998</v>
      </c>
      <c r="C539" s="260"/>
      <c r="D539" s="431"/>
      <c r="E539" s="291" t="str">
        <f t="shared" si="28"/>
        <v/>
      </c>
      <c r="F539" s="261" t="str">
        <f t="shared" si="26"/>
        <v>否</v>
      </c>
      <c r="G539" s="134" t="str">
        <f t="shared" si="27"/>
        <v>项</v>
      </c>
    </row>
    <row r="540" ht="36" hidden="1" customHeight="1" spans="1:7">
      <c r="A540" s="430" t="s">
        <v>999</v>
      </c>
      <c r="B540" s="287" t="s">
        <v>1000</v>
      </c>
      <c r="C540" s="260"/>
      <c r="D540" s="431"/>
      <c r="E540" s="291" t="str">
        <f t="shared" si="28"/>
        <v/>
      </c>
      <c r="F540" s="261" t="str">
        <f t="shared" si="26"/>
        <v>否</v>
      </c>
      <c r="G540" s="134" t="str">
        <f t="shared" si="27"/>
        <v>项</v>
      </c>
    </row>
    <row r="541" ht="36" hidden="1" customHeight="1" spans="1:7">
      <c r="A541" s="447" t="s">
        <v>1001</v>
      </c>
      <c r="B541" s="287" t="s">
        <v>1002</v>
      </c>
      <c r="C541" s="260"/>
      <c r="D541" s="431"/>
      <c r="E541" s="291" t="str">
        <f t="shared" si="28"/>
        <v/>
      </c>
      <c r="F541" s="261" t="str">
        <f t="shared" si="26"/>
        <v>否</v>
      </c>
      <c r="G541" s="134" t="str">
        <f t="shared" si="27"/>
        <v>项</v>
      </c>
    </row>
    <row r="542" ht="36" customHeight="1" spans="1:7">
      <c r="A542" s="447" t="s">
        <v>1003</v>
      </c>
      <c r="B542" s="287" t="s">
        <v>1004</v>
      </c>
      <c r="C542" s="260">
        <v>134</v>
      </c>
      <c r="D542" s="431">
        <v>135</v>
      </c>
      <c r="E542" s="291">
        <f t="shared" si="28"/>
        <v>0.007</v>
      </c>
      <c r="F542" s="261" t="str">
        <f t="shared" si="26"/>
        <v>是</v>
      </c>
      <c r="G542" s="134" t="str">
        <f t="shared" si="27"/>
        <v>项</v>
      </c>
    </row>
    <row r="543" ht="36" hidden="1" customHeight="1" spans="1:7">
      <c r="A543" s="430" t="s">
        <v>1005</v>
      </c>
      <c r="B543" s="287" t="s">
        <v>1006</v>
      </c>
      <c r="C543" s="260"/>
      <c r="D543" s="431"/>
      <c r="E543" s="291" t="str">
        <f t="shared" si="28"/>
        <v/>
      </c>
      <c r="F543" s="261" t="str">
        <f t="shared" si="26"/>
        <v>否</v>
      </c>
      <c r="G543" s="134" t="str">
        <f t="shared" si="27"/>
        <v>项</v>
      </c>
    </row>
    <row r="544" ht="36" hidden="1" customHeight="1" spans="1:7">
      <c r="A544" s="428" t="s">
        <v>1007</v>
      </c>
      <c r="B544" s="283" t="s">
        <v>1008</v>
      </c>
      <c r="C544" s="327"/>
      <c r="D544" s="429"/>
      <c r="E544" s="291" t="str">
        <f t="shared" si="28"/>
        <v/>
      </c>
      <c r="F544" s="261" t="str">
        <f t="shared" si="26"/>
        <v>否</v>
      </c>
      <c r="G544" s="134" t="str">
        <f t="shared" si="27"/>
        <v>款</v>
      </c>
    </row>
    <row r="545" ht="36" hidden="1" customHeight="1" spans="1:7">
      <c r="A545" s="430" t="s">
        <v>1009</v>
      </c>
      <c r="B545" s="287" t="s">
        <v>1010</v>
      </c>
      <c r="C545" s="260"/>
      <c r="D545" s="431"/>
      <c r="E545" s="291" t="str">
        <f t="shared" si="28"/>
        <v/>
      </c>
      <c r="F545" s="261" t="str">
        <f t="shared" si="26"/>
        <v>否</v>
      </c>
      <c r="G545" s="134" t="str">
        <f t="shared" si="27"/>
        <v>项</v>
      </c>
    </row>
    <row r="546" ht="36" hidden="1" customHeight="1" spans="1:7">
      <c r="A546" s="430" t="s">
        <v>1011</v>
      </c>
      <c r="B546" s="287" t="s">
        <v>1012</v>
      </c>
      <c r="C546" s="260"/>
      <c r="D546" s="431"/>
      <c r="E546" s="291" t="str">
        <f t="shared" si="28"/>
        <v/>
      </c>
      <c r="F546" s="261" t="str">
        <f t="shared" si="26"/>
        <v>否</v>
      </c>
      <c r="G546" s="134" t="str">
        <f t="shared" si="27"/>
        <v>项</v>
      </c>
    </row>
    <row r="547" ht="36" hidden="1" customHeight="1" spans="1:7">
      <c r="A547" s="430" t="s">
        <v>1013</v>
      </c>
      <c r="B547" s="287" t="s">
        <v>1014</v>
      </c>
      <c r="C547" s="260"/>
      <c r="D547" s="431"/>
      <c r="E547" s="291" t="str">
        <f t="shared" si="28"/>
        <v/>
      </c>
      <c r="F547" s="261" t="str">
        <f t="shared" si="26"/>
        <v>否</v>
      </c>
      <c r="G547" s="134" t="str">
        <f t="shared" si="27"/>
        <v>项</v>
      </c>
    </row>
    <row r="548" ht="36" customHeight="1" spans="1:7">
      <c r="A548" s="428" t="s">
        <v>83</v>
      </c>
      <c r="B548" s="283" t="s">
        <v>84</v>
      </c>
      <c r="C548" s="327">
        <v>43540</v>
      </c>
      <c r="D548" s="429">
        <f>SUM(D549,D568,D576,D578,D587,D591,D601,D610,D617,D625,D634,D639,D642,D645,D648,D651,D654,D658,D663,D671,D674,)</f>
        <v>39569</v>
      </c>
      <c r="E548" s="291">
        <f t="shared" si="28"/>
        <v>-0.091</v>
      </c>
      <c r="F548" s="261" t="str">
        <f t="shared" ref="F548:F607" si="29">IF(LEN(A548)=3,"是",IF(B548&lt;&gt;"",IF(SUM(C548:D548)&lt;&gt;0,"是","否"),"是"))</f>
        <v>是</v>
      </c>
      <c r="G548" s="134" t="str">
        <f t="shared" ref="G548:G607" si="30">IF(LEN(A548)=3,"类",IF(LEN(A548)=5,"款","项"))</f>
        <v>类</v>
      </c>
    </row>
    <row r="549" ht="36" customHeight="1" spans="1:7">
      <c r="A549" s="428" t="s">
        <v>1015</v>
      </c>
      <c r="B549" s="283" t="s">
        <v>1016</v>
      </c>
      <c r="C549" s="327">
        <v>2509</v>
      </c>
      <c r="D549" s="429">
        <f>SUM(D550:D567)</f>
        <v>692</v>
      </c>
      <c r="E549" s="291">
        <f t="shared" si="28"/>
        <v>-0.724</v>
      </c>
      <c r="F549" s="261" t="str">
        <f t="shared" si="29"/>
        <v>是</v>
      </c>
      <c r="G549" s="134" t="str">
        <f t="shared" si="30"/>
        <v>款</v>
      </c>
    </row>
    <row r="550" ht="36" customHeight="1" spans="1:7">
      <c r="A550" s="430" t="s">
        <v>1017</v>
      </c>
      <c r="B550" s="287" t="s">
        <v>139</v>
      </c>
      <c r="C550" s="260">
        <v>401</v>
      </c>
      <c r="D550" s="431">
        <v>413</v>
      </c>
      <c r="E550" s="291">
        <f t="shared" si="28"/>
        <v>0.03</v>
      </c>
      <c r="F550" s="261" t="str">
        <f t="shared" si="29"/>
        <v>是</v>
      </c>
      <c r="G550" s="134" t="str">
        <f t="shared" si="30"/>
        <v>项</v>
      </c>
    </row>
    <row r="551" ht="36" customHeight="1" spans="1:7">
      <c r="A551" s="430" t="s">
        <v>1018</v>
      </c>
      <c r="B551" s="287" t="s">
        <v>141</v>
      </c>
      <c r="C551" s="260">
        <v>1</v>
      </c>
      <c r="D551" s="431">
        <v>1</v>
      </c>
      <c r="E551" s="291">
        <f t="shared" si="28"/>
        <v>0</v>
      </c>
      <c r="F551" s="261" t="str">
        <f t="shared" si="29"/>
        <v>是</v>
      </c>
      <c r="G551" s="134" t="str">
        <f t="shared" si="30"/>
        <v>项</v>
      </c>
    </row>
    <row r="552" ht="36" customHeight="1" spans="1:7">
      <c r="A552" s="430" t="s">
        <v>1019</v>
      </c>
      <c r="B552" s="287" t="s">
        <v>143</v>
      </c>
      <c r="C552" s="260">
        <v>6</v>
      </c>
      <c r="D552" s="431">
        <v>9</v>
      </c>
      <c r="E552" s="291">
        <f t="shared" si="28"/>
        <v>0.5</v>
      </c>
      <c r="F552" s="261" t="str">
        <f t="shared" si="29"/>
        <v>是</v>
      </c>
      <c r="G552" s="134" t="str">
        <f t="shared" si="30"/>
        <v>项</v>
      </c>
    </row>
    <row r="553" ht="36" customHeight="1" spans="1:7">
      <c r="A553" s="430" t="s">
        <v>1020</v>
      </c>
      <c r="B553" s="287" t="s">
        <v>1021</v>
      </c>
      <c r="C553" s="260">
        <v>1</v>
      </c>
      <c r="D553" s="431">
        <v>1</v>
      </c>
      <c r="E553" s="291">
        <f t="shared" si="28"/>
        <v>0</v>
      </c>
      <c r="F553" s="261" t="str">
        <f t="shared" si="29"/>
        <v>是</v>
      </c>
      <c r="G553" s="134" t="str">
        <f t="shared" si="30"/>
        <v>项</v>
      </c>
    </row>
    <row r="554" ht="36" customHeight="1" spans="1:7">
      <c r="A554" s="430" t="s">
        <v>1022</v>
      </c>
      <c r="B554" s="287" t="s">
        <v>1023</v>
      </c>
      <c r="C554" s="260">
        <v>2</v>
      </c>
      <c r="D554" s="431">
        <v>2</v>
      </c>
      <c r="E554" s="291">
        <f t="shared" si="28"/>
        <v>0</v>
      </c>
      <c r="F554" s="261" t="str">
        <f t="shared" si="29"/>
        <v>是</v>
      </c>
      <c r="G554" s="134" t="str">
        <f t="shared" si="30"/>
        <v>项</v>
      </c>
    </row>
    <row r="555" ht="36" customHeight="1" spans="1:7">
      <c r="A555" s="430" t="s">
        <v>1024</v>
      </c>
      <c r="B555" s="287" t="s">
        <v>1025</v>
      </c>
      <c r="C555" s="260">
        <v>10</v>
      </c>
      <c r="D555" s="431">
        <v>10</v>
      </c>
      <c r="E555" s="291">
        <f t="shared" si="28"/>
        <v>0</v>
      </c>
      <c r="F555" s="261" t="str">
        <f t="shared" si="29"/>
        <v>是</v>
      </c>
      <c r="G555" s="134" t="str">
        <f t="shared" si="30"/>
        <v>项</v>
      </c>
    </row>
    <row r="556" ht="36" customHeight="1" spans="1:7">
      <c r="A556" s="430" t="s">
        <v>1026</v>
      </c>
      <c r="B556" s="287" t="s">
        <v>1027</v>
      </c>
      <c r="C556" s="260">
        <v>10</v>
      </c>
      <c r="D556" s="431">
        <v>22</v>
      </c>
      <c r="E556" s="291">
        <f t="shared" si="28"/>
        <v>1.2</v>
      </c>
      <c r="F556" s="261" t="str">
        <f t="shared" si="29"/>
        <v>是</v>
      </c>
      <c r="G556" s="134" t="str">
        <f t="shared" si="30"/>
        <v>项</v>
      </c>
    </row>
    <row r="557" ht="36" hidden="1" customHeight="1" spans="1:7">
      <c r="A557" s="430" t="s">
        <v>1028</v>
      </c>
      <c r="B557" s="287" t="s">
        <v>240</v>
      </c>
      <c r="C557" s="260"/>
      <c r="D557" s="431"/>
      <c r="E557" s="291" t="str">
        <f t="shared" si="28"/>
        <v/>
      </c>
      <c r="F557" s="261" t="str">
        <f t="shared" si="29"/>
        <v>否</v>
      </c>
      <c r="G557" s="134" t="str">
        <f t="shared" si="30"/>
        <v>项</v>
      </c>
    </row>
    <row r="558" ht="36" hidden="1" customHeight="1" spans="1:7">
      <c r="A558" s="430" t="s">
        <v>1029</v>
      </c>
      <c r="B558" s="287" t="s">
        <v>1030</v>
      </c>
      <c r="C558" s="260"/>
      <c r="D558" s="431"/>
      <c r="E558" s="291" t="str">
        <f t="shared" si="28"/>
        <v/>
      </c>
      <c r="F558" s="261" t="str">
        <f t="shared" si="29"/>
        <v>否</v>
      </c>
      <c r="G558" s="134" t="str">
        <f t="shared" si="30"/>
        <v>项</v>
      </c>
    </row>
    <row r="559" ht="36" hidden="1" customHeight="1" spans="1:7">
      <c r="A559" s="430" t="s">
        <v>1031</v>
      </c>
      <c r="B559" s="287" t="s">
        <v>1032</v>
      </c>
      <c r="C559" s="260"/>
      <c r="D559" s="431"/>
      <c r="E559" s="291" t="str">
        <f t="shared" si="28"/>
        <v/>
      </c>
      <c r="F559" s="261" t="str">
        <f t="shared" si="29"/>
        <v>否</v>
      </c>
      <c r="G559" s="134" t="str">
        <f t="shared" si="30"/>
        <v>项</v>
      </c>
    </row>
    <row r="560" ht="36" hidden="1" customHeight="1" spans="1:7">
      <c r="A560" s="430" t="s">
        <v>1033</v>
      </c>
      <c r="B560" s="287" t="s">
        <v>1034</v>
      </c>
      <c r="C560" s="260">
        <v>1800</v>
      </c>
      <c r="D560" s="431">
        <v>0</v>
      </c>
      <c r="E560" s="291">
        <f t="shared" si="28"/>
        <v>-1</v>
      </c>
      <c r="F560" s="261" t="str">
        <f t="shared" si="29"/>
        <v>是</v>
      </c>
      <c r="G560" s="134" t="str">
        <f t="shared" si="30"/>
        <v>项</v>
      </c>
    </row>
    <row r="561" ht="36" customHeight="1" spans="1:7">
      <c r="A561" s="430" t="s">
        <v>1035</v>
      </c>
      <c r="B561" s="287" t="s">
        <v>1036</v>
      </c>
      <c r="C561" s="260">
        <v>35</v>
      </c>
      <c r="D561" s="431">
        <v>35</v>
      </c>
      <c r="E561" s="291">
        <f t="shared" si="28"/>
        <v>0</v>
      </c>
      <c r="F561" s="261" t="str">
        <f t="shared" si="29"/>
        <v>是</v>
      </c>
      <c r="G561" s="134" t="str">
        <f t="shared" si="30"/>
        <v>项</v>
      </c>
    </row>
    <row r="562" ht="36" hidden="1" customHeight="1" spans="1:7">
      <c r="A562" s="433">
        <v>2080113</v>
      </c>
      <c r="B562" s="446" t="s">
        <v>306</v>
      </c>
      <c r="C562" s="260">
        <v>0</v>
      </c>
      <c r="D562" s="431"/>
      <c r="E562" s="291" t="str">
        <f t="shared" si="28"/>
        <v/>
      </c>
      <c r="F562" s="261" t="str">
        <f t="shared" si="29"/>
        <v>否</v>
      </c>
      <c r="G562" s="134" t="str">
        <f t="shared" si="30"/>
        <v>项</v>
      </c>
    </row>
    <row r="563" ht="36" hidden="1" customHeight="1" spans="1:7">
      <c r="A563" s="433">
        <v>2080114</v>
      </c>
      <c r="B563" s="446" t="s">
        <v>308</v>
      </c>
      <c r="C563" s="260">
        <v>0</v>
      </c>
      <c r="D563" s="431"/>
      <c r="E563" s="291" t="str">
        <f t="shared" si="28"/>
        <v/>
      </c>
      <c r="F563" s="261" t="str">
        <f t="shared" si="29"/>
        <v>否</v>
      </c>
      <c r="G563" s="134" t="str">
        <f t="shared" si="30"/>
        <v>项</v>
      </c>
    </row>
    <row r="564" ht="36" hidden="1" customHeight="1" spans="1:7">
      <c r="A564" s="433">
        <v>2080115</v>
      </c>
      <c r="B564" s="446" t="s">
        <v>310</v>
      </c>
      <c r="C564" s="260">
        <v>0</v>
      </c>
      <c r="D564" s="431"/>
      <c r="E564" s="291" t="str">
        <f t="shared" si="28"/>
        <v/>
      </c>
      <c r="F564" s="261" t="str">
        <f t="shared" si="29"/>
        <v>否</v>
      </c>
      <c r="G564" s="134" t="str">
        <f t="shared" si="30"/>
        <v>项</v>
      </c>
    </row>
    <row r="565" ht="36" hidden="1" customHeight="1" spans="1:7">
      <c r="A565" s="433">
        <v>2080116</v>
      </c>
      <c r="B565" s="446" t="s">
        <v>312</v>
      </c>
      <c r="C565" s="260"/>
      <c r="D565" s="431"/>
      <c r="E565" s="291" t="str">
        <f t="shared" si="28"/>
        <v/>
      </c>
      <c r="F565" s="261" t="str">
        <f t="shared" si="29"/>
        <v>否</v>
      </c>
      <c r="G565" s="134" t="str">
        <f t="shared" si="30"/>
        <v>项</v>
      </c>
    </row>
    <row r="566" ht="36" hidden="1" customHeight="1" spans="1:7">
      <c r="A566" s="433">
        <v>2080150</v>
      </c>
      <c r="B566" s="446" t="s">
        <v>157</v>
      </c>
      <c r="C566" s="260">
        <v>0</v>
      </c>
      <c r="D566" s="431"/>
      <c r="E566" s="291" t="str">
        <f t="shared" si="28"/>
        <v/>
      </c>
      <c r="F566" s="261" t="str">
        <f t="shared" si="29"/>
        <v>否</v>
      </c>
      <c r="G566" s="134" t="str">
        <f t="shared" si="30"/>
        <v>项</v>
      </c>
    </row>
    <row r="567" ht="36" customHeight="1" spans="1:7">
      <c r="A567" s="430" t="s">
        <v>1037</v>
      </c>
      <c r="B567" s="287" t="s">
        <v>1038</v>
      </c>
      <c r="C567" s="260">
        <v>243</v>
      </c>
      <c r="D567" s="431">
        <v>199</v>
      </c>
      <c r="E567" s="291">
        <f t="shared" si="28"/>
        <v>-0.181</v>
      </c>
      <c r="F567" s="261" t="str">
        <f t="shared" si="29"/>
        <v>是</v>
      </c>
      <c r="G567" s="134" t="str">
        <f t="shared" si="30"/>
        <v>项</v>
      </c>
    </row>
    <row r="568" ht="36" customHeight="1" spans="1:7">
      <c r="A568" s="428" t="s">
        <v>1039</v>
      </c>
      <c r="B568" s="283" t="s">
        <v>1040</v>
      </c>
      <c r="C568" s="327">
        <v>541</v>
      </c>
      <c r="D568" s="429">
        <f>SUM(D569:D575)</f>
        <v>393</v>
      </c>
      <c r="E568" s="291">
        <f t="shared" si="28"/>
        <v>-0.274</v>
      </c>
      <c r="F568" s="261" t="str">
        <f t="shared" si="29"/>
        <v>是</v>
      </c>
      <c r="G568" s="134" t="str">
        <f t="shared" si="30"/>
        <v>款</v>
      </c>
    </row>
    <row r="569" ht="36" customHeight="1" spans="1:7">
      <c r="A569" s="430" t="s">
        <v>1041</v>
      </c>
      <c r="B569" s="287" t="s">
        <v>139</v>
      </c>
      <c r="C569" s="260">
        <v>397</v>
      </c>
      <c r="D569" s="431">
        <v>364</v>
      </c>
      <c r="E569" s="291">
        <f t="shared" si="28"/>
        <v>-0.083</v>
      </c>
      <c r="F569" s="261" t="str">
        <f t="shared" si="29"/>
        <v>是</v>
      </c>
      <c r="G569" s="134" t="str">
        <f t="shared" si="30"/>
        <v>项</v>
      </c>
    </row>
    <row r="570" ht="36" hidden="1" customHeight="1" spans="1:7">
      <c r="A570" s="430" t="s">
        <v>1042</v>
      </c>
      <c r="B570" s="287" t="s">
        <v>141</v>
      </c>
      <c r="C570" s="260">
        <v>0</v>
      </c>
      <c r="D570" s="431"/>
      <c r="E570" s="291" t="str">
        <f t="shared" si="28"/>
        <v/>
      </c>
      <c r="F570" s="261" t="str">
        <f t="shared" si="29"/>
        <v>否</v>
      </c>
      <c r="G570" s="134" t="str">
        <f t="shared" si="30"/>
        <v>项</v>
      </c>
    </row>
    <row r="571" ht="36" hidden="1" customHeight="1" spans="1:7">
      <c r="A571" s="430" t="s">
        <v>1043</v>
      </c>
      <c r="B571" s="287" t="s">
        <v>143</v>
      </c>
      <c r="C571" s="260"/>
      <c r="D571" s="431"/>
      <c r="E571" s="291" t="str">
        <f t="shared" si="28"/>
        <v/>
      </c>
      <c r="F571" s="261" t="str">
        <f t="shared" si="29"/>
        <v>否</v>
      </c>
      <c r="G571" s="134" t="str">
        <f t="shared" si="30"/>
        <v>项</v>
      </c>
    </row>
    <row r="572" ht="36" hidden="1" customHeight="1" spans="1:7">
      <c r="A572" s="430" t="s">
        <v>1044</v>
      </c>
      <c r="B572" s="287" t="s">
        <v>1045</v>
      </c>
      <c r="C572" s="260"/>
      <c r="D572" s="431"/>
      <c r="E572" s="291" t="str">
        <f t="shared" si="28"/>
        <v/>
      </c>
      <c r="F572" s="261" t="str">
        <f t="shared" si="29"/>
        <v>否</v>
      </c>
      <c r="G572" s="134" t="str">
        <f t="shared" si="30"/>
        <v>项</v>
      </c>
    </row>
    <row r="573" ht="36" customHeight="1" spans="1:7">
      <c r="A573" s="430" t="s">
        <v>1046</v>
      </c>
      <c r="B573" s="287" t="s">
        <v>1047</v>
      </c>
      <c r="C573" s="260">
        <v>10</v>
      </c>
      <c r="D573" s="431">
        <v>4</v>
      </c>
      <c r="E573" s="291">
        <f t="shared" si="28"/>
        <v>-0.6</v>
      </c>
      <c r="F573" s="261" t="str">
        <f t="shared" si="29"/>
        <v>是</v>
      </c>
      <c r="G573" s="134" t="str">
        <f t="shared" si="30"/>
        <v>项</v>
      </c>
    </row>
    <row r="574" ht="36" hidden="1" customHeight="1" spans="1:7">
      <c r="A574" s="430" t="s">
        <v>1048</v>
      </c>
      <c r="B574" s="287" t="s">
        <v>1049</v>
      </c>
      <c r="C574" s="260"/>
      <c r="D574" s="431"/>
      <c r="E574" s="291" t="str">
        <f t="shared" si="28"/>
        <v/>
      </c>
      <c r="F574" s="261" t="str">
        <f t="shared" si="29"/>
        <v>否</v>
      </c>
      <c r="G574" s="134" t="str">
        <f t="shared" si="30"/>
        <v>项</v>
      </c>
    </row>
    <row r="575" ht="36" customHeight="1" spans="1:7">
      <c r="A575" s="430" t="s">
        <v>1050</v>
      </c>
      <c r="B575" s="287" t="s">
        <v>1051</v>
      </c>
      <c r="C575" s="260">
        <v>134</v>
      </c>
      <c r="D575" s="431">
        <v>25</v>
      </c>
      <c r="E575" s="291">
        <f t="shared" si="28"/>
        <v>-0.813</v>
      </c>
      <c r="F575" s="261" t="str">
        <f t="shared" si="29"/>
        <v>是</v>
      </c>
      <c r="G575" s="134" t="str">
        <f t="shared" si="30"/>
        <v>项</v>
      </c>
    </row>
    <row r="576" ht="36" hidden="1" customHeight="1" spans="1:7">
      <c r="A576" s="428" t="s">
        <v>1052</v>
      </c>
      <c r="B576" s="283" t="s">
        <v>1053</v>
      </c>
      <c r="C576" s="327">
        <v>0</v>
      </c>
      <c r="D576" s="429"/>
      <c r="E576" s="291" t="str">
        <f t="shared" si="28"/>
        <v/>
      </c>
      <c r="F576" s="261" t="str">
        <f t="shared" si="29"/>
        <v>否</v>
      </c>
      <c r="G576" s="134" t="str">
        <f t="shared" si="30"/>
        <v>款</v>
      </c>
    </row>
    <row r="577" ht="36" hidden="1" customHeight="1" spans="1:7">
      <c r="A577" s="430" t="s">
        <v>1054</v>
      </c>
      <c r="B577" s="287" t="s">
        <v>1055</v>
      </c>
      <c r="C577" s="260">
        <v>0</v>
      </c>
      <c r="D577" s="431"/>
      <c r="E577" s="291" t="str">
        <f t="shared" si="28"/>
        <v/>
      </c>
      <c r="F577" s="261" t="str">
        <f t="shared" si="29"/>
        <v>否</v>
      </c>
      <c r="G577" s="134" t="str">
        <f t="shared" si="30"/>
        <v>项</v>
      </c>
    </row>
    <row r="578" ht="36" customHeight="1" spans="1:7">
      <c r="A578" s="428" t="s">
        <v>1056</v>
      </c>
      <c r="B578" s="283" t="s">
        <v>1057</v>
      </c>
      <c r="C578" s="327">
        <v>24836</v>
      </c>
      <c r="D578" s="429">
        <f>SUM(D579:D586)</f>
        <v>27551</v>
      </c>
      <c r="E578" s="291">
        <f t="shared" si="28"/>
        <v>0.109</v>
      </c>
      <c r="F578" s="261" t="str">
        <f t="shared" si="29"/>
        <v>是</v>
      </c>
      <c r="G578" s="134" t="str">
        <f t="shared" si="30"/>
        <v>款</v>
      </c>
    </row>
    <row r="579" ht="36" customHeight="1" spans="1:7">
      <c r="A579" s="430" t="s">
        <v>1058</v>
      </c>
      <c r="B579" s="287" t="s">
        <v>1059</v>
      </c>
      <c r="C579" s="260">
        <v>3469</v>
      </c>
      <c r="D579" s="431">
        <v>7544</v>
      </c>
      <c r="E579" s="291">
        <f t="shared" si="28"/>
        <v>1.175</v>
      </c>
      <c r="F579" s="261" t="str">
        <f t="shared" si="29"/>
        <v>是</v>
      </c>
      <c r="G579" s="134" t="str">
        <f t="shared" si="30"/>
        <v>项</v>
      </c>
    </row>
    <row r="580" ht="36" customHeight="1" spans="1:7">
      <c r="A580" s="430" t="s">
        <v>1060</v>
      </c>
      <c r="B580" s="287" t="s">
        <v>1061</v>
      </c>
      <c r="C580" s="260">
        <v>4132</v>
      </c>
      <c r="D580" s="431">
        <v>411</v>
      </c>
      <c r="E580" s="291">
        <f t="shared" si="28"/>
        <v>-0.901</v>
      </c>
      <c r="F580" s="261" t="str">
        <f t="shared" si="29"/>
        <v>是</v>
      </c>
      <c r="G580" s="134" t="str">
        <f t="shared" si="30"/>
        <v>项</v>
      </c>
    </row>
    <row r="581" ht="36" customHeight="1" spans="1:7">
      <c r="A581" s="430" t="s">
        <v>1062</v>
      </c>
      <c r="B581" s="287" t="s">
        <v>1063</v>
      </c>
      <c r="C581" s="260">
        <v>79</v>
      </c>
      <c r="D581" s="431">
        <v>50</v>
      </c>
      <c r="E581" s="291">
        <f t="shared" si="28"/>
        <v>-0.367</v>
      </c>
      <c r="F581" s="261" t="str">
        <f t="shared" si="29"/>
        <v>是</v>
      </c>
      <c r="G581" s="134" t="str">
        <f t="shared" si="30"/>
        <v>项</v>
      </c>
    </row>
    <row r="582" ht="36" customHeight="1" spans="1:7">
      <c r="A582" s="430" t="s">
        <v>1064</v>
      </c>
      <c r="B582" s="287" t="s">
        <v>1065</v>
      </c>
      <c r="C582" s="260">
        <v>6970</v>
      </c>
      <c r="D582" s="431">
        <v>7458</v>
      </c>
      <c r="E582" s="291">
        <f t="shared" si="28"/>
        <v>0.07</v>
      </c>
      <c r="F582" s="261" t="str">
        <f t="shared" si="29"/>
        <v>是</v>
      </c>
      <c r="G582" s="134" t="str">
        <f t="shared" si="30"/>
        <v>项</v>
      </c>
    </row>
    <row r="583" ht="36" customHeight="1" spans="1:7">
      <c r="A583" s="430" t="s">
        <v>1066</v>
      </c>
      <c r="B583" s="287" t="s">
        <v>1067</v>
      </c>
      <c r="C583" s="260">
        <v>1545</v>
      </c>
      <c r="D583" s="431">
        <v>1306</v>
      </c>
      <c r="E583" s="291">
        <f t="shared" ref="E583:E646" si="31">IF(C583&gt;0,D583/C583-1,IF(C583&lt;0,-(D583/C583-1),""))</f>
        <v>-0.155</v>
      </c>
      <c r="F583" s="261" t="str">
        <f t="shared" si="29"/>
        <v>是</v>
      </c>
      <c r="G583" s="134" t="str">
        <f t="shared" si="30"/>
        <v>项</v>
      </c>
    </row>
    <row r="584" ht="36" customHeight="1" spans="1:7">
      <c r="A584" s="430" t="s">
        <v>1068</v>
      </c>
      <c r="B584" s="287" t="s">
        <v>1069</v>
      </c>
      <c r="C584" s="260">
        <v>8512</v>
      </c>
      <c r="D584" s="431">
        <v>10716</v>
      </c>
      <c r="E584" s="291">
        <f t="shared" si="31"/>
        <v>0.259</v>
      </c>
      <c r="F584" s="261" t="str">
        <f t="shared" si="29"/>
        <v>是</v>
      </c>
      <c r="G584" s="134" t="str">
        <f t="shared" si="30"/>
        <v>项</v>
      </c>
    </row>
    <row r="585" ht="36" hidden="1" customHeight="1" spans="1:7">
      <c r="A585" s="433">
        <v>2080508</v>
      </c>
      <c r="B585" s="446" t="s">
        <v>1070</v>
      </c>
      <c r="C585" s="260">
        <v>0</v>
      </c>
      <c r="D585" s="431"/>
      <c r="E585" s="291" t="str">
        <f t="shared" si="31"/>
        <v/>
      </c>
      <c r="F585" s="261" t="str">
        <f t="shared" si="29"/>
        <v>否</v>
      </c>
      <c r="G585" s="134" t="str">
        <f t="shared" si="30"/>
        <v>项</v>
      </c>
    </row>
    <row r="586" ht="36" customHeight="1" spans="1:7">
      <c r="A586" s="430" t="s">
        <v>1071</v>
      </c>
      <c r="B586" s="287" t="s">
        <v>1072</v>
      </c>
      <c r="C586" s="260">
        <v>129</v>
      </c>
      <c r="D586" s="431">
        <v>66</v>
      </c>
      <c r="E586" s="291">
        <f t="shared" si="31"/>
        <v>-0.488</v>
      </c>
      <c r="F586" s="261" t="str">
        <f t="shared" si="29"/>
        <v>是</v>
      </c>
      <c r="G586" s="134" t="str">
        <f t="shared" si="30"/>
        <v>项</v>
      </c>
    </row>
    <row r="587" ht="36" hidden="1" customHeight="1" spans="1:7">
      <c r="A587" s="428" t="s">
        <v>1073</v>
      </c>
      <c r="B587" s="283" t="s">
        <v>1074</v>
      </c>
      <c r="C587" s="327">
        <v>0</v>
      </c>
      <c r="D587" s="429"/>
      <c r="E587" s="291" t="str">
        <f t="shared" si="31"/>
        <v/>
      </c>
      <c r="F587" s="261" t="str">
        <f t="shared" si="29"/>
        <v>否</v>
      </c>
      <c r="G587" s="134" t="str">
        <f t="shared" si="30"/>
        <v>款</v>
      </c>
    </row>
    <row r="588" ht="36" hidden="1" customHeight="1" spans="1:7">
      <c r="A588" s="430" t="s">
        <v>1075</v>
      </c>
      <c r="B588" s="287" t="s">
        <v>1076</v>
      </c>
      <c r="C588" s="260">
        <v>0</v>
      </c>
      <c r="D588" s="431"/>
      <c r="E588" s="291" t="str">
        <f t="shared" si="31"/>
        <v/>
      </c>
      <c r="F588" s="261" t="str">
        <f t="shared" si="29"/>
        <v>否</v>
      </c>
      <c r="G588" s="134" t="str">
        <f t="shared" si="30"/>
        <v>项</v>
      </c>
    </row>
    <row r="589" ht="36" hidden="1" customHeight="1" spans="1:7">
      <c r="A589" s="430" t="s">
        <v>1077</v>
      </c>
      <c r="B589" s="287" t="s">
        <v>1078</v>
      </c>
      <c r="C589" s="260">
        <v>0</v>
      </c>
      <c r="D589" s="431"/>
      <c r="E589" s="291" t="str">
        <f t="shared" si="31"/>
        <v/>
      </c>
      <c r="F589" s="261" t="str">
        <f t="shared" si="29"/>
        <v>否</v>
      </c>
      <c r="G589" s="134" t="str">
        <f t="shared" si="30"/>
        <v>项</v>
      </c>
    </row>
    <row r="590" ht="36" hidden="1" customHeight="1" spans="1:7">
      <c r="A590" s="430" t="s">
        <v>1079</v>
      </c>
      <c r="B590" s="287" t="s">
        <v>1080</v>
      </c>
      <c r="C590" s="260">
        <v>0</v>
      </c>
      <c r="D590" s="431"/>
      <c r="E590" s="291" t="str">
        <f t="shared" si="31"/>
        <v/>
      </c>
      <c r="F590" s="261" t="str">
        <f t="shared" si="29"/>
        <v>否</v>
      </c>
      <c r="G590" s="134" t="str">
        <f t="shared" si="30"/>
        <v>项</v>
      </c>
    </row>
    <row r="591" ht="36" customHeight="1" spans="1:7">
      <c r="A591" s="428" t="s">
        <v>1081</v>
      </c>
      <c r="B591" s="283" t="s">
        <v>1082</v>
      </c>
      <c r="C591" s="327">
        <v>4182</v>
      </c>
      <c r="D591" s="429">
        <f>SUM(D592:D600)</f>
        <v>161</v>
      </c>
      <c r="E591" s="291">
        <f t="shared" si="31"/>
        <v>-0.962</v>
      </c>
      <c r="F591" s="261" t="str">
        <f t="shared" si="29"/>
        <v>是</v>
      </c>
      <c r="G591" s="134" t="str">
        <f t="shared" si="30"/>
        <v>款</v>
      </c>
    </row>
    <row r="592" ht="36" hidden="1" customHeight="1" spans="1:7">
      <c r="A592" s="430" t="s">
        <v>1083</v>
      </c>
      <c r="B592" s="287" t="s">
        <v>1084</v>
      </c>
      <c r="C592" s="260"/>
      <c r="D592" s="431"/>
      <c r="E592" s="291" t="str">
        <f t="shared" si="31"/>
        <v/>
      </c>
      <c r="F592" s="261" t="str">
        <f t="shared" si="29"/>
        <v>否</v>
      </c>
      <c r="G592" s="134" t="str">
        <f t="shared" si="30"/>
        <v>项</v>
      </c>
    </row>
    <row r="593" ht="36" hidden="1" customHeight="1" spans="1:7">
      <c r="A593" s="430" t="s">
        <v>1085</v>
      </c>
      <c r="B593" s="287" t="s">
        <v>1086</v>
      </c>
      <c r="C593" s="260">
        <v>80</v>
      </c>
      <c r="D593" s="431">
        <v>0</v>
      </c>
      <c r="E593" s="291">
        <f t="shared" si="31"/>
        <v>-1</v>
      </c>
      <c r="F593" s="261" t="str">
        <f t="shared" si="29"/>
        <v>是</v>
      </c>
      <c r="G593" s="134" t="str">
        <f t="shared" si="30"/>
        <v>项</v>
      </c>
    </row>
    <row r="594" ht="36" hidden="1" customHeight="1" spans="1:7">
      <c r="A594" s="430" t="s">
        <v>1087</v>
      </c>
      <c r="B594" s="287" t="s">
        <v>1088</v>
      </c>
      <c r="C594" s="260">
        <v>210</v>
      </c>
      <c r="D594" s="431">
        <v>0</v>
      </c>
      <c r="E594" s="291">
        <f t="shared" si="31"/>
        <v>-1</v>
      </c>
      <c r="F594" s="261" t="str">
        <f t="shared" si="29"/>
        <v>是</v>
      </c>
      <c r="G594" s="134" t="str">
        <f t="shared" si="30"/>
        <v>项</v>
      </c>
    </row>
    <row r="595" ht="36" hidden="1" customHeight="1" spans="1:7">
      <c r="A595" s="430" t="s">
        <v>1089</v>
      </c>
      <c r="B595" s="287" t="s">
        <v>1090</v>
      </c>
      <c r="C595" s="260">
        <v>470</v>
      </c>
      <c r="D595" s="431">
        <v>0</v>
      </c>
      <c r="E595" s="291">
        <f t="shared" si="31"/>
        <v>-1</v>
      </c>
      <c r="F595" s="261" t="str">
        <f t="shared" si="29"/>
        <v>是</v>
      </c>
      <c r="G595" s="134" t="str">
        <f t="shared" si="30"/>
        <v>项</v>
      </c>
    </row>
    <row r="596" ht="36" hidden="1" customHeight="1" spans="1:7">
      <c r="A596" s="430" t="s">
        <v>1091</v>
      </c>
      <c r="B596" s="287" t="s">
        <v>1092</v>
      </c>
      <c r="C596" s="260">
        <v>0</v>
      </c>
      <c r="D596" s="431"/>
      <c r="E596" s="291" t="str">
        <f t="shared" si="31"/>
        <v/>
      </c>
      <c r="F596" s="261" t="str">
        <f t="shared" si="29"/>
        <v>否</v>
      </c>
      <c r="G596" s="134" t="str">
        <f t="shared" si="30"/>
        <v>项</v>
      </c>
    </row>
    <row r="597" ht="36" customHeight="1" spans="1:7">
      <c r="A597" s="430" t="s">
        <v>1093</v>
      </c>
      <c r="B597" s="287" t="s">
        <v>1094</v>
      </c>
      <c r="C597" s="260">
        <v>32</v>
      </c>
      <c r="D597" s="431">
        <v>127</v>
      </c>
      <c r="E597" s="291">
        <f t="shared" si="31"/>
        <v>2.969</v>
      </c>
      <c r="F597" s="261" t="str">
        <f t="shared" si="29"/>
        <v>是</v>
      </c>
      <c r="G597" s="134" t="str">
        <f t="shared" si="30"/>
        <v>项</v>
      </c>
    </row>
    <row r="598" ht="36" hidden="1" customHeight="1" spans="1:7">
      <c r="A598" s="430" t="s">
        <v>1095</v>
      </c>
      <c r="B598" s="287" t="s">
        <v>1096</v>
      </c>
      <c r="C598" s="260">
        <v>0</v>
      </c>
      <c r="D598" s="431"/>
      <c r="E598" s="291" t="str">
        <f t="shared" si="31"/>
        <v/>
      </c>
      <c r="F598" s="261" t="str">
        <f t="shared" si="29"/>
        <v>否</v>
      </c>
      <c r="G598" s="134" t="str">
        <f t="shared" si="30"/>
        <v>项</v>
      </c>
    </row>
    <row r="599" ht="36" customHeight="1" spans="1:7">
      <c r="A599" s="430" t="s">
        <v>1097</v>
      </c>
      <c r="B599" s="287" t="s">
        <v>1098</v>
      </c>
      <c r="C599" s="260">
        <v>44</v>
      </c>
      <c r="D599" s="431">
        <v>34</v>
      </c>
      <c r="E599" s="291">
        <f t="shared" si="31"/>
        <v>-0.227</v>
      </c>
      <c r="F599" s="261" t="str">
        <f t="shared" si="29"/>
        <v>是</v>
      </c>
      <c r="G599" s="134" t="str">
        <f t="shared" si="30"/>
        <v>项</v>
      </c>
    </row>
    <row r="600" ht="36" hidden="1" customHeight="1" spans="1:7">
      <c r="A600" s="430" t="s">
        <v>1099</v>
      </c>
      <c r="B600" s="287" t="s">
        <v>1100</v>
      </c>
      <c r="C600" s="260">
        <v>3346</v>
      </c>
      <c r="D600" s="431">
        <v>0</v>
      </c>
      <c r="E600" s="291">
        <f t="shared" si="31"/>
        <v>-1</v>
      </c>
      <c r="F600" s="261" t="str">
        <f t="shared" si="29"/>
        <v>是</v>
      </c>
      <c r="G600" s="134" t="str">
        <f t="shared" si="30"/>
        <v>项</v>
      </c>
    </row>
    <row r="601" ht="36" customHeight="1" spans="1:7">
      <c r="A601" s="428" t="s">
        <v>1101</v>
      </c>
      <c r="B601" s="283" t="s">
        <v>1102</v>
      </c>
      <c r="C601" s="327">
        <v>808</v>
      </c>
      <c r="D601" s="429">
        <f>SUM(D602:D609)</f>
        <v>2116</v>
      </c>
      <c r="E601" s="291">
        <f t="shared" si="31"/>
        <v>1.619</v>
      </c>
      <c r="F601" s="261" t="str">
        <f t="shared" si="29"/>
        <v>是</v>
      </c>
      <c r="G601" s="134" t="str">
        <f t="shared" si="30"/>
        <v>款</v>
      </c>
    </row>
    <row r="602" ht="36" customHeight="1" spans="1:7">
      <c r="A602" s="430" t="s">
        <v>1103</v>
      </c>
      <c r="B602" s="287" t="s">
        <v>1104</v>
      </c>
      <c r="C602" s="260">
        <v>252</v>
      </c>
      <c r="D602" s="431">
        <v>1369</v>
      </c>
      <c r="E602" s="291">
        <f t="shared" si="31"/>
        <v>4.433</v>
      </c>
      <c r="F602" s="261" t="str">
        <f t="shared" si="29"/>
        <v>是</v>
      </c>
      <c r="G602" s="134" t="str">
        <f t="shared" si="30"/>
        <v>项</v>
      </c>
    </row>
    <row r="603" ht="36" customHeight="1" spans="1:7">
      <c r="A603" s="430" t="s">
        <v>1105</v>
      </c>
      <c r="B603" s="287" t="s">
        <v>1106</v>
      </c>
      <c r="C603" s="260">
        <v>9</v>
      </c>
      <c r="D603" s="431">
        <v>71</v>
      </c>
      <c r="E603" s="291">
        <f t="shared" si="31"/>
        <v>6.889</v>
      </c>
      <c r="F603" s="261" t="str">
        <f t="shared" si="29"/>
        <v>是</v>
      </c>
      <c r="G603" s="134" t="str">
        <f t="shared" si="30"/>
        <v>项</v>
      </c>
    </row>
    <row r="604" ht="36" customHeight="1" spans="1:7">
      <c r="A604" s="430" t="s">
        <v>1107</v>
      </c>
      <c r="B604" s="287" t="s">
        <v>1108</v>
      </c>
      <c r="C604" s="260">
        <v>210</v>
      </c>
      <c r="D604" s="431">
        <v>294</v>
      </c>
      <c r="E604" s="291">
        <f t="shared" si="31"/>
        <v>0.4</v>
      </c>
      <c r="F604" s="261" t="str">
        <f t="shared" si="29"/>
        <v>是</v>
      </c>
      <c r="G604" s="134" t="str">
        <f t="shared" si="30"/>
        <v>项</v>
      </c>
    </row>
    <row r="605" s="390" customFormat="1" ht="36" hidden="1" customHeight="1" spans="1:7">
      <c r="A605" s="430" t="s">
        <v>1109</v>
      </c>
      <c r="B605" s="287" t="s">
        <v>1110</v>
      </c>
      <c r="C605" s="260"/>
      <c r="D605" s="431"/>
      <c r="E605" s="291" t="str">
        <f t="shared" si="31"/>
        <v/>
      </c>
      <c r="F605" s="261" t="str">
        <f t="shared" si="29"/>
        <v>否</v>
      </c>
      <c r="G605" s="134" t="str">
        <f t="shared" si="30"/>
        <v>项</v>
      </c>
    </row>
    <row r="606" ht="36" customHeight="1" spans="1:7">
      <c r="A606" s="430" t="s">
        <v>1111</v>
      </c>
      <c r="B606" s="287" t="s">
        <v>1112</v>
      </c>
      <c r="C606" s="260">
        <v>132</v>
      </c>
      <c r="D606" s="431">
        <v>140</v>
      </c>
      <c r="E606" s="291">
        <f t="shared" si="31"/>
        <v>0.061</v>
      </c>
      <c r="F606" s="261" t="str">
        <f t="shared" si="29"/>
        <v>是</v>
      </c>
      <c r="G606" s="134" t="str">
        <f t="shared" si="30"/>
        <v>项</v>
      </c>
    </row>
    <row r="607" ht="36" customHeight="1" spans="1:7">
      <c r="A607" s="430" t="s">
        <v>1113</v>
      </c>
      <c r="B607" s="287" t="s">
        <v>1114</v>
      </c>
      <c r="C607" s="260">
        <v>9</v>
      </c>
      <c r="D607" s="431">
        <v>111</v>
      </c>
      <c r="E607" s="291">
        <f t="shared" si="31"/>
        <v>11.333</v>
      </c>
      <c r="F607" s="261" t="str">
        <f t="shared" si="29"/>
        <v>是</v>
      </c>
      <c r="G607" s="134" t="str">
        <f t="shared" si="30"/>
        <v>项</v>
      </c>
    </row>
    <row r="608" ht="36" customHeight="1" spans="1:6">
      <c r="A608" s="443">
        <v>2080808</v>
      </c>
      <c r="B608" s="287" t="s">
        <v>1115</v>
      </c>
      <c r="C608" s="260">
        <v>9</v>
      </c>
      <c r="D608" s="431">
        <v>10</v>
      </c>
      <c r="E608" s="291">
        <f t="shared" si="31"/>
        <v>0.111</v>
      </c>
      <c r="F608" s="261"/>
    </row>
    <row r="609" ht="36" customHeight="1" spans="1:7">
      <c r="A609" s="430" t="s">
        <v>1116</v>
      </c>
      <c r="B609" s="287" t="s">
        <v>1117</v>
      </c>
      <c r="C609" s="260">
        <v>187</v>
      </c>
      <c r="D609" s="431">
        <v>121</v>
      </c>
      <c r="E609" s="291">
        <f t="shared" si="31"/>
        <v>-0.353</v>
      </c>
      <c r="F609" s="261" t="str">
        <f t="shared" ref="F609:F672" si="32">IF(LEN(A609)=3,"是",IF(B609&lt;&gt;"",IF(SUM(C609:D609)&lt;&gt;0,"是","否"),"是"))</f>
        <v>是</v>
      </c>
      <c r="G609" s="134" t="str">
        <f t="shared" ref="G609:G672" si="33">IF(LEN(A609)=3,"类",IF(LEN(A609)=5,"款","项"))</f>
        <v>项</v>
      </c>
    </row>
    <row r="610" ht="36" customHeight="1" spans="1:7">
      <c r="A610" s="428" t="s">
        <v>1118</v>
      </c>
      <c r="B610" s="283" t="s">
        <v>1119</v>
      </c>
      <c r="C610" s="327">
        <v>162</v>
      </c>
      <c r="D610" s="429">
        <f>SUM(D611:D616)</f>
        <v>137</v>
      </c>
      <c r="E610" s="291">
        <f t="shared" si="31"/>
        <v>-0.154</v>
      </c>
      <c r="F610" s="261" t="str">
        <f t="shared" si="32"/>
        <v>是</v>
      </c>
      <c r="G610" s="134" t="str">
        <f t="shared" si="33"/>
        <v>款</v>
      </c>
    </row>
    <row r="611" s="390" customFormat="1" ht="36" customHeight="1" spans="1:7">
      <c r="A611" s="430" t="s">
        <v>1120</v>
      </c>
      <c r="B611" s="287" t="s">
        <v>1121</v>
      </c>
      <c r="C611" s="260">
        <v>81</v>
      </c>
      <c r="D611" s="431">
        <v>60</v>
      </c>
      <c r="E611" s="291">
        <f t="shared" si="31"/>
        <v>-0.259</v>
      </c>
      <c r="F611" s="261" t="str">
        <f t="shared" si="32"/>
        <v>是</v>
      </c>
      <c r="G611" s="134" t="str">
        <f t="shared" si="33"/>
        <v>项</v>
      </c>
    </row>
    <row r="612" ht="36" customHeight="1" spans="1:7">
      <c r="A612" s="430" t="s">
        <v>1122</v>
      </c>
      <c r="B612" s="287" t="s">
        <v>1123</v>
      </c>
      <c r="C612" s="260">
        <v>13</v>
      </c>
      <c r="D612" s="431">
        <v>36</v>
      </c>
      <c r="E612" s="291">
        <f t="shared" si="31"/>
        <v>1.769</v>
      </c>
      <c r="F612" s="261" t="str">
        <f t="shared" si="32"/>
        <v>是</v>
      </c>
      <c r="G612" s="134" t="str">
        <f t="shared" si="33"/>
        <v>项</v>
      </c>
    </row>
    <row r="613" ht="36" customHeight="1" spans="1:7">
      <c r="A613" s="430" t="s">
        <v>1124</v>
      </c>
      <c r="B613" s="287" t="s">
        <v>1125</v>
      </c>
      <c r="C613" s="260">
        <v>34</v>
      </c>
      <c r="D613" s="431">
        <v>8</v>
      </c>
      <c r="E613" s="291">
        <f t="shared" si="31"/>
        <v>-0.765</v>
      </c>
      <c r="F613" s="261" t="str">
        <f t="shared" si="32"/>
        <v>是</v>
      </c>
      <c r="G613" s="134" t="str">
        <f t="shared" si="33"/>
        <v>项</v>
      </c>
    </row>
    <row r="614" ht="36" customHeight="1" spans="1:7">
      <c r="A614" s="430" t="s">
        <v>1126</v>
      </c>
      <c r="B614" s="287" t="s">
        <v>1127</v>
      </c>
      <c r="C614" s="260">
        <v>6</v>
      </c>
      <c r="D614" s="431">
        <v>14</v>
      </c>
      <c r="E614" s="291">
        <f t="shared" si="31"/>
        <v>1.333</v>
      </c>
      <c r="F614" s="261" t="str">
        <f t="shared" si="32"/>
        <v>是</v>
      </c>
      <c r="G614" s="134" t="str">
        <f t="shared" si="33"/>
        <v>项</v>
      </c>
    </row>
    <row r="615" ht="36" customHeight="1" spans="1:7">
      <c r="A615" s="430" t="s">
        <v>1128</v>
      </c>
      <c r="B615" s="287" t="s">
        <v>1129</v>
      </c>
      <c r="C615" s="260">
        <v>2</v>
      </c>
      <c r="D615" s="431">
        <v>11</v>
      </c>
      <c r="E615" s="291">
        <f t="shared" si="31"/>
        <v>4.5</v>
      </c>
      <c r="F615" s="261" t="str">
        <f t="shared" si="32"/>
        <v>是</v>
      </c>
      <c r="G615" s="134" t="str">
        <f t="shared" si="33"/>
        <v>项</v>
      </c>
    </row>
    <row r="616" ht="36" customHeight="1" spans="1:7">
      <c r="A616" s="430" t="s">
        <v>1130</v>
      </c>
      <c r="B616" s="287" t="s">
        <v>1131</v>
      </c>
      <c r="C616" s="260">
        <v>26</v>
      </c>
      <c r="D616" s="431">
        <v>8</v>
      </c>
      <c r="E616" s="291">
        <f t="shared" si="31"/>
        <v>-0.692</v>
      </c>
      <c r="F616" s="261" t="str">
        <f t="shared" si="32"/>
        <v>是</v>
      </c>
      <c r="G616" s="134" t="str">
        <f t="shared" si="33"/>
        <v>项</v>
      </c>
    </row>
    <row r="617" ht="36" customHeight="1" spans="1:7">
      <c r="A617" s="428" t="s">
        <v>1132</v>
      </c>
      <c r="B617" s="283" t="s">
        <v>1133</v>
      </c>
      <c r="C617" s="327">
        <v>1126</v>
      </c>
      <c r="D617" s="429">
        <f>SUM(D618:D624)</f>
        <v>739</v>
      </c>
      <c r="E617" s="291">
        <f t="shared" si="31"/>
        <v>-0.344</v>
      </c>
      <c r="F617" s="261" t="str">
        <f t="shared" si="32"/>
        <v>是</v>
      </c>
      <c r="G617" s="134" t="str">
        <f t="shared" si="33"/>
        <v>款</v>
      </c>
    </row>
    <row r="618" ht="36" customHeight="1" spans="1:7">
      <c r="A618" s="430" t="s">
        <v>1134</v>
      </c>
      <c r="B618" s="287" t="s">
        <v>1135</v>
      </c>
      <c r="C618" s="260">
        <v>96</v>
      </c>
      <c r="D618" s="431">
        <v>286</v>
      </c>
      <c r="E618" s="291">
        <f t="shared" si="31"/>
        <v>1.979</v>
      </c>
      <c r="F618" s="261" t="str">
        <f t="shared" si="32"/>
        <v>是</v>
      </c>
      <c r="G618" s="134" t="str">
        <f t="shared" si="33"/>
        <v>项</v>
      </c>
    </row>
    <row r="619" ht="36" customHeight="1" spans="1:7">
      <c r="A619" s="430" t="s">
        <v>1136</v>
      </c>
      <c r="B619" s="287" t="s">
        <v>1137</v>
      </c>
      <c r="C619" s="260">
        <v>340</v>
      </c>
      <c r="D619" s="431">
        <v>348</v>
      </c>
      <c r="E619" s="291">
        <f t="shared" si="31"/>
        <v>0.024</v>
      </c>
      <c r="F619" s="261" t="str">
        <f t="shared" si="32"/>
        <v>是</v>
      </c>
      <c r="G619" s="134" t="str">
        <f t="shared" si="33"/>
        <v>项</v>
      </c>
    </row>
    <row r="620" ht="36" hidden="1" customHeight="1" spans="1:7">
      <c r="A620" s="430" t="s">
        <v>1138</v>
      </c>
      <c r="B620" s="287" t="s">
        <v>1139</v>
      </c>
      <c r="C620" s="260"/>
      <c r="D620" s="431"/>
      <c r="E620" s="291" t="str">
        <f t="shared" si="31"/>
        <v/>
      </c>
      <c r="F620" s="261" t="str">
        <f t="shared" si="32"/>
        <v>否</v>
      </c>
      <c r="G620" s="134" t="str">
        <f t="shared" si="33"/>
        <v>项</v>
      </c>
    </row>
    <row r="621" ht="36" customHeight="1" spans="1:7">
      <c r="A621" s="430" t="s">
        <v>1140</v>
      </c>
      <c r="B621" s="287" t="s">
        <v>1141</v>
      </c>
      <c r="C621" s="260">
        <v>690</v>
      </c>
      <c r="D621" s="431">
        <v>105</v>
      </c>
      <c r="E621" s="291">
        <f t="shared" si="31"/>
        <v>-0.848</v>
      </c>
      <c r="F621" s="261" t="str">
        <f t="shared" si="32"/>
        <v>是</v>
      </c>
      <c r="G621" s="134" t="str">
        <f t="shared" si="33"/>
        <v>项</v>
      </c>
    </row>
    <row r="622" ht="36" hidden="1" customHeight="1" spans="1:7">
      <c r="A622" s="430" t="s">
        <v>1142</v>
      </c>
      <c r="B622" s="287" t="s">
        <v>1143</v>
      </c>
      <c r="C622" s="260">
        <v>0</v>
      </c>
      <c r="D622" s="431"/>
      <c r="E622" s="291" t="str">
        <f t="shared" si="31"/>
        <v/>
      </c>
      <c r="F622" s="261" t="str">
        <f t="shared" si="32"/>
        <v>否</v>
      </c>
      <c r="G622" s="134" t="str">
        <f t="shared" si="33"/>
        <v>项</v>
      </c>
    </row>
    <row r="623" ht="36" hidden="1" customHeight="1" spans="1:7">
      <c r="A623" s="430" t="s">
        <v>1144</v>
      </c>
      <c r="B623" s="287" t="s">
        <v>1145</v>
      </c>
      <c r="C623" s="260">
        <v>0</v>
      </c>
      <c r="D623" s="431"/>
      <c r="E623" s="291" t="str">
        <f t="shared" si="31"/>
        <v/>
      </c>
      <c r="F623" s="261" t="str">
        <f t="shared" si="32"/>
        <v>否</v>
      </c>
      <c r="G623" s="134" t="str">
        <f t="shared" si="33"/>
        <v>项</v>
      </c>
    </row>
    <row r="624" ht="36" hidden="1" customHeight="1" spans="1:7">
      <c r="A624" s="430" t="s">
        <v>1146</v>
      </c>
      <c r="B624" s="287" t="s">
        <v>1147</v>
      </c>
      <c r="C624" s="260">
        <v>0</v>
      </c>
      <c r="D624" s="431"/>
      <c r="E624" s="291" t="str">
        <f t="shared" si="31"/>
        <v/>
      </c>
      <c r="F624" s="261" t="str">
        <f t="shared" si="32"/>
        <v>否</v>
      </c>
      <c r="G624" s="134" t="str">
        <f t="shared" si="33"/>
        <v>项</v>
      </c>
    </row>
    <row r="625" ht="36" customHeight="1" spans="1:7">
      <c r="A625" s="428" t="s">
        <v>1148</v>
      </c>
      <c r="B625" s="283" t="s">
        <v>1149</v>
      </c>
      <c r="C625" s="327">
        <v>849</v>
      </c>
      <c r="D625" s="429">
        <f>SUM(D626:D633)</f>
        <v>875</v>
      </c>
      <c r="E625" s="291">
        <f t="shared" si="31"/>
        <v>0.031</v>
      </c>
      <c r="F625" s="261" t="str">
        <f t="shared" si="32"/>
        <v>是</v>
      </c>
      <c r="G625" s="134" t="str">
        <f t="shared" si="33"/>
        <v>款</v>
      </c>
    </row>
    <row r="626" ht="36" customHeight="1" spans="1:7">
      <c r="A626" s="430" t="s">
        <v>1150</v>
      </c>
      <c r="B626" s="287" t="s">
        <v>139</v>
      </c>
      <c r="C626" s="260">
        <v>87</v>
      </c>
      <c r="D626" s="431">
        <v>95</v>
      </c>
      <c r="E626" s="291">
        <f t="shared" si="31"/>
        <v>0.092</v>
      </c>
      <c r="F626" s="261" t="str">
        <f t="shared" si="32"/>
        <v>是</v>
      </c>
      <c r="G626" s="134" t="str">
        <f t="shared" si="33"/>
        <v>项</v>
      </c>
    </row>
    <row r="627" ht="36" hidden="1" customHeight="1" spans="1:7">
      <c r="A627" s="430" t="s">
        <v>1151</v>
      </c>
      <c r="B627" s="287" t="s">
        <v>141</v>
      </c>
      <c r="C627" s="260">
        <v>0</v>
      </c>
      <c r="D627" s="431"/>
      <c r="E627" s="291" t="str">
        <f t="shared" si="31"/>
        <v/>
      </c>
      <c r="F627" s="261" t="str">
        <f t="shared" si="32"/>
        <v>否</v>
      </c>
      <c r="G627" s="134" t="str">
        <f t="shared" si="33"/>
        <v>项</v>
      </c>
    </row>
    <row r="628" ht="36" hidden="1" customHeight="1" spans="1:7">
      <c r="A628" s="430" t="s">
        <v>1152</v>
      </c>
      <c r="B628" s="287" t="s">
        <v>143</v>
      </c>
      <c r="C628" s="260"/>
      <c r="D628" s="431"/>
      <c r="E628" s="291" t="str">
        <f t="shared" si="31"/>
        <v/>
      </c>
      <c r="F628" s="261" t="str">
        <f t="shared" si="32"/>
        <v>否</v>
      </c>
      <c r="G628" s="134" t="str">
        <f t="shared" si="33"/>
        <v>项</v>
      </c>
    </row>
    <row r="629" ht="36" customHeight="1" spans="1:7">
      <c r="A629" s="430" t="s">
        <v>1153</v>
      </c>
      <c r="B629" s="287" t="s">
        <v>1154</v>
      </c>
      <c r="C629" s="260">
        <v>76</v>
      </c>
      <c r="D629" s="431">
        <v>58</v>
      </c>
      <c r="E629" s="291">
        <f t="shared" si="31"/>
        <v>-0.237</v>
      </c>
      <c r="F629" s="261" t="str">
        <f t="shared" si="32"/>
        <v>是</v>
      </c>
      <c r="G629" s="134" t="str">
        <f t="shared" si="33"/>
        <v>项</v>
      </c>
    </row>
    <row r="630" ht="36" customHeight="1" spans="1:7">
      <c r="A630" s="430" t="s">
        <v>1155</v>
      </c>
      <c r="B630" s="287" t="s">
        <v>1156</v>
      </c>
      <c r="C630" s="260">
        <v>165</v>
      </c>
      <c r="D630" s="431">
        <v>193</v>
      </c>
      <c r="E630" s="291">
        <f t="shared" si="31"/>
        <v>0.17</v>
      </c>
      <c r="F630" s="261" t="str">
        <f t="shared" si="32"/>
        <v>是</v>
      </c>
      <c r="G630" s="134" t="str">
        <f t="shared" si="33"/>
        <v>项</v>
      </c>
    </row>
    <row r="631" ht="36" hidden="1" customHeight="1" spans="1:7">
      <c r="A631" s="430" t="s">
        <v>1157</v>
      </c>
      <c r="B631" s="287" t="s">
        <v>1158</v>
      </c>
      <c r="C631" s="260"/>
      <c r="D631" s="431"/>
      <c r="E631" s="291" t="str">
        <f t="shared" si="31"/>
        <v/>
      </c>
      <c r="F631" s="261" t="str">
        <f t="shared" si="32"/>
        <v>否</v>
      </c>
      <c r="G631" s="134" t="str">
        <f t="shared" si="33"/>
        <v>项</v>
      </c>
    </row>
    <row r="632" ht="36" customHeight="1" spans="1:7">
      <c r="A632" s="430" t="s">
        <v>1159</v>
      </c>
      <c r="B632" s="287" t="s">
        <v>1160</v>
      </c>
      <c r="C632" s="260">
        <v>510</v>
      </c>
      <c r="D632" s="431">
        <v>518</v>
      </c>
      <c r="E632" s="291">
        <f t="shared" si="31"/>
        <v>0.016</v>
      </c>
      <c r="F632" s="261" t="str">
        <f t="shared" si="32"/>
        <v>是</v>
      </c>
      <c r="G632" s="134" t="str">
        <f t="shared" si="33"/>
        <v>项</v>
      </c>
    </row>
    <row r="633" ht="36" customHeight="1" spans="1:7">
      <c r="A633" s="430" t="s">
        <v>1161</v>
      </c>
      <c r="B633" s="287" t="s">
        <v>1162</v>
      </c>
      <c r="C633" s="260">
        <v>11</v>
      </c>
      <c r="D633" s="431">
        <v>11</v>
      </c>
      <c r="E633" s="291">
        <f t="shared" si="31"/>
        <v>0</v>
      </c>
      <c r="F633" s="261" t="str">
        <f t="shared" si="32"/>
        <v>是</v>
      </c>
      <c r="G633" s="134" t="str">
        <f t="shared" si="33"/>
        <v>项</v>
      </c>
    </row>
    <row r="634" ht="36" customHeight="1" spans="1:7">
      <c r="A634" s="428" t="s">
        <v>1163</v>
      </c>
      <c r="B634" s="283" t="s">
        <v>1164</v>
      </c>
      <c r="C634" s="327">
        <v>453</v>
      </c>
      <c r="D634" s="429">
        <f>SUM(D635:D638)</f>
        <v>424</v>
      </c>
      <c r="E634" s="291">
        <f t="shared" si="31"/>
        <v>-0.064</v>
      </c>
      <c r="F634" s="261" t="str">
        <f t="shared" si="32"/>
        <v>是</v>
      </c>
      <c r="G634" s="134" t="str">
        <f t="shared" si="33"/>
        <v>款</v>
      </c>
    </row>
    <row r="635" ht="36" customHeight="1" spans="1:7">
      <c r="A635" s="430" t="s">
        <v>1165</v>
      </c>
      <c r="B635" s="287" t="s">
        <v>139</v>
      </c>
      <c r="C635" s="260">
        <v>64</v>
      </c>
      <c r="D635" s="431">
        <v>76</v>
      </c>
      <c r="E635" s="291">
        <f t="shared" si="31"/>
        <v>0.188</v>
      </c>
      <c r="F635" s="261" t="str">
        <f t="shared" si="32"/>
        <v>是</v>
      </c>
      <c r="G635" s="134" t="str">
        <f t="shared" si="33"/>
        <v>项</v>
      </c>
    </row>
    <row r="636" ht="36" customHeight="1" spans="1:7">
      <c r="A636" s="430" t="s">
        <v>1166</v>
      </c>
      <c r="B636" s="287" t="s">
        <v>141</v>
      </c>
      <c r="C636" s="260">
        <v>11</v>
      </c>
      <c r="D636" s="431">
        <v>346</v>
      </c>
      <c r="E636" s="291">
        <f t="shared" si="31"/>
        <v>30.455</v>
      </c>
      <c r="F636" s="261" t="str">
        <f t="shared" si="32"/>
        <v>是</v>
      </c>
      <c r="G636" s="134" t="str">
        <f t="shared" si="33"/>
        <v>项</v>
      </c>
    </row>
    <row r="637" ht="36" hidden="1" customHeight="1" spans="1:7">
      <c r="A637" s="430" t="s">
        <v>1167</v>
      </c>
      <c r="B637" s="287" t="s">
        <v>143</v>
      </c>
      <c r="C637" s="260">
        <v>0</v>
      </c>
      <c r="D637" s="431"/>
      <c r="E637" s="291" t="str">
        <f t="shared" si="31"/>
        <v/>
      </c>
      <c r="F637" s="261" t="str">
        <f t="shared" si="32"/>
        <v>否</v>
      </c>
      <c r="G637" s="134" t="str">
        <f t="shared" si="33"/>
        <v>项</v>
      </c>
    </row>
    <row r="638" ht="36" customHeight="1" spans="1:7">
      <c r="A638" s="430" t="s">
        <v>1168</v>
      </c>
      <c r="B638" s="287" t="s">
        <v>1169</v>
      </c>
      <c r="C638" s="260">
        <v>378</v>
      </c>
      <c r="D638" s="431">
        <v>2</v>
      </c>
      <c r="E638" s="291">
        <f t="shared" si="31"/>
        <v>-0.995</v>
      </c>
      <c r="F638" s="261" t="str">
        <f t="shared" si="32"/>
        <v>是</v>
      </c>
      <c r="G638" s="134" t="str">
        <f t="shared" si="33"/>
        <v>项</v>
      </c>
    </row>
    <row r="639" ht="36" customHeight="1" spans="1:7">
      <c r="A639" s="428" t="s">
        <v>1170</v>
      </c>
      <c r="B639" s="283" t="s">
        <v>1171</v>
      </c>
      <c r="C639" s="327">
        <v>5942</v>
      </c>
      <c r="D639" s="429">
        <f>SUM(D640:D641)</f>
        <v>4273</v>
      </c>
      <c r="E639" s="291">
        <f t="shared" si="31"/>
        <v>-0.281</v>
      </c>
      <c r="F639" s="261" t="str">
        <f t="shared" si="32"/>
        <v>是</v>
      </c>
      <c r="G639" s="134" t="str">
        <f t="shared" si="33"/>
        <v>款</v>
      </c>
    </row>
    <row r="640" ht="36" customHeight="1" spans="1:7">
      <c r="A640" s="430" t="s">
        <v>1172</v>
      </c>
      <c r="B640" s="287" t="s">
        <v>1173</v>
      </c>
      <c r="C640" s="260">
        <v>524</v>
      </c>
      <c r="D640" s="431">
        <v>472</v>
      </c>
      <c r="E640" s="291">
        <f t="shared" si="31"/>
        <v>-0.099</v>
      </c>
      <c r="F640" s="261" t="str">
        <f t="shared" si="32"/>
        <v>是</v>
      </c>
      <c r="G640" s="134" t="str">
        <f t="shared" si="33"/>
        <v>项</v>
      </c>
    </row>
    <row r="641" ht="36" customHeight="1" spans="1:7">
      <c r="A641" s="430" t="s">
        <v>1174</v>
      </c>
      <c r="B641" s="287" t="s">
        <v>1175</v>
      </c>
      <c r="C641" s="260">
        <v>5418</v>
      </c>
      <c r="D641" s="431">
        <v>3801</v>
      </c>
      <c r="E641" s="291">
        <f t="shared" si="31"/>
        <v>-0.298</v>
      </c>
      <c r="F641" s="261" t="str">
        <f t="shared" si="32"/>
        <v>是</v>
      </c>
      <c r="G641" s="134" t="str">
        <f t="shared" si="33"/>
        <v>项</v>
      </c>
    </row>
    <row r="642" ht="36" customHeight="1" spans="1:7">
      <c r="A642" s="428" t="s">
        <v>1176</v>
      </c>
      <c r="B642" s="283" t="s">
        <v>1177</v>
      </c>
      <c r="C642" s="327">
        <v>400</v>
      </c>
      <c r="D642" s="429">
        <f>SUM(D643:D644)</f>
        <v>194</v>
      </c>
      <c r="E642" s="291">
        <f t="shared" si="31"/>
        <v>-0.515</v>
      </c>
      <c r="F642" s="261" t="str">
        <f t="shared" si="32"/>
        <v>是</v>
      </c>
      <c r="G642" s="134" t="str">
        <f t="shared" si="33"/>
        <v>款</v>
      </c>
    </row>
    <row r="643" ht="36" customHeight="1" spans="1:7">
      <c r="A643" s="430" t="s">
        <v>1178</v>
      </c>
      <c r="B643" s="287" t="s">
        <v>1179</v>
      </c>
      <c r="C643" s="260">
        <v>376</v>
      </c>
      <c r="D643" s="431">
        <v>181</v>
      </c>
      <c r="E643" s="291">
        <f t="shared" si="31"/>
        <v>-0.519</v>
      </c>
      <c r="F643" s="261" t="str">
        <f t="shared" si="32"/>
        <v>是</v>
      </c>
      <c r="G643" s="134" t="str">
        <f t="shared" si="33"/>
        <v>项</v>
      </c>
    </row>
    <row r="644" ht="36" customHeight="1" spans="1:7">
      <c r="A644" s="430" t="s">
        <v>1180</v>
      </c>
      <c r="B644" s="287" t="s">
        <v>1181</v>
      </c>
      <c r="C644" s="260">
        <v>24</v>
      </c>
      <c r="D644" s="431">
        <v>13</v>
      </c>
      <c r="E644" s="291">
        <f t="shared" si="31"/>
        <v>-0.458</v>
      </c>
      <c r="F644" s="261" t="str">
        <f t="shared" si="32"/>
        <v>是</v>
      </c>
      <c r="G644" s="134" t="str">
        <f t="shared" si="33"/>
        <v>项</v>
      </c>
    </row>
    <row r="645" ht="36" customHeight="1" spans="1:7">
      <c r="A645" s="428" t="s">
        <v>1182</v>
      </c>
      <c r="B645" s="283" t="s">
        <v>1183</v>
      </c>
      <c r="C645" s="327">
        <v>818</v>
      </c>
      <c r="D645" s="429">
        <f>SUM(D646:D647)</f>
        <v>839</v>
      </c>
      <c r="E645" s="291">
        <f t="shared" si="31"/>
        <v>0.026</v>
      </c>
      <c r="F645" s="261" t="str">
        <f t="shared" si="32"/>
        <v>是</v>
      </c>
      <c r="G645" s="134" t="str">
        <f t="shared" si="33"/>
        <v>款</v>
      </c>
    </row>
    <row r="646" ht="36" hidden="1" customHeight="1" spans="1:7">
      <c r="A646" s="430" t="s">
        <v>1184</v>
      </c>
      <c r="B646" s="287" t="s">
        <v>1185</v>
      </c>
      <c r="C646" s="260">
        <v>0</v>
      </c>
      <c r="D646" s="431"/>
      <c r="E646" s="291" t="str">
        <f t="shared" si="31"/>
        <v/>
      </c>
      <c r="F646" s="261" t="str">
        <f t="shared" si="32"/>
        <v>否</v>
      </c>
      <c r="G646" s="134" t="str">
        <f t="shared" si="33"/>
        <v>项</v>
      </c>
    </row>
    <row r="647" ht="36" customHeight="1" spans="1:7">
      <c r="A647" s="430" t="s">
        <v>1186</v>
      </c>
      <c r="B647" s="287" t="s">
        <v>1187</v>
      </c>
      <c r="C647" s="260">
        <v>818</v>
      </c>
      <c r="D647" s="431">
        <v>839</v>
      </c>
      <c r="E647" s="291">
        <f t="shared" ref="E647:E710" si="34">IF(C647&gt;0,D647/C647-1,IF(C647&lt;0,-(D647/C647-1),""))</f>
        <v>0.026</v>
      </c>
      <c r="F647" s="261" t="str">
        <f t="shared" si="32"/>
        <v>是</v>
      </c>
      <c r="G647" s="134" t="str">
        <f t="shared" si="33"/>
        <v>项</v>
      </c>
    </row>
    <row r="648" ht="36" hidden="1" customHeight="1" spans="1:7">
      <c r="A648" s="428" t="s">
        <v>1188</v>
      </c>
      <c r="B648" s="283" t="s">
        <v>1189</v>
      </c>
      <c r="C648" s="327">
        <v>0</v>
      </c>
      <c r="D648" s="429"/>
      <c r="E648" s="291" t="str">
        <f t="shared" si="34"/>
        <v/>
      </c>
      <c r="F648" s="261" t="str">
        <f t="shared" si="32"/>
        <v>否</v>
      </c>
      <c r="G648" s="134" t="str">
        <f t="shared" si="33"/>
        <v>款</v>
      </c>
    </row>
    <row r="649" ht="36" hidden="1" customHeight="1" spans="1:7">
      <c r="A649" s="430" t="s">
        <v>1190</v>
      </c>
      <c r="B649" s="287" t="s">
        <v>1191</v>
      </c>
      <c r="C649" s="260">
        <v>0</v>
      </c>
      <c r="D649" s="431"/>
      <c r="E649" s="291" t="str">
        <f t="shared" si="34"/>
        <v/>
      </c>
      <c r="F649" s="261" t="str">
        <f t="shared" si="32"/>
        <v>否</v>
      </c>
      <c r="G649" s="134" t="str">
        <f t="shared" si="33"/>
        <v>项</v>
      </c>
    </row>
    <row r="650" ht="36" hidden="1" customHeight="1" spans="1:7">
      <c r="A650" s="430" t="s">
        <v>1192</v>
      </c>
      <c r="B650" s="287" t="s">
        <v>1193</v>
      </c>
      <c r="C650" s="260">
        <v>0</v>
      </c>
      <c r="D650" s="431"/>
      <c r="E650" s="291" t="str">
        <f t="shared" si="34"/>
        <v/>
      </c>
      <c r="F650" s="261" t="str">
        <f t="shared" si="32"/>
        <v>否</v>
      </c>
      <c r="G650" s="134" t="str">
        <f t="shared" si="33"/>
        <v>项</v>
      </c>
    </row>
    <row r="651" ht="36" customHeight="1" spans="1:7">
      <c r="A651" s="428" t="s">
        <v>1194</v>
      </c>
      <c r="B651" s="283" t="s">
        <v>1195</v>
      </c>
      <c r="C651" s="327">
        <v>132</v>
      </c>
      <c r="D651" s="429">
        <f>SUM(D652:D653)</f>
        <v>360</v>
      </c>
      <c r="E651" s="291">
        <f t="shared" si="34"/>
        <v>1.727</v>
      </c>
      <c r="F651" s="261" t="str">
        <f t="shared" si="32"/>
        <v>是</v>
      </c>
      <c r="G651" s="134" t="str">
        <f t="shared" si="33"/>
        <v>款</v>
      </c>
    </row>
    <row r="652" ht="36" hidden="1" customHeight="1" spans="1:7">
      <c r="A652" s="430" t="s">
        <v>1196</v>
      </c>
      <c r="B652" s="287" t="s">
        <v>1197</v>
      </c>
      <c r="C652" s="260">
        <v>0</v>
      </c>
      <c r="D652" s="431"/>
      <c r="E652" s="291" t="str">
        <f t="shared" si="34"/>
        <v/>
      </c>
      <c r="F652" s="261" t="str">
        <f t="shared" si="32"/>
        <v>否</v>
      </c>
      <c r="G652" s="134" t="str">
        <f t="shared" si="33"/>
        <v>项</v>
      </c>
    </row>
    <row r="653" ht="36" customHeight="1" spans="1:7">
      <c r="A653" s="430" t="s">
        <v>1198</v>
      </c>
      <c r="B653" s="287" t="s">
        <v>1199</v>
      </c>
      <c r="C653" s="260">
        <v>132</v>
      </c>
      <c r="D653" s="431">
        <v>360</v>
      </c>
      <c r="E653" s="291">
        <f t="shared" si="34"/>
        <v>1.727</v>
      </c>
      <c r="F653" s="261" t="str">
        <f t="shared" si="32"/>
        <v>是</v>
      </c>
      <c r="G653" s="134" t="str">
        <f t="shared" si="33"/>
        <v>项</v>
      </c>
    </row>
    <row r="654" ht="36" customHeight="1" spans="1:7">
      <c r="A654" s="428" t="s">
        <v>1200</v>
      </c>
      <c r="B654" s="283" t="s">
        <v>1201</v>
      </c>
      <c r="C654" s="327">
        <v>44</v>
      </c>
      <c r="D654" s="429">
        <f>SUM(D655:D657)</f>
        <v>61</v>
      </c>
      <c r="E654" s="291">
        <f t="shared" si="34"/>
        <v>0.386</v>
      </c>
      <c r="F654" s="261" t="str">
        <f t="shared" si="32"/>
        <v>是</v>
      </c>
      <c r="G654" s="134" t="str">
        <f t="shared" si="33"/>
        <v>款</v>
      </c>
    </row>
    <row r="655" ht="36" hidden="1" customHeight="1" spans="1:7">
      <c r="A655" s="430" t="s">
        <v>1202</v>
      </c>
      <c r="B655" s="287" t="s">
        <v>1203</v>
      </c>
      <c r="C655" s="260"/>
      <c r="D655" s="431"/>
      <c r="E655" s="291" t="str">
        <f t="shared" si="34"/>
        <v/>
      </c>
      <c r="F655" s="261" t="str">
        <f t="shared" si="32"/>
        <v>否</v>
      </c>
      <c r="G655" s="134" t="str">
        <f t="shared" si="33"/>
        <v>项</v>
      </c>
    </row>
    <row r="656" ht="36" customHeight="1" spans="1:7">
      <c r="A656" s="430" t="s">
        <v>1204</v>
      </c>
      <c r="B656" s="287" t="s">
        <v>1205</v>
      </c>
      <c r="C656" s="260">
        <v>44</v>
      </c>
      <c r="D656" s="431">
        <v>61</v>
      </c>
      <c r="E656" s="291">
        <f t="shared" si="34"/>
        <v>0.386</v>
      </c>
      <c r="F656" s="261" t="str">
        <f t="shared" si="32"/>
        <v>是</v>
      </c>
      <c r="G656" s="134" t="str">
        <f t="shared" si="33"/>
        <v>项</v>
      </c>
    </row>
    <row r="657" ht="36" hidden="1" customHeight="1" spans="1:7">
      <c r="A657" s="430" t="s">
        <v>1206</v>
      </c>
      <c r="B657" s="287" t="s">
        <v>1207</v>
      </c>
      <c r="C657" s="260">
        <v>0</v>
      </c>
      <c r="D657" s="431"/>
      <c r="E657" s="291" t="str">
        <f t="shared" si="34"/>
        <v/>
      </c>
      <c r="F657" s="261" t="str">
        <f t="shared" si="32"/>
        <v>否</v>
      </c>
      <c r="G657" s="134" t="str">
        <f t="shared" si="33"/>
        <v>项</v>
      </c>
    </row>
    <row r="658" ht="36" hidden="1" customHeight="1" spans="1:7">
      <c r="A658" s="428" t="s">
        <v>1208</v>
      </c>
      <c r="B658" s="283" t="s">
        <v>1209</v>
      </c>
      <c r="C658" s="327">
        <v>0</v>
      </c>
      <c r="D658" s="429"/>
      <c r="E658" s="291" t="str">
        <f t="shared" si="34"/>
        <v/>
      </c>
      <c r="F658" s="261" t="str">
        <f t="shared" si="32"/>
        <v>否</v>
      </c>
      <c r="G658" s="134" t="str">
        <f t="shared" si="33"/>
        <v>款</v>
      </c>
    </row>
    <row r="659" ht="36" hidden="1" customHeight="1" spans="1:7">
      <c r="A659" s="430" t="s">
        <v>1210</v>
      </c>
      <c r="B659" s="287" t="s">
        <v>1211</v>
      </c>
      <c r="C659" s="260">
        <v>0</v>
      </c>
      <c r="D659" s="431"/>
      <c r="E659" s="291" t="str">
        <f t="shared" si="34"/>
        <v/>
      </c>
      <c r="F659" s="261" t="str">
        <f t="shared" si="32"/>
        <v>否</v>
      </c>
      <c r="G659" s="134" t="str">
        <f t="shared" si="33"/>
        <v>项</v>
      </c>
    </row>
    <row r="660" ht="36" hidden="1" customHeight="1" spans="1:7">
      <c r="A660" s="430" t="s">
        <v>1212</v>
      </c>
      <c r="B660" s="287" t="s">
        <v>1213</v>
      </c>
      <c r="C660" s="260">
        <v>0</v>
      </c>
      <c r="D660" s="431"/>
      <c r="E660" s="291" t="str">
        <f t="shared" si="34"/>
        <v/>
      </c>
      <c r="F660" s="261" t="str">
        <f t="shared" si="32"/>
        <v>否</v>
      </c>
      <c r="G660" s="134" t="str">
        <f t="shared" si="33"/>
        <v>项</v>
      </c>
    </row>
    <row r="661" ht="36" hidden="1" customHeight="1" spans="1:7">
      <c r="A661" s="430" t="s">
        <v>1214</v>
      </c>
      <c r="B661" s="287" t="s">
        <v>1215</v>
      </c>
      <c r="C661" s="260">
        <v>0</v>
      </c>
      <c r="D661" s="431"/>
      <c r="E661" s="291" t="str">
        <f t="shared" si="34"/>
        <v/>
      </c>
      <c r="F661" s="261" t="str">
        <f t="shared" si="32"/>
        <v>否</v>
      </c>
      <c r="G661" s="134" t="str">
        <f t="shared" si="33"/>
        <v>项</v>
      </c>
    </row>
    <row r="662" ht="36" hidden="1" customHeight="1" spans="1:7">
      <c r="A662" s="430" t="s">
        <v>1216</v>
      </c>
      <c r="B662" s="287" t="s">
        <v>1217</v>
      </c>
      <c r="C662" s="260">
        <v>0</v>
      </c>
      <c r="D662" s="431"/>
      <c r="E662" s="291" t="str">
        <f t="shared" si="34"/>
        <v/>
      </c>
      <c r="F662" s="261" t="str">
        <f t="shared" si="32"/>
        <v>否</v>
      </c>
      <c r="G662" s="134" t="str">
        <f t="shared" si="33"/>
        <v>项</v>
      </c>
    </row>
    <row r="663" ht="36" customHeight="1" spans="1:7">
      <c r="A663" s="428" t="s">
        <v>1218</v>
      </c>
      <c r="B663" s="283" t="s">
        <v>1219</v>
      </c>
      <c r="C663" s="327">
        <v>177</v>
      </c>
      <c r="D663" s="429">
        <f>SUM(D664:D670)</f>
        <v>209</v>
      </c>
      <c r="E663" s="291">
        <f t="shared" si="34"/>
        <v>0.181</v>
      </c>
      <c r="F663" s="261" t="str">
        <f t="shared" si="32"/>
        <v>是</v>
      </c>
      <c r="G663" s="134" t="str">
        <f t="shared" si="33"/>
        <v>款</v>
      </c>
    </row>
    <row r="664" ht="36" customHeight="1" spans="1:7">
      <c r="A664" s="430" t="s">
        <v>1220</v>
      </c>
      <c r="B664" s="287" t="s">
        <v>139</v>
      </c>
      <c r="C664" s="260">
        <v>127</v>
      </c>
      <c r="D664" s="431">
        <v>142</v>
      </c>
      <c r="E664" s="291">
        <f t="shared" si="34"/>
        <v>0.118</v>
      </c>
      <c r="F664" s="261" t="str">
        <f t="shared" si="32"/>
        <v>是</v>
      </c>
      <c r="G664" s="134" t="str">
        <f t="shared" si="33"/>
        <v>项</v>
      </c>
    </row>
    <row r="665" ht="36" customHeight="1" spans="1:7">
      <c r="A665" s="430" t="s">
        <v>1221</v>
      </c>
      <c r="B665" s="287" t="s">
        <v>141</v>
      </c>
      <c r="C665" s="260">
        <v>1</v>
      </c>
      <c r="D665" s="431">
        <v>1</v>
      </c>
      <c r="E665" s="291">
        <f t="shared" si="34"/>
        <v>0</v>
      </c>
      <c r="F665" s="261" t="str">
        <f t="shared" si="32"/>
        <v>是</v>
      </c>
      <c r="G665" s="134" t="str">
        <f t="shared" si="33"/>
        <v>项</v>
      </c>
    </row>
    <row r="666" ht="36" hidden="1" customHeight="1" spans="1:7">
      <c r="A666" s="430" t="s">
        <v>1222</v>
      </c>
      <c r="B666" s="287" t="s">
        <v>143</v>
      </c>
      <c r="C666" s="260">
        <v>0</v>
      </c>
      <c r="D666" s="431"/>
      <c r="E666" s="291" t="str">
        <f t="shared" si="34"/>
        <v/>
      </c>
      <c r="F666" s="261" t="str">
        <f t="shared" si="32"/>
        <v>否</v>
      </c>
      <c r="G666" s="134" t="str">
        <f t="shared" si="33"/>
        <v>项</v>
      </c>
    </row>
    <row r="667" ht="36" customHeight="1" spans="1:7">
      <c r="A667" s="430" t="s">
        <v>1223</v>
      </c>
      <c r="B667" s="287" t="s">
        <v>1224</v>
      </c>
      <c r="C667" s="260">
        <v>28</v>
      </c>
      <c r="D667" s="431">
        <v>35</v>
      </c>
      <c r="E667" s="291">
        <f t="shared" si="34"/>
        <v>0.25</v>
      </c>
      <c r="F667" s="261" t="str">
        <f t="shared" si="32"/>
        <v>是</v>
      </c>
      <c r="G667" s="134" t="str">
        <f t="shared" si="33"/>
        <v>项</v>
      </c>
    </row>
    <row r="668" ht="36" hidden="1" customHeight="1" spans="1:7">
      <c r="A668" s="430" t="s">
        <v>1225</v>
      </c>
      <c r="B668" s="287" t="s">
        <v>1226</v>
      </c>
      <c r="C668" s="260"/>
      <c r="D668" s="431"/>
      <c r="E668" s="291" t="str">
        <f t="shared" si="34"/>
        <v/>
      </c>
      <c r="F668" s="261" t="str">
        <f t="shared" si="32"/>
        <v>否</v>
      </c>
      <c r="G668" s="134" t="str">
        <f t="shared" si="33"/>
        <v>项</v>
      </c>
    </row>
    <row r="669" ht="36" hidden="1" customHeight="1" spans="1:7">
      <c r="A669" s="430" t="s">
        <v>1227</v>
      </c>
      <c r="B669" s="287" t="s">
        <v>157</v>
      </c>
      <c r="C669" s="260"/>
      <c r="D669" s="431"/>
      <c r="E669" s="291" t="str">
        <f t="shared" si="34"/>
        <v/>
      </c>
      <c r="F669" s="261" t="str">
        <f t="shared" si="32"/>
        <v>否</v>
      </c>
      <c r="G669" s="134" t="str">
        <f t="shared" si="33"/>
        <v>项</v>
      </c>
    </row>
    <row r="670" ht="36" customHeight="1" spans="1:7">
      <c r="A670" s="430" t="s">
        <v>1228</v>
      </c>
      <c r="B670" s="287" t="s">
        <v>1229</v>
      </c>
      <c r="C670" s="260">
        <v>21</v>
      </c>
      <c r="D670" s="431">
        <v>31</v>
      </c>
      <c r="E670" s="291">
        <f t="shared" si="34"/>
        <v>0.476</v>
      </c>
      <c r="F670" s="261" t="str">
        <f t="shared" si="32"/>
        <v>是</v>
      </c>
      <c r="G670" s="134" t="str">
        <f t="shared" si="33"/>
        <v>项</v>
      </c>
    </row>
    <row r="671" ht="36" customHeight="1" spans="1:7">
      <c r="A671" s="428" t="s">
        <v>1230</v>
      </c>
      <c r="B671" s="283" t="s">
        <v>1231</v>
      </c>
      <c r="C671" s="327">
        <v>103</v>
      </c>
      <c r="D671" s="429">
        <f>SUM(D672:D673)</f>
        <v>22</v>
      </c>
      <c r="E671" s="291">
        <f t="shared" si="34"/>
        <v>-0.786</v>
      </c>
      <c r="F671" s="261" t="str">
        <f t="shared" si="32"/>
        <v>是</v>
      </c>
      <c r="G671" s="134" t="str">
        <f t="shared" si="33"/>
        <v>款</v>
      </c>
    </row>
    <row r="672" ht="36" customHeight="1" spans="1:7">
      <c r="A672" s="430" t="s">
        <v>1232</v>
      </c>
      <c r="B672" s="287" t="s">
        <v>1233</v>
      </c>
      <c r="C672" s="260">
        <v>23</v>
      </c>
      <c r="D672" s="431">
        <v>22</v>
      </c>
      <c r="E672" s="291">
        <f t="shared" si="34"/>
        <v>-0.043</v>
      </c>
      <c r="F672" s="261" t="str">
        <f t="shared" si="32"/>
        <v>是</v>
      </c>
      <c r="G672" s="134" t="str">
        <f t="shared" si="33"/>
        <v>项</v>
      </c>
    </row>
    <row r="673" ht="36" hidden="1" customHeight="1" spans="1:7">
      <c r="A673" s="430" t="s">
        <v>1234</v>
      </c>
      <c r="B673" s="287" t="s">
        <v>1235</v>
      </c>
      <c r="C673" s="260">
        <v>80</v>
      </c>
      <c r="D673" s="431">
        <v>0</v>
      </c>
      <c r="E673" s="291">
        <f t="shared" si="34"/>
        <v>-1</v>
      </c>
      <c r="F673" s="261" t="str">
        <f>IF(LEN(A673)=3,"是",IF(B673&lt;&gt;"",IF(SUM(C673:D673)&lt;&gt;0,"是","否"),"是"))</f>
        <v>是</v>
      </c>
      <c r="G673" s="134" t="str">
        <f>IF(LEN(A673)=3,"类",IF(LEN(A673)=5,"款","项"))</f>
        <v>项</v>
      </c>
    </row>
    <row r="674" ht="36" customHeight="1" spans="1:7">
      <c r="A674" s="428" t="s">
        <v>1236</v>
      </c>
      <c r="B674" s="283" t="s">
        <v>1237</v>
      </c>
      <c r="C674" s="327">
        <v>458</v>
      </c>
      <c r="D674" s="429">
        <f>SUM(D675)</f>
        <v>523</v>
      </c>
      <c r="E674" s="291">
        <f t="shared" si="34"/>
        <v>0.142</v>
      </c>
      <c r="F674" s="261" t="str">
        <f>IF(LEN(A674)=3,"是",IF(B674&lt;&gt;"",IF(SUM(C674:D674)&lt;&gt;0,"是","否"),"是"))</f>
        <v>是</v>
      </c>
      <c r="G674" s="134" t="str">
        <f>IF(LEN(A674)=3,"类",IF(LEN(A674)=5,"款","项"))</f>
        <v>款</v>
      </c>
    </row>
    <row r="675" ht="36" customHeight="1" spans="1:7">
      <c r="A675" s="289">
        <v>2089999</v>
      </c>
      <c r="B675" s="287" t="s">
        <v>1238</v>
      </c>
      <c r="C675" s="260">
        <v>458</v>
      </c>
      <c r="D675" s="431">
        <v>523</v>
      </c>
      <c r="E675" s="291">
        <f t="shared" si="34"/>
        <v>0.142</v>
      </c>
      <c r="F675" s="261" t="str">
        <f>IF(LEN(A675)=3,"是",IF(B675&lt;&gt;"",IF(SUM(C675:D675)&lt;&gt;0,"是","否"),"是"))</f>
        <v>是</v>
      </c>
      <c r="G675" s="134" t="str">
        <f>IF(LEN(A675)=3,"类",IF(LEN(A675)=5,"款","项"))</f>
        <v>项</v>
      </c>
    </row>
    <row r="676" ht="36" customHeight="1" spans="1:7">
      <c r="A676" s="428" t="s">
        <v>85</v>
      </c>
      <c r="B676" s="283" t="s">
        <v>86</v>
      </c>
      <c r="C676" s="327">
        <v>15133</v>
      </c>
      <c r="D676" s="429">
        <f>SUM(D677,D682,D696,D700,D712,D715,D719,D724,D728,D732,D735,D744,D746,D748,)</f>
        <v>13847</v>
      </c>
      <c r="E676" s="291">
        <f t="shared" si="34"/>
        <v>-0.085</v>
      </c>
      <c r="F676" s="261" t="str">
        <f t="shared" ref="F676:F714" si="35">IF(LEN(A676)=3,"是",IF(B676&lt;&gt;"",IF(SUM(C676:D676)&lt;&gt;0,"是","否"),"是"))</f>
        <v>是</v>
      </c>
      <c r="G676" s="134" t="str">
        <f t="shared" ref="G676:G714" si="36">IF(LEN(A676)=3,"类",IF(LEN(A676)=5,"款","项"))</f>
        <v>类</v>
      </c>
    </row>
    <row r="677" ht="36" customHeight="1" spans="1:7">
      <c r="A677" s="428" t="s">
        <v>1239</v>
      </c>
      <c r="B677" s="283" t="s">
        <v>1240</v>
      </c>
      <c r="C677" s="327">
        <v>507</v>
      </c>
      <c r="D677" s="429">
        <f>SUM(D678:D681)</f>
        <v>529</v>
      </c>
      <c r="E677" s="291">
        <f t="shared" si="34"/>
        <v>0.043</v>
      </c>
      <c r="F677" s="261" t="str">
        <f t="shared" si="35"/>
        <v>是</v>
      </c>
      <c r="G677" s="134" t="str">
        <f t="shared" si="36"/>
        <v>款</v>
      </c>
    </row>
    <row r="678" ht="36" customHeight="1" spans="1:7">
      <c r="A678" s="430" t="s">
        <v>1241</v>
      </c>
      <c r="B678" s="287" t="s">
        <v>139</v>
      </c>
      <c r="C678" s="260">
        <v>380</v>
      </c>
      <c r="D678" s="431">
        <v>401</v>
      </c>
      <c r="E678" s="291">
        <f t="shared" si="34"/>
        <v>0.055</v>
      </c>
      <c r="F678" s="261" t="str">
        <f t="shared" si="35"/>
        <v>是</v>
      </c>
      <c r="G678" s="134" t="str">
        <f t="shared" si="36"/>
        <v>项</v>
      </c>
    </row>
    <row r="679" ht="36" customHeight="1" spans="1:7">
      <c r="A679" s="430" t="s">
        <v>1242</v>
      </c>
      <c r="B679" s="287" t="s">
        <v>141</v>
      </c>
      <c r="C679" s="260">
        <v>16</v>
      </c>
      <c r="D679" s="431">
        <v>15</v>
      </c>
      <c r="E679" s="291">
        <f t="shared" si="34"/>
        <v>-0.063</v>
      </c>
      <c r="F679" s="261" t="str">
        <f t="shared" si="35"/>
        <v>是</v>
      </c>
      <c r="G679" s="134" t="str">
        <f t="shared" si="36"/>
        <v>项</v>
      </c>
    </row>
    <row r="680" ht="36" hidden="1" customHeight="1" spans="1:7">
      <c r="A680" s="430" t="s">
        <v>1243</v>
      </c>
      <c r="B680" s="287" t="s">
        <v>143</v>
      </c>
      <c r="C680" s="260"/>
      <c r="D680" s="431"/>
      <c r="E680" s="291" t="str">
        <f t="shared" si="34"/>
        <v/>
      </c>
      <c r="F680" s="261" t="str">
        <f t="shared" si="35"/>
        <v>否</v>
      </c>
      <c r="G680" s="134" t="str">
        <f t="shared" si="36"/>
        <v>项</v>
      </c>
    </row>
    <row r="681" ht="36" customHeight="1" spans="1:7">
      <c r="A681" s="430" t="s">
        <v>1244</v>
      </c>
      <c r="B681" s="287" t="s">
        <v>1245</v>
      </c>
      <c r="C681" s="260">
        <v>111</v>
      </c>
      <c r="D681" s="431">
        <v>113</v>
      </c>
      <c r="E681" s="291">
        <f t="shared" si="34"/>
        <v>0.018</v>
      </c>
      <c r="F681" s="261" t="str">
        <f t="shared" si="35"/>
        <v>是</v>
      </c>
      <c r="G681" s="134" t="str">
        <f t="shared" si="36"/>
        <v>项</v>
      </c>
    </row>
    <row r="682" ht="36" customHeight="1" spans="1:7">
      <c r="A682" s="428" t="s">
        <v>1246</v>
      </c>
      <c r="B682" s="283" t="s">
        <v>1247</v>
      </c>
      <c r="C682" s="327">
        <v>3908</v>
      </c>
      <c r="D682" s="429">
        <f>SUM(D683:D695)</f>
        <v>1988</v>
      </c>
      <c r="E682" s="291">
        <f t="shared" si="34"/>
        <v>-0.491</v>
      </c>
      <c r="F682" s="261" t="str">
        <f t="shared" si="35"/>
        <v>是</v>
      </c>
      <c r="G682" s="134" t="str">
        <f t="shared" si="36"/>
        <v>款</v>
      </c>
    </row>
    <row r="683" ht="36" customHeight="1" spans="1:7">
      <c r="A683" s="430" t="s">
        <v>1248</v>
      </c>
      <c r="B683" s="287" t="s">
        <v>1249</v>
      </c>
      <c r="C683" s="260">
        <v>3488</v>
      </c>
      <c r="D683" s="431">
        <v>1538</v>
      </c>
      <c r="E683" s="291">
        <f t="shared" si="34"/>
        <v>-0.559</v>
      </c>
      <c r="F683" s="261" t="str">
        <f t="shared" si="35"/>
        <v>是</v>
      </c>
      <c r="G683" s="134" t="str">
        <f t="shared" si="36"/>
        <v>项</v>
      </c>
    </row>
    <row r="684" ht="36" customHeight="1" spans="1:7">
      <c r="A684" s="430" t="s">
        <v>1250</v>
      </c>
      <c r="B684" s="287" t="s">
        <v>1251</v>
      </c>
      <c r="C684" s="260">
        <v>413</v>
      </c>
      <c r="D684" s="431">
        <v>443</v>
      </c>
      <c r="E684" s="291">
        <f t="shared" si="34"/>
        <v>0.073</v>
      </c>
      <c r="F684" s="261" t="str">
        <f t="shared" si="35"/>
        <v>是</v>
      </c>
      <c r="G684" s="134" t="str">
        <f t="shared" si="36"/>
        <v>项</v>
      </c>
    </row>
    <row r="685" ht="36" hidden="1" customHeight="1" spans="1:7">
      <c r="A685" s="430" t="s">
        <v>1252</v>
      </c>
      <c r="B685" s="287" t="s">
        <v>1253</v>
      </c>
      <c r="C685" s="260"/>
      <c r="D685" s="431"/>
      <c r="E685" s="291" t="str">
        <f t="shared" si="34"/>
        <v/>
      </c>
      <c r="F685" s="261" t="str">
        <f t="shared" si="35"/>
        <v>否</v>
      </c>
      <c r="G685" s="134" t="str">
        <f t="shared" si="36"/>
        <v>项</v>
      </c>
    </row>
    <row r="686" ht="36" hidden="1" customHeight="1" spans="1:7">
      <c r="A686" s="430" t="s">
        <v>1254</v>
      </c>
      <c r="B686" s="287" t="s">
        <v>1255</v>
      </c>
      <c r="C686" s="260">
        <v>0</v>
      </c>
      <c r="D686" s="431"/>
      <c r="E686" s="291" t="str">
        <f t="shared" si="34"/>
        <v/>
      </c>
      <c r="F686" s="261" t="str">
        <f t="shared" si="35"/>
        <v>否</v>
      </c>
      <c r="G686" s="134" t="str">
        <f t="shared" si="36"/>
        <v>项</v>
      </c>
    </row>
    <row r="687" ht="36" hidden="1" customHeight="1" spans="1:7">
      <c r="A687" s="430" t="s">
        <v>1256</v>
      </c>
      <c r="B687" s="287" t="s">
        <v>1257</v>
      </c>
      <c r="C687" s="260">
        <v>0</v>
      </c>
      <c r="D687" s="431"/>
      <c r="E687" s="291" t="str">
        <f t="shared" si="34"/>
        <v/>
      </c>
      <c r="F687" s="261" t="str">
        <f t="shared" si="35"/>
        <v>否</v>
      </c>
      <c r="G687" s="134" t="str">
        <f t="shared" si="36"/>
        <v>项</v>
      </c>
    </row>
    <row r="688" ht="36" hidden="1" customHeight="1" spans="1:7">
      <c r="A688" s="430" t="s">
        <v>1258</v>
      </c>
      <c r="B688" s="287" t="s">
        <v>1259</v>
      </c>
      <c r="C688" s="260">
        <v>0</v>
      </c>
      <c r="D688" s="431"/>
      <c r="E688" s="291" t="str">
        <f t="shared" si="34"/>
        <v/>
      </c>
      <c r="F688" s="261" t="str">
        <f t="shared" si="35"/>
        <v>否</v>
      </c>
      <c r="G688" s="134" t="str">
        <f t="shared" si="36"/>
        <v>项</v>
      </c>
    </row>
    <row r="689" ht="36" hidden="1" customHeight="1" spans="1:7">
      <c r="A689" s="430" t="s">
        <v>1260</v>
      </c>
      <c r="B689" s="287" t="s">
        <v>1261</v>
      </c>
      <c r="C689" s="260">
        <v>0</v>
      </c>
      <c r="D689" s="431"/>
      <c r="E689" s="291" t="str">
        <f t="shared" si="34"/>
        <v/>
      </c>
      <c r="F689" s="261" t="str">
        <f t="shared" si="35"/>
        <v>否</v>
      </c>
      <c r="G689" s="134" t="str">
        <f t="shared" si="36"/>
        <v>项</v>
      </c>
    </row>
    <row r="690" ht="36" hidden="1" customHeight="1" spans="1:7">
      <c r="A690" s="430" t="s">
        <v>1262</v>
      </c>
      <c r="B690" s="287" t="s">
        <v>1263</v>
      </c>
      <c r="C690" s="260"/>
      <c r="D690" s="431"/>
      <c r="E690" s="291" t="str">
        <f t="shared" si="34"/>
        <v/>
      </c>
      <c r="F690" s="261" t="str">
        <f t="shared" si="35"/>
        <v>否</v>
      </c>
      <c r="G690" s="134" t="str">
        <f t="shared" si="36"/>
        <v>项</v>
      </c>
    </row>
    <row r="691" ht="36" hidden="1" customHeight="1" spans="1:7">
      <c r="A691" s="430" t="s">
        <v>1264</v>
      </c>
      <c r="B691" s="287" t="s">
        <v>1265</v>
      </c>
      <c r="C691" s="260">
        <v>0</v>
      </c>
      <c r="D691" s="431"/>
      <c r="E691" s="291" t="str">
        <f t="shared" si="34"/>
        <v/>
      </c>
      <c r="F691" s="261" t="str">
        <f t="shared" si="35"/>
        <v>否</v>
      </c>
      <c r="G691" s="134" t="str">
        <f t="shared" si="36"/>
        <v>项</v>
      </c>
    </row>
    <row r="692" ht="36" hidden="1" customHeight="1" spans="1:7">
      <c r="A692" s="430" t="s">
        <v>1266</v>
      </c>
      <c r="B692" s="287" t="s">
        <v>1267</v>
      </c>
      <c r="C692" s="260"/>
      <c r="D692" s="431"/>
      <c r="E692" s="291" t="str">
        <f t="shared" si="34"/>
        <v/>
      </c>
      <c r="F692" s="261" t="str">
        <f t="shared" si="35"/>
        <v>否</v>
      </c>
      <c r="G692" s="134" t="str">
        <f t="shared" si="36"/>
        <v>项</v>
      </c>
    </row>
    <row r="693" ht="36" hidden="1" customHeight="1" spans="1:7">
      <c r="A693" s="430" t="s">
        <v>1268</v>
      </c>
      <c r="B693" s="287" t="s">
        <v>1269</v>
      </c>
      <c r="C693" s="260">
        <v>0</v>
      </c>
      <c r="D693" s="431"/>
      <c r="E693" s="291" t="str">
        <f t="shared" si="34"/>
        <v/>
      </c>
      <c r="F693" s="261" t="str">
        <f t="shared" si="35"/>
        <v>否</v>
      </c>
      <c r="G693" s="134" t="str">
        <f t="shared" si="36"/>
        <v>项</v>
      </c>
    </row>
    <row r="694" ht="36" hidden="1" customHeight="1" spans="1:7">
      <c r="A694" s="430" t="s">
        <v>1270</v>
      </c>
      <c r="B694" s="287" t="s">
        <v>1271</v>
      </c>
      <c r="C694" s="260"/>
      <c r="D694" s="431"/>
      <c r="E694" s="291" t="str">
        <f t="shared" si="34"/>
        <v/>
      </c>
      <c r="F694" s="261" t="str">
        <f t="shared" si="35"/>
        <v>否</v>
      </c>
      <c r="G694" s="134" t="str">
        <f t="shared" si="36"/>
        <v>项</v>
      </c>
    </row>
    <row r="695" ht="36" customHeight="1" spans="1:7">
      <c r="A695" s="430" t="s">
        <v>1272</v>
      </c>
      <c r="B695" s="287" t="s">
        <v>1273</v>
      </c>
      <c r="C695" s="260">
        <v>7</v>
      </c>
      <c r="D695" s="431">
        <v>7</v>
      </c>
      <c r="E695" s="291">
        <f t="shared" si="34"/>
        <v>0</v>
      </c>
      <c r="F695" s="261" t="str">
        <f t="shared" si="35"/>
        <v>是</v>
      </c>
      <c r="G695" s="134" t="str">
        <f t="shared" si="36"/>
        <v>项</v>
      </c>
    </row>
    <row r="696" ht="36" customHeight="1" spans="1:7">
      <c r="A696" s="428" t="s">
        <v>1274</v>
      </c>
      <c r="B696" s="283" t="s">
        <v>1275</v>
      </c>
      <c r="C696" s="327">
        <v>2644</v>
      </c>
      <c r="D696" s="429">
        <f>SUM(D697:D699)</f>
        <v>2594</v>
      </c>
      <c r="E696" s="291">
        <f t="shared" si="34"/>
        <v>-0.019</v>
      </c>
      <c r="F696" s="261" t="str">
        <f t="shared" si="35"/>
        <v>是</v>
      </c>
      <c r="G696" s="134" t="str">
        <f t="shared" si="36"/>
        <v>款</v>
      </c>
    </row>
    <row r="697" ht="36" hidden="1" customHeight="1" spans="1:7">
      <c r="A697" s="430" t="s">
        <v>1276</v>
      </c>
      <c r="B697" s="287" t="s">
        <v>1277</v>
      </c>
      <c r="C697" s="260">
        <v>0</v>
      </c>
      <c r="D697" s="431"/>
      <c r="E697" s="291" t="str">
        <f t="shared" si="34"/>
        <v/>
      </c>
      <c r="F697" s="261" t="str">
        <f t="shared" si="35"/>
        <v>否</v>
      </c>
      <c r="G697" s="134" t="str">
        <f t="shared" si="36"/>
        <v>项</v>
      </c>
    </row>
    <row r="698" ht="36" customHeight="1" spans="1:7">
      <c r="A698" s="430" t="s">
        <v>1278</v>
      </c>
      <c r="B698" s="287" t="s">
        <v>1279</v>
      </c>
      <c r="C698" s="260">
        <v>2547</v>
      </c>
      <c r="D698" s="431">
        <v>2494</v>
      </c>
      <c r="E698" s="291">
        <f t="shared" si="34"/>
        <v>-0.021</v>
      </c>
      <c r="F698" s="261" t="str">
        <f t="shared" si="35"/>
        <v>是</v>
      </c>
      <c r="G698" s="134" t="str">
        <f t="shared" si="36"/>
        <v>项</v>
      </c>
    </row>
    <row r="699" ht="36" customHeight="1" spans="1:7">
      <c r="A699" s="430" t="s">
        <v>1280</v>
      </c>
      <c r="B699" s="287" t="s">
        <v>1281</v>
      </c>
      <c r="C699" s="260">
        <v>97</v>
      </c>
      <c r="D699" s="431">
        <v>100</v>
      </c>
      <c r="E699" s="291">
        <f t="shared" si="34"/>
        <v>0.031</v>
      </c>
      <c r="F699" s="261" t="str">
        <f t="shared" si="35"/>
        <v>是</v>
      </c>
      <c r="G699" s="134" t="str">
        <f t="shared" si="36"/>
        <v>项</v>
      </c>
    </row>
    <row r="700" ht="36" customHeight="1" spans="1:7">
      <c r="A700" s="428" t="s">
        <v>1282</v>
      </c>
      <c r="B700" s="283" t="s">
        <v>1283</v>
      </c>
      <c r="C700" s="327">
        <v>3461</v>
      </c>
      <c r="D700" s="429">
        <f>SUM(D701:D711)</f>
        <v>3609</v>
      </c>
      <c r="E700" s="291">
        <f t="shared" si="34"/>
        <v>0.043</v>
      </c>
      <c r="F700" s="261" t="str">
        <f t="shared" si="35"/>
        <v>是</v>
      </c>
      <c r="G700" s="134" t="str">
        <f t="shared" si="36"/>
        <v>款</v>
      </c>
    </row>
    <row r="701" ht="36" customHeight="1" spans="1:7">
      <c r="A701" s="430" t="s">
        <v>1284</v>
      </c>
      <c r="B701" s="287" t="s">
        <v>1285</v>
      </c>
      <c r="C701" s="260">
        <v>597</v>
      </c>
      <c r="D701" s="431">
        <v>587</v>
      </c>
      <c r="E701" s="291">
        <f t="shared" si="34"/>
        <v>-0.017</v>
      </c>
      <c r="F701" s="261" t="str">
        <f t="shared" si="35"/>
        <v>是</v>
      </c>
      <c r="G701" s="134" t="str">
        <f t="shared" si="36"/>
        <v>项</v>
      </c>
    </row>
    <row r="702" ht="36" hidden="1" customHeight="1" spans="1:7">
      <c r="A702" s="430" t="s">
        <v>1286</v>
      </c>
      <c r="B702" s="287" t="s">
        <v>1287</v>
      </c>
      <c r="C702" s="260">
        <v>80</v>
      </c>
      <c r="D702" s="431">
        <v>0</v>
      </c>
      <c r="E702" s="291">
        <f t="shared" si="34"/>
        <v>-1</v>
      </c>
      <c r="F702" s="261" t="str">
        <f t="shared" si="35"/>
        <v>是</v>
      </c>
      <c r="G702" s="134" t="str">
        <f t="shared" si="36"/>
        <v>项</v>
      </c>
    </row>
    <row r="703" ht="36" customHeight="1" spans="1:7">
      <c r="A703" s="430" t="s">
        <v>1288</v>
      </c>
      <c r="B703" s="287" t="s">
        <v>1289</v>
      </c>
      <c r="C703" s="260">
        <v>434</v>
      </c>
      <c r="D703" s="431">
        <v>464</v>
      </c>
      <c r="E703" s="291">
        <f t="shared" si="34"/>
        <v>0.069</v>
      </c>
      <c r="F703" s="261" t="str">
        <f t="shared" si="35"/>
        <v>是</v>
      </c>
      <c r="G703" s="134" t="str">
        <f t="shared" si="36"/>
        <v>项</v>
      </c>
    </row>
    <row r="704" ht="36" hidden="1" customHeight="1" spans="1:7">
      <c r="A704" s="430" t="s">
        <v>1290</v>
      </c>
      <c r="B704" s="287" t="s">
        <v>1291</v>
      </c>
      <c r="C704" s="260">
        <v>0</v>
      </c>
      <c r="D704" s="431"/>
      <c r="E704" s="291" t="str">
        <f t="shared" si="34"/>
        <v/>
      </c>
      <c r="F704" s="261" t="str">
        <f t="shared" si="35"/>
        <v>否</v>
      </c>
      <c r="G704" s="134" t="str">
        <f t="shared" si="36"/>
        <v>项</v>
      </c>
    </row>
    <row r="705" ht="36" hidden="1" customHeight="1" spans="1:7">
      <c r="A705" s="430" t="s">
        <v>1292</v>
      </c>
      <c r="B705" s="287" t="s">
        <v>1293</v>
      </c>
      <c r="C705" s="260"/>
      <c r="D705" s="431"/>
      <c r="E705" s="291" t="str">
        <f t="shared" si="34"/>
        <v/>
      </c>
      <c r="F705" s="261" t="str">
        <f t="shared" si="35"/>
        <v>否</v>
      </c>
      <c r="G705" s="134" t="str">
        <f t="shared" si="36"/>
        <v>项</v>
      </c>
    </row>
    <row r="706" ht="36" hidden="1" customHeight="1" spans="1:7">
      <c r="A706" s="430" t="s">
        <v>1294</v>
      </c>
      <c r="B706" s="287" t="s">
        <v>1295</v>
      </c>
      <c r="C706" s="260">
        <v>0</v>
      </c>
      <c r="D706" s="431"/>
      <c r="E706" s="291" t="str">
        <f t="shared" si="34"/>
        <v/>
      </c>
      <c r="F706" s="261" t="str">
        <f t="shared" si="35"/>
        <v>否</v>
      </c>
      <c r="G706" s="134" t="str">
        <f t="shared" si="36"/>
        <v>项</v>
      </c>
    </row>
    <row r="707" ht="36" hidden="1" customHeight="1" spans="1:7">
      <c r="A707" s="430" t="s">
        <v>1296</v>
      </c>
      <c r="B707" s="287" t="s">
        <v>1297</v>
      </c>
      <c r="C707" s="260">
        <v>0</v>
      </c>
      <c r="D707" s="431"/>
      <c r="E707" s="291" t="str">
        <f t="shared" si="34"/>
        <v/>
      </c>
      <c r="F707" s="261" t="str">
        <f t="shared" si="35"/>
        <v>否</v>
      </c>
      <c r="G707" s="134" t="str">
        <f t="shared" si="36"/>
        <v>项</v>
      </c>
    </row>
    <row r="708" ht="36" customHeight="1" spans="1:7">
      <c r="A708" s="430" t="s">
        <v>1298</v>
      </c>
      <c r="B708" s="287" t="s">
        <v>1299</v>
      </c>
      <c r="C708" s="260">
        <v>2267</v>
      </c>
      <c r="D708" s="431">
        <v>2491</v>
      </c>
      <c r="E708" s="291">
        <f t="shared" si="34"/>
        <v>0.099</v>
      </c>
      <c r="F708" s="261" t="str">
        <f t="shared" si="35"/>
        <v>是</v>
      </c>
      <c r="G708" s="134" t="str">
        <f t="shared" si="36"/>
        <v>项</v>
      </c>
    </row>
    <row r="709" ht="36" customHeight="1" spans="1:7">
      <c r="A709" s="430" t="s">
        <v>1300</v>
      </c>
      <c r="B709" s="287" t="s">
        <v>1301</v>
      </c>
      <c r="C709" s="260">
        <v>66</v>
      </c>
      <c r="D709" s="431">
        <v>55</v>
      </c>
      <c r="E709" s="291">
        <f t="shared" si="34"/>
        <v>-0.167</v>
      </c>
      <c r="F709" s="261" t="str">
        <f t="shared" si="35"/>
        <v>是</v>
      </c>
      <c r="G709" s="134" t="str">
        <f t="shared" si="36"/>
        <v>项</v>
      </c>
    </row>
    <row r="710" ht="36" customHeight="1" spans="1:7">
      <c r="A710" s="430" t="s">
        <v>1302</v>
      </c>
      <c r="B710" s="287" t="s">
        <v>1303</v>
      </c>
      <c r="C710" s="260">
        <v>15</v>
      </c>
      <c r="D710" s="431">
        <v>10</v>
      </c>
      <c r="E710" s="291">
        <f t="shared" si="34"/>
        <v>-0.333</v>
      </c>
      <c r="F710" s="261" t="str">
        <f t="shared" si="35"/>
        <v>是</v>
      </c>
      <c r="G710" s="134" t="str">
        <f t="shared" si="36"/>
        <v>项</v>
      </c>
    </row>
    <row r="711" ht="36" customHeight="1" spans="1:7">
      <c r="A711" s="430" t="s">
        <v>1304</v>
      </c>
      <c r="B711" s="287" t="s">
        <v>1305</v>
      </c>
      <c r="C711" s="260">
        <v>2</v>
      </c>
      <c r="D711" s="431">
        <v>2</v>
      </c>
      <c r="E711" s="291">
        <f t="shared" ref="E711:E774" si="37">IF(C711&gt;0,D711/C711-1,IF(C711&lt;0,-(D711/C711-1),""))</f>
        <v>0</v>
      </c>
      <c r="F711" s="261" t="str">
        <f t="shared" si="35"/>
        <v>是</v>
      </c>
      <c r="G711" s="134" t="str">
        <f t="shared" si="36"/>
        <v>项</v>
      </c>
    </row>
    <row r="712" ht="36" hidden="1" customHeight="1" spans="1:7">
      <c r="A712" s="428" t="s">
        <v>1306</v>
      </c>
      <c r="B712" s="283" t="s">
        <v>1307</v>
      </c>
      <c r="C712" s="327"/>
      <c r="D712" s="429"/>
      <c r="E712" s="291" t="str">
        <f t="shared" si="37"/>
        <v/>
      </c>
      <c r="F712" s="261" t="str">
        <f t="shared" si="35"/>
        <v>否</v>
      </c>
      <c r="G712" s="134" t="str">
        <f t="shared" si="36"/>
        <v>款</v>
      </c>
    </row>
    <row r="713" ht="36" hidden="1" customHeight="1" spans="1:7">
      <c r="A713" s="430" t="s">
        <v>1308</v>
      </c>
      <c r="B713" s="287" t="s">
        <v>1309</v>
      </c>
      <c r="C713" s="260"/>
      <c r="D713" s="431"/>
      <c r="E713" s="291" t="str">
        <f t="shared" si="37"/>
        <v/>
      </c>
      <c r="F713" s="261" t="str">
        <f t="shared" si="35"/>
        <v>否</v>
      </c>
      <c r="G713" s="134" t="str">
        <f t="shared" si="36"/>
        <v>项</v>
      </c>
    </row>
    <row r="714" ht="36" hidden="1" customHeight="1" spans="1:7">
      <c r="A714" s="430" t="s">
        <v>1310</v>
      </c>
      <c r="B714" s="287" t="s">
        <v>1311</v>
      </c>
      <c r="C714" s="260">
        <v>0</v>
      </c>
      <c r="D714" s="431"/>
      <c r="E714" s="291" t="str">
        <f t="shared" si="37"/>
        <v/>
      </c>
      <c r="F714" s="261" t="str">
        <f t="shared" si="35"/>
        <v>否</v>
      </c>
      <c r="G714" s="134" t="str">
        <f t="shared" si="36"/>
        <v>项</v>
      </c>
    </row>
    <row r="715" ht="36" customHeight="1" spans="1:7">
      <c r="A715" s="428" t="s">
        <v>1312</v>
      </c>
      <c r="B715" s="283" t="s">
        <v>1313</v>
      </c>
      <c r="C715" s="327">
        <v>415</v>
      </c>
      <c r="D715" s="429">
        <f>SUM(D716:D718)</f>
        <v>323</v>
      </c>
      <c r="E715" s="291">
        <f t="shared" si="37"/>
        <v>-0.222</v>
      </c>
      <c r="F715" s="261" t="str">
        <f t="shared" ref="F715:F776" si="38">IF(LEN(A715)=3,"是",IF(B715&lt;&gt;"",IF(SUM(C715:D715)&lt;&gt;0,"是","否"),"是"))</f>
        <v>是</v>
      </c>
      <c r="G715" s="134" t="str">
        <f t="shared" ref="G715:G776" si="39">IF(LEN(A715)=3,"类",IF(LEN(A715)=5,"款","项"))</f>
        <v>款</v>
      </c>
    </row>
    <row r="716" ht="36" hidden="1" customHeight="1" spans="1:7">
      <c r="A716" s="430" t="s">
        <v>1314</v>
      </c>
      <c r="B716" s="287" t="s">
        <v>1315</v>
      </c>
      <c r="C716" s="260">
        <v>30</v>
      </c>
      <c r="D716" s="431">
        <v>0</v>
      </c>
      <c r="E716" s="291">
        <f t="shared" si="37"/>
        <v>-1</v>
      </c>
      <c r="F716" s="261" t="str">
        <f t="shared" si="38"/>
        <v>是</v>
      </c>
      <c r="G716" s="134" t="str">
        <f t="shared" si="39"/>
        <v>项</v>
      </c>
    </row>
    <row r="717" ht="36" hidden="1" customHeight="1" spans="1:7">
      <c r="A717" s="430" t="s">
        <v>1316</v>
      </c>
      <c r="B717" s="287" t="s">
        <v>1317</v>
      </c>
      <c r="C717" s="260"/>
      <c r="D717" s="431"/>
      <c r="E717" s="291" t="str">
        <f t="shared" si="37"/>
        <v/>
      </c>
      <c r="F717" s="261" t="str">
        <f t="shared" si="38"/>
        <v>否</v>
      </c>
      <c r="G717" s="134" t="str">
        <f t="shared" si="39"/>
        <v>项</v>
      </c>
    </row>
    <row r="718" ht="36" customHeight="1" spans="1:7">
      <c r="A718" s="430" t="s">
        <v>1318</v>
      </c>
      <c r="B718" s="287" t="s">
        <v>1319</v>
      </c>
      <c r="C718" s="260">
        <v>385</v>
      </c>
      <c r="D718" s="431">
        <v>323</v>
      </c>
      <c r="E718" s="291">
        <f t="shared" si="37"/>
        <v>-0.161</v>
      </c>
      <c r="F718" s="261" t="str">
        <f t="shared" si="38"/>
        <v>是</v>
      </c>
      <c r="G718" s="134" t="str">
        <f t="shared" si="39"/>
        <v>项</v>
      </c>
    </row>
    <row r="719" ht="36" customHeight="1" spans="1:7">
      <c r="A719" s="428" t="s">
        <v>1320</v>
      </c>
      <c r="B719" s="283" t="s">
        <v>1321</v>
      </c>
      <c r="C719" s="327">
        <v>3896</v>
      </c>
      <c r="D719" s="429">
        <f>SUM(D720:D723)</f>
        <v>3329</v>
      </c>
      <c r="E719" s="291">
        <f t="shared" si="37"/>
        <v>-0.146</v>
      </c>
      <c r="F719" s="261" t="str">
        <f t="shared" si="38"/>
        <v>是</v>
      </c>
      <c r="G719" s="134" t="str">
        <f t="shared" si="39"/>
        <v>款</v>
      </c>
    </row>
    <row r="720" ht="36" customHeight="1" spans="1:7">
      <c r="A720" s="430" t="s">
        <v>1322</v>
      </c>
      <c r="B720" s="287" t="s">
        <v>1323</v>
      </c>
      <c r="C720" s="260">
        <v>950</v>
      </c>
      <c r="D720" s="431">
        <v>800</v>
      </c>
      <c r="E720" s="291">
        <f t="shared" si="37"/>
        <v>-0.158</v>
      </c>
      <c r="F720" s="261" t="str">
        <f t="shared" si="38"/>
        <v>是</v>
      </c>
      <c r="G720" s="134" t="str">
        <f t="shared" si="39"/>
        <v>项</v>
      </c>
    </row>
    <row r="721" ht="36" customHeight="1" spans="1:7">
      <c r="A721" s="430" t="s">
        <v>1324</v>
      </c>
      <c r="B721" s="287" t="s">
        <v>1325</v>
      </c>
      <c r="C721" s="260">
        <v>2472</v>
      </c>
      <c r="D721" s="431">
        <v>2129</v>
      </c>
      <c r="E721" s="291">
        <f t="shared" si="37"/>
        <v>-0.139</v>
      </c>
      <c r="F721" s="261" t="str">
        <f t="shared" si="38"/>
        <v>是</v>
      </c>
      <c r="G721" s="134" t="str">
        <f t="shared" si="39"/>
        <v>项</v>
      </c>
    </row>
    <row r="722" ht="36" hidden="1" customHeight="1" spans="1:7">
      <c r="A722" s="430" t="s">
        <v>1326</v>
      </c>
      <c r="B722" s="287" t="s">
        <v>1327</v>
      </c>
      <c r="C722" s="260"/>
      <c r="D722" s="431"/>
      <c r="E722" s="291" t="str">
        <f t="shared" si="37"/>
        <v/>
      </c>
      <c r="F722" s="261" t="str">
        <f t="shared" si="38"/>
        <v>否</v>
      </c>
      <c r="G722" s="134" t="str">
        <f t="shared" si="39"/>
        <v>项</v>
      </c>
    </row>
    <row r="723" ht="36" customHeight="1" spans="1:7">
      <c r="A723" s="430" t="s">
        <v>1328</v>
      </c>
      <c r="B723" s="287" t="s">
        <v>1329</v>
      </c>
      <c r="C723" s="260">
        <v>474</v>
      </c>
      <c r="D723" s="431">
        <v>400</v>
      </c>
      <c r="E723" s="291">
        <f t="shared" si="37"/>
        <v>-0.156</v>
      </c>
      <c r="F723" s="261" t="str">
        <f t="shared" si="38"/>
        <v>是</v>
      </c>
      <c r="G723" s="134" t="str">
        <f t="shared" si="39"/>
        <v>项</v>
      </c>
    </row>
    <row r="724" ht="36" customHeight="1" spans="1:7">
      <c r="A724" s="428" t="s">
        <v>1330</v>
      </c>
      <c r="B724" s="283" t="s">
        <v>1331</v>
      </c>
      <c r="C724" s="327">
        <v>180</v>
      </c>
      <c r="D724" s="429">
        <f>SUM(D725:D727)</f>
        <v>214</v>
      </c>
      <c r="E724" s="291">
        <f t="shared" si="37"/>
        <v>0.189</v>
      </c>
      <c r="F724" s="261" t="str">
        <f t="shared" si="38"/>
        <v>是</v>
      </c>
      <c r="G724" s="134" t="str">
        <f t="shared" si="39"/>
        <v>款</v>
      </c>
    </row>
    <row r="725" ht="36" hidden="1" customHeight="1" spans="1:7">
      <c r="A725" s="430" t="s">
        <v>1332</v>
      </c>
      <c r="B725" s="287" t="s">
        <v>1333</v>
      </c>
      <c r="C725" s="260">
        <v>6</v>
      </c>
      <c r="D725" s="431">
        <v>0</v>
      </c>
      <c r="E725" s="291">
        <f t="shared" si="37"/>
        <v>-1</v>
      </c>
      <c r="F725" s="261" t="str">
        <f t="shared" si="38"/>
        <v>是</v>
      </c>
      <c r="G725" s="134" t="str">
        <f t="shared" si="39"/>
        <v>项</v>
      </c>
    </row>
    <row r="726" ht="36" customHeight="1" spans="1:7">
      <c r="A726" s="430" t="s">
        <v>1334</v>
      </c>
      <c r="B726" s="287" t="s">
        <v>1335</v>
      </c>
      <c r="C726" s="260">
        <v>172</v>
      </c>
      <c r="D726" s="431">
        <v>213</v>
      </c>
      <c r="E726" s="291">
        <f t="shared" si="37"/>
        <v>0.238</v>
      </c>
      <c r="F726" s="261" t="str">
        <f t="shared" si="38"/>
        <v>是</v>
      </c>
      <c r="G726" s="134" t="str">
        <f t="shared" si="39"/>
        <v>项</v>
      </c>
    </row>
    <row r="727" ht="36" customHeight="1" spans="1:7">
      <c r="A727" s="430" t="s">
        <v>1336</v>
      </c>
      <c r="B727" s="287" t="s">
        <v>1337</v>
      </c>
      <c r="C727" s="260">
        <v>2</v>
      </c>
      <c r="D727" s="431">
        <v>1</v>
      </c>
      <c r="E727" s="291">
        <f t="shared" si="37"/>
        <v>-0.5</v>
      </c>
      <c r="F727" s="261" t="str">
        <f t="shared" si="38"/>
        <v>是</v>
      </c>
      <c r="G727" s="134" t="str">
        <f t="shared" si="39"/>
        <v>项</v>
      </c>
    </row>
    <row r="728" ht="36" customHeight="1" spans="1:7">
      <c r="A728" s="428" t="s">
        <v>1338</v>
      </c>
      <c r="B728" s="283" t="s">
        <v>1339</v>
      </c>
      <c r="C728" s="327">
        <v>60</v>
      </c>
      <c r="D728" s="429">
        <f>SUM(D729:D731)</f>
        <v>56</v>
      </c>
      <c r="E728" s="291">
        <f t="shared" si="37"/>
        <v>-0.067</v>
      </c>
      <c r="F728" s="261" t="str">
        <f t="shared" si="38"/>
        <v>是</v>
      </c>
      <c r="G728" s="134" t="str">
        <f t="shared" si="39"/>
        <v>款</v>
      </c>
    </row>
    <row r="729" ht="36" customHeight="1" spans="1:7">
      <c r="A729" s="430" t="s">
        <v>1340</v>
      </c>
      <c r="B729" s="287" t="s">
        <v>1341</v>
      </c>
      <c r="C729" s="260">
        <v>50</v>
      </c>
      <c r="D729" s="431">
        <v>50</v>
      </c>
      <c r="E729" s="291">
        <f t="shared" si="37"/>
        <v>0</v>
      </c>
      <c r="F729" s="261" t="str">
        <f t="shared" si="38"/>
        <v>是</v>
      </c>
      <c r="G729" s="134" t="str">
        <f t="shared" si="39"/>
        <v>项</v>
      </c>
    </row>
    <row r="730" ht="36" hidden="1" customHeight="1" spans="1:7">
      <c r="A730" s="430" t="s">
        <v>1342</v>
      </c>
      <c r="B730" s="287" t="s">
        <v>1343</v>
      </c>
      <c r="C730" s="260">
        <v>0</v>
      </c>
      <c r="D730" s="431"/>
      <c r="E730" s="291" t="str">
        <f t="shared" si="37"/>
        <v/>
      </c>
      <c r="F730" s="261" t="str">
        <f t="shared" si="38"/>
        <v>否</v>
      </c>
      <c r="G730" s="134" t="str">
        <f t="shared" si="39"/>
        <v>项</v>
      </c>
    </row>
    <row r="731" ht="36" customHeight="1" spans="1:7">
      <c r="A731" s="430" t="s">
        <v>1344</v>
      </c>
      <c r="B731" s="287" t="s">
        <v>1345</v>
      </c>
      <c r="C731" s="260">
        <v>10</v>
      </c>
      <c r="D731" s="431">
        <v>6</v>
      </c>
      <c r="E731" s="291">
        <f t="shared" si="37"/>
        <v>-0.4</v>
      </c>
      <c r="F731" s="261" t="str">
        <f t="shared" si="38"/>
        <v>是</v>
      </c>
      <c r="G731" s="134" t="str">
        <f t="shared" si="39"/>
        <v>项</v>
      </c>
    </row>
    <row r="732" ht="36" customHeight="1" spans="1:7">
      <c r="A732" s="428" t="s">
        <v>1346</v>
      </c>
      <c r="B732" s="283" t="s">
        <v>1347</v>
      </c>
      <c r="C732" s="327">
        <v>44</v>
      </c>
      <c r="D732" s="429">
        <f>SUM(D733:D734)</f>
        <v>34</v>
      </c>
      <c r="E732" s="291">
        <f t="shared" si="37"/>
        <v>-0.227</v>
      </c>
      <c r="F732" s="261" t="str">
        <f t="shared" si="38"/>
        <v>是</v>
      </c>
      <c r="G732" s="134" t="str">
        <f t="shared" si="39"/>
        <v>款</v>
      </c>
    </row>
    <row r="733" ht="36" customHeight="1" spans="1:7">
      <c r="A733" s="430" t="s">
        <v>1348</v>
      </c>
      <c r="B733" s="287" t="s">
        <v>1349</v>
      </c>
      <c r="C733" s="260">
        <v>44</v>
      </c>
      <c r="D733" s="431">
        <v>34</v>
      </c>
      <c r="E733" s="291">
        <f t="shared" si="37"/>
        <v>-0.227</v>
      </c>
      <c r="F733" s="261" t="str">
        <f t="shared" si="38"/>
        <v>是</v>
      </c>
      <c r="G733" s="134" t="str">
        <f t="shared" si="39"/>
        <v>项</v>
      </c>
    </row>
    <row r="734" ht="36" hidden="1" customHeight="1" spans="1:7">
      <c r="A734" s="430" t="s">
        <v>1350</v>
      </c>
      <c r="B734" s="287" t="s">
        <v>1351</v>
      </c>
      <c r="C734" s="260">
        <v>0</v>
      </c>
      <c r="D734" s="431"/>
      <c r="E734" s="291" t="str">
        <f t="shared" si="37"/>
        <v/>
      </c>
      <c r="F734" s="261" t="str">
        <f t="shared" si="38"/>
        <v>否</v>
      </c>
      <c r="G734" s="134" t="str">
        <f t="shared" si="39"/>
        <v>项</v>
      </c>
    </row>
    <row r="735" ht="36" customHeight="1" spans="1:7">
      <c r="A735" s="428" t="s">
        <v>1352</v>
      </c>
      <c r="B735" s="283" t="s">
        <v>1353</v>
      </c>
      <c r="C735" s="327">
        <v>10</v>
      </c>
      <c r="D735" s="429">
        <f>SUM(D736:D743)</f>
        <v>8</v>
      </c>
      <c r="E735" s="291">
        <f t="shared" si="37"/>
        <v>-0.2</v>
      </c>
      <c r="F735" s="261" t="str">
        <f t="shared" si="38"/>
        <v>是</v>
      </c>
      <c r="G735" s="134" t="str">
        <f t="shared" si="39"/>
        <v>款</v>
      </c>
    </row>
    <row r="736" ht="36" customHeight="1" spans="1:7">
      <c r="A736" s="430" t="s">
        <v>1354</v>
      </c>
      <c r="B736" s="287" t="s">
        <v>139</v>
      </c>
      <c r="C736" s="260"/>
      <c r="D736" s="431">
        <v>6</v>
      </c>
      <c r="E736" s="291">
        <v>1</v>
      </c>
      <c r="F736" s="261" t="str">
        <f t="shared" si="38"/>
        <v>是</v>
      </c>
      <c r="G736" s="134" t="str">
        <f t="shared" si="39"/>
        <v>项</v>
      </c>
    </row>
    <row r="737" ht="36" hidden="1" customHeight="1" spans="1:7">
      <c r="A737" s="430" t="s">
        <v>1355</v>
      </c>
      <c r="B737" s="287" t="s">
        <v>141</v>
      </c>
      <c r="C737" s="260">
        <v>8</v>
      </c>
      <c r="D737" s="431">
        <v>0</v>
      </c>
      <c r="E737" s="291">
        <f t="shared" si="37"/>
        <v>-1</v>
      </c>
      <c r="F737" s="261" t="str">
        <f t="shared" si="38"/>
        <v>是</v>
      </c>
      <c r="G737" s="134" t="str">
        <f t="shared" si="39"/>
        <v>项</v>
      </c>
    </row>
    <row r="738" ht="36" hidden="1" customHeight="1" spans="1:7">
      <c r="A738" s="430" t="s">
        <v>1356</v>
      </c>
      <c r="B738" s="287" t="s">
        <v>143</v>
      </c>
      <c r="C738" s="260">
        <v>0</v>
      </c>
      <c r="D738" s="431"/>
      <c r="E738" s="291" t="str">
        <f t="shared" si="37"/>
        <v/>
      </c>
      <c r="F738" s="261" t="str">
        <f t="shared" si="38"/>
        <v>否</v>
      </c>
      <c r="G738" s="134" t="str">
        <f t="shared" si="39"/>
        <v>项</v>
      </c>
    </row>
    <row r="739" ht="36" hidden="1" customHeight="1" spans="1:7">
      <c r="A739" s="430" t="s">
        <v>1357</v>
      </c>
      <c r="B739" s="287" t="s">
        <v>240</v>
      </c>
      <c r="C739" s="260">
        <v>0</v>
      </c>
      <c r="D739" s="431"/>
      <c r="E739" s="291" t="str">
        <f t="shared" si="37"/>
        <v/>
      </c>
      <c r="F739" s="261" t="str">
        <f t="shared" si="38"/>
        <v>否</v>
      </c>
      <c r="G739" s="134" t="str">
        <f t="shared" si="39"/>
        <v>项</v>
      </c>
    </row>
    <row r="740" ht="36" customHeight="1" spans="1:7">
      <c r="A740" s="430" t="s">
        <v>1358</v>
      </c>
      <c r="B740" s="287" t="s">
        <v>1359</v>
      </c>
      <c r="C740" s="260">
        <v>2</v>
      </c>
      <c r="D740" s="431">
        <v>2</v>
      </c>
      <c r="E740" s="291">
        <f t="shared" si="37"/>
        <v>0</v>
      </c>
      <c r="F740" s="261" t="str">
        <f t="shared" si="38"/>
        <v>是</v>
      </c>
      <c r="G740" s="134" t="str">
        <f t="shared" si="39"/>
        <v>项</v>
      </c>
    </row>
    <row r="741" ht="36" hidden="1" customHeight="1" spans="1:7">
      <c r="A741" s="430" t="s">
        <v>1360</v>
      </c>
      <c r="B741" s="287" t="s">
        <v>1361</v>
      </c>
      <c r="C741" s="260"/>
      <c r="D741" s="431"/>
      <c r="E741" s="291" t="str">
        <f t="shared" si="37"/>
        <v/>
      </c>
      <c r="F741" s="261" t="str">
        <f t="shared" si="38"/>
        <v>否</v>
      </c>
      <c r="G741" s="134" t="str">
        <f t="shared" si="39"/>
        <v>项</v>
      </c>
    </row>
    <row r="742" ht="36" hidden="1" customHeight="1" spans="1:7">
      <c r="A742" s="430" t="s">
        <v>1362</v>
      </c>
      <c r="B742" s="287" t="s">
        <v>157</v>
      </c>
      <c r="C742" s="260"/>
      <c r="D742" s="431"/>
      <c r="E742" s="291" t="str">
        <f t="shared" si="37"/>
        <v/>
      </c>
      <c r="F742" s="261" t="str">
        <f t="shared" si="38"/>
        <v>否</v>
      </c>
      <c r="G742" s="134" t="str">
        <f t="shared" si="39"/>
        <v>项</v>
      </c>
    </row>
    <row r="743" ht="36" hidden="1" customHeight="1" spans="1:7">
      <c r="A743" s="430" t="s">
        <v>1363</v>
      </c>
      <c r="B743" s="287" t="s">
        <v>1364</v>
      </c>
      <c r="C743" s="260">
        <v>0</v>
      </c>
      <c r="D743" s="431"/>
      <c r="E743" s="291" t="str">
        <f t="shared" si="37"/>
        <v/>
      </c>
      <c r="F743" s="261" t="str">
        <f t="shared" si="38"/>
        <v>否</v>
      </c>
      <c r="G743" s="134" t="str">
        <f t="shared" si="39"/>
        <v>项</v>
      </c>
    </row>
    <row r="744" ht="36" hidden="1" customHeight="1" spans="1:7">
      <c r="A744" s="428" t="s">
        <v>1365</v>
      </c>
      <c r="B744" s="283" t="s">
        <v>1366</v>
      </c>
      <c r="C744" s="327">
        <v>0</v>
      </c>
      <c r="D744" s="429"/>
      <c r="E744" s="291" t="str">
        <f t="shared" si="37"/>
        <v/>
      </c>
      <c r="F744" s="261" t="str">
        <f t="shared" si="38"/>
        <v>否</v>
      </c>
      <c r="G744" s="134" t="str">
        <f t="shared" si="39"/>
        <v>款</v>
      </c>
    </row>
    <row r="745" ht="36" hidden="1" customHeight="1" spans="1:7">
      <c r="A745" s="430" t="s">
        <v>1367</v>
      </c>
      <c r="B745" s="287" t="s">
        <v>1368</v>
      </c>
      <c r="C745" s="260">
        <v>0</v>
      </c>
      <c r="D745" s="431"/>
      <c r="E745" s="291" t="str">
        <f t="shared" si="37"/>
        <v/>
      </c>
      <c r="F745" s="261" t="str">
        <f t="shared" si="38"/>
        <v>否</v>
      </c>
      <c r="G745" s="134" t="str">
        <f t="shared" si="39"/>
        <v>项</v>
      </c>
    </row>
    <row r="746" s="136" customFormat="1" ht="36" customHeight="1" spans="1:6">
      <c r="A746" s="434">
        <v>21019</v>
      </c>
      <c r="B746" s="448" t="s">
        <v>1369</v>
      </c>
      <c r="C746" s="260"/>
      <c r="D746" s="431">
        <f>SUM(D747)</f>
        <v>1156</v>
      </c>
      <c r="E746" s="291">
        <v>1</v>
      </c>
      <c r="F746" s="258"/>
    </row>
    <row r="747" s="136" customFormat="1" ht="36" customHeight="1" spans="1:6">
      <c r="A747" s="437">
        <v>2101902</v>
      </c>
      <c r="B747" s="449" t="s">
        <v>1370</v>
      </c>
      <c r="C747" s="260"/>
      <c r="D747" s="431">
        <v>1156</v>
      </c>
      <c r="E747" s="291">
        <v>1</v>
      </c>
      <c r="F747" s="258"/>
    </row>
    <row r="748" ht="36" customHeight="1" spans="1:7">
      <c r="A748" s="428" t="s">
        <v>1371</v>
      </c>
      <c r="B748" s="283" t="s">
        <v>1372</v>
      </c>
      <c r="C748" s="327">
        <v>8</v>
      </c>
      <c r="D748" s="429">
        <v>7</v>
      </c>
      <c r="E748" s="291">
        <f t="shared" ref="E748:E776" si="40">IF(C748&gt;0,D748/C748-1,IF(C748&lt;0,-(D748/C748-1),""))</f>
        <v>-0.125</v>
      </c>
      <c r="F748" s="261" t="str">
        <f t="shared" ref="F748:F778" si="41">IF(LEN(A748)=3,"是",IF(B748&lt;&gt;"",IF(SUM(C748:D748)&lt;&gt;0,"是","否"),"是"))</f>
        <v>是</v>
      </c>
      <c r="G748" s="134" t="str">
        <f t="shared" ref="G748:G778" si="42">IF(LEN(A748)=3,"类",IF(LEN(A748)=5,"款","项"))</f>
        <v>款</v>
      </c>
    </row>
    <row r="749" ht="36" customHeight="1" spans="1:7">
      <c r="A749" s="430">
        <v>2109999</v>
      </c>
      <c r="B749" s="287" t="s">
        <v>1373</v>
      </c>
      <c r="C749" s="260">
        <v>8</v>
      </c>
      <c r="D749" s="431">
        <v>7</v>
      </c>
      <c r="E749" s="291">
        <f t="shared" si="40"/>
        <v>-0.125</v>
      </c>
      <c r="F749" s="261" t="str">
        <f t="shared" si="41"/>
        <v>是</v>
      </c>
      <c r="G749" s="134" t="str">
        <f t="shared" si="42"/>
        <v>项</v>
      </c>
    </row>
    <row r="750" ht="36" customHeight="1" spans="1:7">
      <c r="A750" s="428">
        <v>211</v>
      </c>
      <c r="B750" s="283" t="s">
        <v>88</v>
      </c>
      <c r="C750" s="327">
        <v>1215</v>
      </c>
      <c r="D750" s="429">
        <f>SUM(D751,D761,D765,D774)</f>
        <v>326</v>
      </c>
      <c r="E750" s="291">
        <f t="shared" si="40"/>
        <v>-0.732</v>
      </c>
      <c r="F750" s="261" t="str">
        <f t="shared" si="41"/>
        <v>是</v>
      </c>
      <c r="G750" s="134" t="str">
        <f t="shared" si="42"/>
        <v>类</v>
      </c>
    </row>
    <row r="751" ht="36" hidden="1" customHeight="1" spans="1:7">
      <c r="A751" s="428" t="s">
        <v>1374</v>
      </c>
      <c r="B751" s="283" t="s">
        <v>1375</v>
      </c>
      <c r="C751" s="327"/>
      <c r="D751" s="429"/>
      <c r="E751" s="291" t="str">
        <f t="shared" si="40"/>
        <v/>
      </c>
      <c r="F751" s="261" t="str">
        <f t="shared" si="41"/>
        <v>否</v>
      </c>
      <c r="G751" s="134" t="str">
        <f t="shared" si="42"/>
        <v>款</v>
      </c>
    </row>
    <row r="752" ht="36" hidden="1" customHeight="1" spans="1:7">
      <c r="A752" s="430" t="s">
        <v>1376</v>
      </c>
      <c r="B752" s="287" t="s">
        <v>139</v>
      </c>
      <c r="C752" s="260"/>
      <c r="D752" s="431"/>
      <c r="E752" s="291" t="str">
        <f t="shared" si="40"/>
        <v/>
      </c>
      <c r="F752" s="261" t="str">
        <f t="shared" si="41"/>
        <v>否</v>
      </c>
      <c r="G752" s="134" t="str">
        <f t="shared" si="42"/>
        <v>项</v>
      </c>
    </row>
    <row r="753" ht="36" hidden="1" customHeight="1" spans="1:7">
      <c r="A753" s="430" t="s">
        <v>1377</v>
      </c>
      <c r="B753" s="287" t="s">
        <v>141</v>
      </c>
      <c r="C753" s="260"/>
      <c r="D753" s="431"/>
      <c r="E753" s="291" t="str">
        <f t="shared" si="40"/>
        <v/>
      </c>
      <c r="F753" s="261" t="str">
        <f t="shared" si="41"/>
        <v>否</v>
      </c>
      <c r="G753" s="134" t="str">
        <f t="shared" si="42"/>
        <v>项</v>
      </c>
    </row>
    <row r="754" ht="36" hidden="1" customHeight="1" spans="1:7">
      <c r="A754" s="430" t="s">
        <v>1378</v>
      </c>
      <c r="B754" s="287" t="s">
        <v>143</v>
      </c>
      <c r="C754" s="260"/>
      <c r="D754" s="431"/>
      <c r="E754" s="291" t="str">
        <f t="shared" si="40"/>
        <v/>
      </c>
      <c r="F754" s="261" t="str">
        <f t="shared" si="41"/>
        <v>否</v>
      </c>
      <c r="G754" s="134" t="str">
        <f t="shared" si="42"/>
        <v>项</v>
      </c>
    </row>
    <row r="755" ht="36" hidden="1" customHeight="1" spans="1:7">
      <c r="A755" s="430" t="s">
        <v>1379</v>
      </c>
      <c r="B755" s="287" t="s">
        <v>1380</v>
      </c>
      <c r="C755" s="260"/>
      <c r="D755" s="431"/>
      <c r="E755" s="291" t="str">
        <f t="shared" si="40"/>
        <v/>
      </c>
      <c r="F755" s="261" t="str">
        <f t="shared" si="41"/>
        <v>否</v>
      </c>
      <c r="G755" s="134" t="str">
        <f t="shared" si="42"/>
        <v>项</v>
      </c>
    </row>
    <row r="756" ht="36" hidden="1" customHeight="1" spans="1:7">
      <c r="A756" s="430" t="s">
        <v>1381</v>
      </c>
      <c r="B756" s="287" t="s">
        <v>1382</v>
      </c>
      <c r="C756" s="260"/>
      <c r="D756" s="431"/>
      <c r="E756" s="291" t="str">
        <f t="shared" si="40"/>
        <v/>
      </c>
      <c r="F756" s="261" t="str">
        <f t="shared" si="41"/>
        <v>否</v>
      </c>
      <c r="G756" s="134" t="str">
        <f t="shared" si="42"/>
        <v>项</v>
      </c>
    </row>
    <row r="757" ht="36" hidden="1" customHeight="1" spans="1:7">
      <c r="A757" s="430" t="s">
        <v>1383</v>
      </c>
      <c r="B757" s="287" t="s">
        <v>1384</v>
      </c>
      <c r="C757" s="260"/>
      <c r="D757" s="431"/>
      <c r="E757" s="291" t="str">
        <f t="shared" si="40"/>
        <v/>
      </c>
      <c r="F757" s="261" t="str">
        <f t="shared" si="41"/>
        <v>否</v>
      </c>
      <c r="G757" s="134" t="str">
        <f t="shared" si="42"/>
        <v>项</v>
      </c>
    </row>
    <row r="758" ht="36" hidden="1" customHeight="1" spans="1:7">
      <c r="A758" s="430" t="s">
        <v>1385</v>
      </c>
      <c r="B758" s="287" t="s">
        <v>1386</v>
      </c>
      <c r="C758" s="260"/>
      <c r="D758" s="431"/>
      <c r="E758" s="291" t="str">
        <f t="shared" si="40"/>
        <v/>
      </c>
      <c r="F758" s="261" t="str">
        <f t="shared" si="41"/>
        <v>否</v>
      </c>
      <c r="G758" s="134" t="str">
        <f t="shared" si="42"/>
        <v>项</v>
      </c>
    </row>
    <row r="759" ht="36" hidden="1" customHeight="1" spans="1:7">
      <c r="A759" s="430" t="s">
        <v>1387</v>
      </c>
      <c r="B759" s="287" t="s">
        <v>1388</v>
      </c>
      <c r="C759" s="260"/>
      <c r="D759" s="431"/>
      <c r="E759" s="291" t="str">
        <f t="shared" si="40"/>
        <v/>
      </c>
      <c r="F759" s="261" t="str">
        <f t="shared" si="41"/>
        <v>否</v>
      </c>
      <c r="G759" s="134" t="str">
        <f t="shared" si="42"/>
        <v>项</v>
      </c>
    </row>
    <row r="760" ht="36" hidden="1" customHeight="1" spans="1:7">
      <c r="A760" s="430" t="s">
        <v>1389</v>
      </c>
      <c r="B760" s="287" t="s">
        <v>1390</v>
      </c>
      <c r="C760" s="260"/>
      <c r="D760" s="431"/>
      <c r="E760" s="291" t="str">
        <f t="shared" si="40"/>
        <v/>
      </c>
      <c r="F760" s="261" t="str">
        <f t="shared" si="41"/>
        <v>否</v>
      </c>
      <c r="G760" s="134" t="str">
        <f t="shared" si="42"/>
        <v>项</v>
      </c>
    </row>
    <row r="761" ht="36" customHeight="1" spans="1:7">
      <c r="A761" s="428" t="s">
        <v>1391</v>
      </c>
      <c r="B761" s="283" t="s">
        <v>1392</v>
      </c>
      <c r="C761" s="327">
        <v>42</v>
      </c>
      <c r="D761" s="429">
        <f>SUM(D762:D764)</f>
        <v>42</v>
      </c>
      <c r="E761" s="291">
        <f t="shared" si="40"/>
        <v>0</v>
      </c>
      <c r="F761" s="261" t="str">
        <f t="shared" si="41"/>
        <v>是</v>
      </c>
      <c r="G761" s="134" t="str">
        <f t="shared" si="42"/>
        <v>款</v>
      </c>
    </row>
    <row r="762" ht="36" hidden="1" customHeight="1" spans="1:7">
      <c r="A762" s="430" t="s">
        <v>1393</v>
      </c>
      <c r="B762" s="287" t="s">
        <v>1394</v>
      </c>
      <c r="C762" s="260"/>
      <c r="D762" s="431"/>
      <c r="E762" s="291" t="str">
        <f t="shared" si="40"/>
        <v/>
      </c>
      <c r="F762" s="261" t="str">
        <f t="shared" si="41"/>
        <v>否</v>
      </c>
      <c r="G762" s="134" t="str">
        <f t="shared" si="42"/>
        <v>项</v>
      </c>
    </row>
    <row r="763" ht="36" hidden="1" customHeight="1" spans="1:7">
      <c r="A763" s="430" t="s">
        <v>1395</v>
      </c>
      <c r="B763" s="287" t="s">
        <v>1396</v>
      </c>
      <c r="C763" s="260"/>
      <c r="D763" s="431"/>
      <c r="E763" s="291" t="str">
        <f t="shared" si="40"/>
        <v/>
      </c>
      <c r="F763" s="261" t="str">
        <f t="shared" si="41"/>
        <v>否</v>
      </c>
      <c r="G763" s="134" t="str">
        <f t="shared" si="42"/>
        <v>项</v>
      </c>
    </row>
    <row r="764" ht="36" customHeight="1" spans="1:7">
      <c r="A764" s="430" t="s">
        <v>1397</v>
      </c>
      <c r="B764" s="287" t="s">
        <v>1398</v>
      </c>
      <c r="C764" s="260">
        <v>42</v>
      </c>
      <c r="D764" s="431">
        <v>42</v>
      </c>
      <c r="E764" s="291">
        <f t="shared" si="40"/>
        <v>0</v>
      </c>
      <c r="F764" s="261" t="str">
        <f t="shared" si="41"/>
        <v>是</v>
      </c>
      <c r="G764" s="134" t="str">
        <f t="shared" si="42"/>
        <v>项</v>
      </c>
    </row>
    <row r="765" ht="36" customHeight="1" spans="1:7">
      <c r="A765" s="428" t="s">
        <v>1399</v>
      </c>
      <c r="B765" s="283" t="s">
        <v>1400</v>
      </c>
      <c r="C765" s="327">
        <v>409</v>
      </c>
      <c r="D765" s="429">
        <f>SUM(D766:D773)</f>
        <v>264</v>
      </c>
      <c r="E765" s="291">
        <f t="shared" si="40"/>
        <v>-0.355</v>
      </c>
      <c r="F765" s="261" t="str">
        <f t="shared" si="41"/>
        <v>是</v>
      </c>
      <c r="G765" s="134" t="str">
        <f t="shared" si="42"/>
        <v>款</v>
      </c>
    </row>
    <row r="766" ht="36" customHeight="1" spans="1:7">
      <c r="A766" s="430" t="s">
        <v>1401</v>
      </c>
      <c r="B766" s="287" t="s">
        <v>1402</v>
      </c>
      <c r="C766" s="260">
        <v>9</v>
      </c>
      <c r="D766" s="431">
        <v>9</v>
      </c>
      <c r="E766" s="291">
        <f t="shared" si="40"/>
        <v>0</v>
      </c>
      <c r="F766" s="261" t="str">
        <f t="shared" si="41"/>
        <v>是</v>
      </c>
      <c r="G766" s="134" t="str">
        <f t="shared" si="42"/>
        <v>项</v>
      </c>
    </row>
    <row r="767" ht="36" customHeight="1" spans="1:7">
      <c r="A767" s="430" t="s">
        <v>1403</v>
      </c>
      <c r="B767" s="287" t="s">
        <v>1404</v>
      </c>
      <c r="C767" s="260">
        <v>388</v>
      </c>
      <c r="D767" s="431">
        <v>243</v>
      </c>
      <c r="E767" s="291">
        <f t="shared" si="40"/>
        <v>-0.374</v>
      </c>
      <c r="F767" s="261" t="str">
        <f t="shared" si="41"/>
        <v>是</v>
      </c>
      <c r="G767" s="134" t="str">
        <f t="shared" si="42"/>
        <v>项</v>
      </c>
    </row>
    <row r="768" ht="36" hidden="1" customHeight="1" spans="1:7">
      <c r="A768" s="430" t="s">
        <v>1405</v>
      </c>
      <c r="B768" s="287" t="s">
        <v>1406</v>
      </c>
      <c r="C768" s="260">
        <v>0</v>
      </c>
      <c r="D768" s="431"/>
      <c r="E768" s="291" t="str">
        <f t="shared" si="40"/>
        <v/>
      </c>
      <c r="F768" s="261" t="str">
        <f t="shared" si="41"/>
        <v>否</v>
      </c>
      <c r="G768" s="134" t="str">
        <f t="shared" si="42"/>
        <v>项</v>
      </c>
    </row>
    <row r="769" ht="36" hidden="1" customHeight="1" spans="1:7">
      <c r="A769" s="430" t="s">
        <v>1407</v>
      </c>
      <c r="B769" s="287" t="s">
        <v>1408</v>
      </c>
      <c r="C769" s="260"/>
      <c r="D769" s="431"/>
      <c r="E769" s="291" t="str">
        <f t="shared" si="40"/>
        <v/>
      </c>
      <c r="F769" s="261" t="str">
        <f t="shared" si="41"/>
        <v>否</v>
      </c>
      <c r="G769" s="134" t="str">
        <f t="shared" si="42"/>
        <v>项</v>
      </c>
    </row>
    <row r="770" ht="36" hidden="1" customHeight="1" spans="1:7">
      <c r="A770" s="430" t="s">
        <v>1409</v>
      </c>
      <c r="B770" s="287" t="s">
        <v>1410</v>
      </c>
      <c r="C770" s="260">
        <v>0</v>
      </c>
      <c r="D770" s="431"/>
      <c r="E770" s="291" t="str">
        <f t="shared" si="40"/>
        <v/>
      </c>
      <c r="F770" s="261" t="str">
        <f t="shared" si="41"/>
        <v>否</v>
      </c>
      <c r="G770" s="134" t="str">
        <f t="shared" si="42"/>
        <v>项</v>
      </c>
    </row>
    <row r="771" ht="36" hidden="1" customHeight="1" spans="1:7">
      <c r="A771" s="430" t="s">
        <v>1411</v>
      </c>
      <c r="B771" s="287" t="s">
        <v>1412</v>
      </c>
      <c r="C771" s="260">
        <v>0</v>
      </c>
      <c r="D771" s="431"/>
      <c r="E771" s="291" t="str">
        <f t="shared" si="40"/>
        <v/>
      </c>
      <c r="F771" s="261" t="str">
        <f t="shared" si="41"/>
        <v>否</v>
      </c>
      <c r="G771" s="134" t="str">
        <f t="shared" si="42"/>
        <v>项</v>
      </c>
    </row>
    <row r="772" ht="36" hidden="1" customHeight="1" spans="1:7">
      <c r="A772" s="289" t="s">
        <v>1413</v>
      </c>
      <c r="B772" s="287" t="s">
        <v>1414</v>
      </c>
      <c r="C772" s="260">
        <v>0</v>
      </c>
      <c r="D772" s="431"/>
      <c r="E772" s="291" t="str">
        <f t="shared" si="40"/>
        <v/>
      </c>
      <c r="F772" s="261" t="str">
        <f t="shared" si="41"/>
        <v>否</v>
      </c>
      <c r="G772" s="134" t="str">
        <f t="shared" si="42"/>
        <v>项</v>
      </c>
    </row>
    <row r="773" ht="36" customHeight="1" spans="1:7">
      <c r="A773" s="430" t="s">
        <v>1415</v>
      </c>
      <c r="B773" s="287" t="s">
        <v>1416</v>
      </c>
      <c r="C773" s="260">
        <v>12</v>
      </c>
      <c r="D773" s="431">
        <v>12</v>
      </c>
      <c r="E773" s="291">
        <f t="shared" si="40"/>
        <v>0</v>
      </c>
      <c r="F773" s="261" t="str">
        <f t="shared" si="41"/>
        <v>是</v>
      </c>
      <c r="G773" s="134" t="str">
        <f t="shared" si="42"/>
        <v>项</v>
      </c>
    </row>
    <row r="774" ht="36" customHeight="1" spans="1:7">
      <c r="A774" s="428" t="s">
        <v>1417</v>
      </c>
      <c r="B774" s="283" t="s">
        <v>1418</v>
      </c>
      <c r="C774" s="327">
        <v>764</v>
      </c>
      <c r="D774" s="429">
        <f>SUM(D775:D778)</f>
        <v>20</v>
      </c>
      <c r="E774" s="291">
        <f t="shared" si="40"/>
        <v>-0.974</v>
      </c>
      <c r="F774" s="261" t="str">
        <f t="shared" si="41"/>
        <v>是</v>
      </c>
      <c r="G774" s="134" t="str">
        <f t="shared" si="42"/>
        <v>款</v>
      </c>
    </row>
    <row r="775" ht="36" hidden="1" customHeight="1" spans="1:7">
      <c r="A775" s="430" t="s">
        <v>1419</v>
      </c>
      <c r="B775" s="287" t="s">
        <v>1420</v>
      </c>
      <c r="C775" s="260">
        <v>744</v>
      </c>
      <c r="D775" s="431">
        <v>0</v>
      </c>
      <c r="E775" s="291">
        <f t="shared" si="40"/>
        <v>-1</v>
      </c>
      <c r="F775" s="261" t="str">
        <f t="shared" si="41"/>
        <v>是</v>
      </c>
      <c r="G775" s="134" t="str">
        <f t="shared" si="42"/>
        <v>项</v>
      </c>
    </row>
    <row r="776" ht="36" customHeight="1" spans="1:7">
      <c r="A776" s="430" t="s">
        <v>1421</v>
      </c>
      <c r="B776" s="287" t="s">
        <v>1422</v>
      </c>
      <c r="C776" s="260">
        <v>20</v>
      </c>
      <c r="D776" s="431">
        <v>20</v>
      </c>
      <c r="E776" s="291">
        <f t="shared" si="40"/>
        <v>0</v>
      </c>
      <c r="F776" s="261" t="str">
        <f t="shared" si="41"/>
        <v>是</v>
      </c>
      <c r="G776" s="134" t="str">
        <f t="shared" si="42"/>
        <v>项</v>
      </c>
    </row>
    <row r="777" ht="36" hidden="1" customHeight="1" spans="1:7">
      <c r="A777" s="430" t="s">
        <v>1423</v>
      </c>
      <c r="B777" s="287" t="s">
        <v>1424</v>
      </c>
      <c r="C777" s="260"/>
      <c r="D777" s="431"/>
      <c r="E777" s="291" t="str">
        <f t="shared" ref="E777:E840" si="43">IF(C777&gt;0,D777/C777-1,IF(C777&lt;0,-(D777/C777-1),""))</f>
        <v/>
      </c>
      <c r="F777" s="261" t="str">
        <f t="shared" si="41"/>
        <v>否</v>
      </c>
      <c r="G777" s="134" t="str">
        <f t="shared" si="42"/>
        <v>项</v>
      </c>
    </row>
    <row r="778" ht="36" hidden="1" customHeight="1" spans="1:7">
      <c r="A778" s="430" t="s">
        <v>1425</v>
      </c>
      <c r="B778" s="287" t="s">
        <v>1426</v>
      </c>
      <c r="C778" s="260">
        <v>0</v>
      </c>
      <c r="D778" s="431"/>
      <c r="E778" s="291" t="str">
        <f t="shared" si="43"/>
        <v/>
      </c>
      <c r="F778" s="261" t="str">
        <f t="shared" si="41"/>
        <v>否</v>
      </c>
      <c r="G778" s="134" t="str">
        <f t="shared" si="42"/>
        <v>项</v>
      </c>
    </row>
    <row r="779" ht="36" hidden="1" customHeight="1" spans="1:7">
      <c r="A779" s="428" t="s">
        <v>1427</v>
      </c>
      <c r="B779" s="283" t="s">
        <v>1428</v>
      </c>
      <c r="C779" s="327">
        <v>0</v>
      </c>
      <c r="D779" s="429"/>
      <c r="E779" s="291" t="str">
        <f t="shared" si="43"/>
        <v/>
      </c>
      <c r="F779" s="261" t="str">
        <f t="shared" ref="F779:F842" si="44">IF(LEN(A779)=3,"是",IF(B779&lt;&gt;"",IF(SUM(C779:D779)&lt;&gt;0,"是","否"),"是"))</f>
        <v>否</v>
      </c>
      <c r="G779" s="134" t="str">
        <f t="shared" ref="G779:G842" si="45">IF(LEN(A779)=3,"类",IF(LEN(A779)=5,"款","项"))</f>
        <v>款</v>
      </c>
    </row>
    <row r="780" ht="36" hidden="1" customHeight="1" spans="1:7">
      <c r="A780" s="430" t="s">
        <v>1429</v>
      </c>
      <c r="B780" s="287" t="s">
        <v>1430</v>
      </c>
      <c r="C780" s="260">
        <v>0</v>
      </c>
      <c r="D780" s="431"/>
      <c r="E780" s="291" t="str">
        <f t="shared" si="43"/>
        <v/>
      </c>
      <c r="F780" s="261" t="str">
        <f t="shared" si="44"/>
        <v>否</v>
      </c>
      <c r="G780" s="134" t="str">
        <f t="shared" si="45"/>
        <v>项</v>
      </c>
    </row>
    <row r="781" ht="36" hidden="1" customHeight="1" spans="1:7">
      <c r="A781" s="430" t="s">
        <v>1431</v>
      </c>
      <c r="B781" s="287" t="s">
        <v>1432</v>
      </c>
      <c r="C781" s="260">
        <v>0</v>
      </c>
      <c r="D781" s="431"/>
      <c r="E781" s="291" t="str">
        <f t="shared" si="43"/>
        <v/>
      </c>
      <c r="F781" s="261" t="str">
        <f t="shared" si="44"/>
        <v>否</v>
      </c>
      <c r="G781" s="134" t="str">
        <f t="shared" si="45"/>
        <v>项</v>
      </c>
    </row>
    <row r="782" ht="36" hidden="1" customHeight="1" spans="1:7">
      <c r="A782" s="430" t="s">
        <v>1433</v>
      </c>
      <c r="B782" s="287" t="s">
        <v>1434</v>
      </c>
      <c r="C782" s="260">
        <v>0</v>
      </c>
      <c r="D782" s="431"/>
      <c r="E782" s="291" t="str">
        <f t="shared" si="43"/>
        <v/>
      </c>
      <c r="F782" s="261" t="str">
        <f t="shared" si="44"/>
        <v>否</v>
      </c>
      <c r="G782" s="134" t="str">
        <f t="shared" si="45"/>
        <v>项</v>
      </c>
    </row>
    <row r="783" ht="36" hidden="1" customHeight="1" spans="1:7">
      <c r="A783" s="430" t="s">
        <v>1435</v>
      </c>
      <c r="B783" s="287" t="s">
        <v>1436</v>
      </c>
      <c r="C783" s="260">
        <v>0</v>
      </c>
      <c r="D783" s="431"/>
      <c r="E783" s="291" t="str">
        <f t="shared" si="43"/>
        <v/>
      </c>
      <c r="F783" s="261" t="str">
        <f t="shared" si="44"/>
        <v>否</v>
      </c>
      <c r="G783" s="134" t="str">
        <f t="shared" si="45"/>
        <v>项</v>
      </c>
    </row>
    <row r="784" ht="36" hidden="1" customHeight="1" spans="1:7">
      <c r="A784" s="430" t="s">
        <v>1437</v>
      </c>
      <c r="B784" s="287" t="s">
        <v>1438</v>
      </c>
      <c r="C784" s="260">
        <v>0</v>
      </c>
      <c r="D784" s="431"/>
      <c r="E784" s="291" t="str">
        <f t="shared" si="43"/>
        <v/>
      </c>
      <c r="F784" s="261" t="str">
        <f t="shared" si="44"/>
        <v>否</v>
      </c>
      <c r="G784" s="134" t="str">
        <f t="shared" si="45"/>
        <v>项</v>
      </c>
    </row>
    <row r="785" ht="36" hidden="1" customHeight="1" spans="1:7">
      <c r="A785" s="430" t="s">
        <v>1439</v>
      </c>
      <c r="B785" s="287" t="s">
        <v>1440</v>
      </c>
      <c r="C785" s="260">
        <v>0</v>
      </c>
      <c r="D785" s="431"/>
      <c r="E785" s="291" t="str">
        <f t="shared" si="43"/>
        <v/>
      </c>
      <c r="F785" s="261" t="str">
        <f t="shared" si="44"/>
        <v>否</v>
      </c>
      <c r="G785" s="134" t="str">
        <f t="shared" si="45"/>
        <v>项</v>
      </c>
    </row>
    <row r="786" ht="36" hidden="1" customHeight="1" spans="1:7">
      <c r="A786" s="428" t="s">
        <v>1441</v>
      </c>
      <c r="B786" s="283" t="s">
        <v>1442</v>
      </c>
      <c r="C786" s="327">
        <v>0</v>
      </c>
      <c r="D786" s="429"/>
      <c r="E786" s="291" t="str">
        <f t="shared" si="43"/>
        <v/>
      </c>
      <c r="F786" s="261" t="str">
        <f t="shared" si="44"/>
        <v>否</v>
      </c>
      <c r="G786" s="134" t="str">
        <f t="shared" si="45"/>
        <v>款</v>
      </c>
    </row>
    <row r="787" ht="36" hidden="1" customHeight="1" spans="1:7">
      <c r="A787" s="430" t="s">
        <v>1443</v>
      </c>
      <c r="B787" s="287" t="s">
        <v>1444</v>
      </c>
      <c r="C787" s="260">
        <v>0</v>
      </c>
      <c r="D787" s="431"/>
      <c r="E787" s="291" t="str">
        <f t="shared" si="43"/>
        <v/>
      </c>
      <c r="F787" s="261" t="str">
        <f t="shared" si="44"/>
        <v>否</v>
      </c>
      <c r="G787" s="134" t="str">
        <f t="shared" si="45"/>
        <v>项</v>
      </c>
    </row>
    <row r="788" ht="36" hidden="1" customHeight="1" spans="1:7">
      <c r="A788" s="430" t="s">
        <v>1445</v>
      </c>
      <c r="B788" s="287" t="s">
        <v>1446</v>
      </c>
      <c r="C788" s="260">
        <v>0</v>
      </c>
      <c r="D788" s="431"/>
      <c r="E788" s="291" t="str">
        <f t="shared" si="43"/>
        <v/>
      </c>
      <c r="F788" s="261" t="str">
        <f t="shared" si="44"/>
        <v>否</v>
      </c>
      <c r="G788" s="134" t="str">
        <f t="shared" si="45"/>
        <v>项</v>
      </c>
    </row>
    <row r="789" ht="36" hidden="1" customHeight="1" spans="1:7">
      <c r="A789" s="430" t="s">
        <v>1447</v>
      </c>
      <c r="B789" s="287" t="s">
        <v>1448</v>
      </c>
      <c r="C789" s="260">
        <v>0</v>
      </c>
      <c r="D789" s="431"/>
      <c r="E789" s="291" t="str">
        <f t="shared" si="43"/>
        <v/>
      </c>
      <c r="F789" s="261" t="str">
        <f t="shared" si="44"/>
        <v>否</v>
      </c>
      <c r="G789" s="134" t="str">
        <f t="shared" si="45"/>
        <v>项</v>
      </c>
    </row>
    <row r="790" ht="36" hidden="1" customHeight="1" spans="1:7">
      <c r="A790" s="430" t="s">
        <v>1449</v>
      </c>
      <c r="B790" s="287" t="s">
        <v>1450</v>
      </c>
      <c r="C790" s="260">
        <v>0</v>
      </c>
      <c r="D790" s="431"/>
      <c r="E790" s="291" t="str">
        <f t="shared" si="43"/>
        <v/>
      </c>
      <c r="F790" s="261" t="str">
        <f t="shared" si="44"/>
        <v>否</v>
      </c>
      <c r="G790" s="134" t="str">
        <f t="shared" si="45"/>
        <v>项</v>
      </c>
    </row>
    <row r="791" ht="36" hidden="1" customHeight="1" spans="1:7">
      <c r="A791" s="430" t="s">
        <v>1451</v>
      </c>
      <c r="B791" s="287" t="s">
        <v>1452</v>
      </c>
      <c r="C791" s="260">
        <v>0</v>
      </c>
      <c r="D791" s="431"/>
      <c r="E791" s="291" t="str">
        <f t="shared" si="43"/>
        <v/>
      </c>
      <c r="F791" s="261" t="str">
        <f t="shared" si="44"/>
        <v>否</v>
      </c>
      <c r="G791" s="134" t="str">
        <f t="shared" si="45"/>
        <v>项</v>
      </c>
    </row>
    <row r="792" ht="36" hidden="1" customHeight="1" spans="1:7">
      <c r="A792" s="428" t="s">
        <v>1453</v>
      </c>
      <c r="B792" s="283" t="s">
        <v>1454</v>
      </c>
      <c r="C792" s="327">
        <v>0</v>
      </c>
      <c r="D792" s="429"/>
      <c r="E792" s="291" t="str">
        <f t="shared" si="43"/>
        <v/>
      </c>
      <c r="F792" s="261" t="str">
        <f t="shared" si="44"/>
        <v>否</v>
      </c>
      <c r="G792" s="134" t="str">
        <f t="shared" si="45"/>
        <v>款</v>
      </c>
    </row>
    <row r="793" ht="36" hidden="1" customHeight="1" spans="1:7">
      <c r="A793" s="430" t="s">
        <v>1455</v>
      </c>
      <c r="B793" s="287" t="s">
        <v>1456</v>
      </c>
      <c r="C793" s="260">
        <v>0</v>
      </c>
      <c r="D793" s="431"/>
      <c r="E793" s="291" t="str">
        <f t="shared" si="43"/>
        <v/>
      </c>
      <c r="F793" s="261" t="str">
        <f t="shared" si="44"/>
        <v>否</v>
      </c>
      <c r="G793" s="134" t="str">
        <f t="shared" si="45"/>
        <v>项</v>
      </c>
    </row>
    <row r="794" ht="36" hidden="1" customHeight="1" spans="1:7">
      <c r="A794" s="430" t="s">
        <v>1457</v>
      </c>
      <c r="B794" s="287" t="s">
        <v>1458</v>
      </c>
      <c r="C794" s="260">
        <v>0</v>
      </c>
      <c r="D794" s="431"/>
      <c r="E794" s="291" t="str">
        <f t="shared" si="43"/>
        <v/>
      </c>
      <c r="F794" s="261" t="str">
        <f t="shared" si="44"/>
        <v>否</v>
      </c>
      <c r="G794" s="134" t="str">
        <f t="shared" si="45"/>
        <v>项</v>
      </c>
    </row>
    <row r="795" ht="36" hidden="1" customHeight="1" spans="1:7">
      <c r="A795" s="428" t="s">
        <v>1459</v>
      </c>
      <c r="B795" s="283" t="s">
        <v>1460</v>
      </c>
      <c r="C795" s="327">
        <v>0</v>
      </c>
      <c r="D795" s="429"/>
      <c r="E795" s="291" t="str">
        <f t="shared" si="43"/>
        <v/>
      </c>
      <c r="F795" s="261" t="str">
        <f t="shared" si="44"/>
        <v>否</v>
      </c>
      <c r="G795" s="134" t="str">
        <f t="shared" si="45"/>
        <v>款</v>
      </c>
    </row>
    <row r="796" ht="36" hidden="1" customHeight="1" spans="1:7">
      <c r="A796" s="430" t="s">
        <v>1461</v>
      </c>
      <c r="B796" s="287" t="s">
        <v>1462</v>
      </c>
      <c r="C796" s="260">
        <v>0</v>
      </c>
      <c r="D796" s="431"/>
      <c r="E796" s="291" t="str">
        <f t="shared" si="43"/>
        <v/>
      </c>
      <c r="F796" s="261" t="str">
        <f t="shared" si="44"/>
        <v>否</v>
      </c>
      <c r="G796" s="134" t="str">
        <f t="shared" si="45"/>
        <v>项</v>
      </c>
    </row>
    <row r="797" ht="36" hidden="1" customHeight="1" spans="1:7">
      <c r="A797" s="430" t="s">
        <v>1463</v>
      </c>
      <c r="B797" s="287" t="s">
        <v>1464</v>
      </c>
      <c r="C797" s="260">
        <v>0</v>
      </c>
      <c r="D797" s="431"/>
      <c r="E797" s="291" t="str">
        <f t="shared" si="43"/>
        <v/>
      </c>
      <c r="F797" s="261" t="str">
        <f t="shared" si="44"/>
        <v>否</v>
      </c>
      <c r="G797" s="134" t="str">
        <f t="shared" si="45"/>
        <v>项</v>
      </c>
    </row>
    <row r="798" ht="36" hidden="1" customHeight="1" spans="1:7">
      <c r="A798" s="428" t="s">
        <v>1465</v>
      </c>
      <c r="B798" s="283" t="s">
        <v>1466</v>
      </c>
      <c r="C798" s="327">
        <v>0</v>
      </c>
      <c r="D798" s="429"/>
      <c r="E798" s="291" t="str">
        <f t="shared" si="43"/>
        <v/>
      </c>
      <c r="F798" s="261" t="str">
        <f t="shared" si="44"/>
        <v>否</v>
      </c>
      <c r="G798" s="134" t="str">
        <f t="shared" si="45"/>
        <v>款</v>
      </c>
    </row>
    <row r="799" ht="36" hidden="1" customHeight="1" spans="1:7">
      <c r="A799" s="430">
        <v>2110901</v>
      </c>
      <c r="B799" s="446" t="s">
        <v>1467</v>
      </c>
      <c r="C799" s="260">
        <v>0</v>
      </c>
      <c r="D799" s="431"/>
      <c r="E799" s="291" t="str">
        <f t="shared" si="43"/>
        <v/>
      </c>
      <c r="F799" s="261" t="str">
        <f t="shared" si="44"/>
        <v>否</v>
      </c>
      <c r="G799" s="134" t="str">
        <f t="shared" si="45"/>
        <v>项</v>
      </c>
    </row>
    <row r="800" ht="36" hidden="1" customHeight="1" spans="1:7">
      <c r="A800" s="428" t="s">
        <v>1468</v>
      </c>
      <c r="B800" s="283" t="s">
        <v>1469</v>
      </c>
      <c r="C800" s="327"/>
      <c r="D800" s="429"/>
      <c r="E800" s="291" t="str">
        <f t="shared" si="43"/>
        <v/>
      </c>
      <c r="F800" s="261" t="str">
        <f t="shared" si="44"/>
        <v>否</v>
      </c>
      <c r="G800" s="134" t="str">
        <f t="shared" si="45"/>
        <v>款</v>
      </c>
    </row>
    <row r="801" ht="36" hidden="1" customHeight="1" spans="1:7">
      <c r="A801" s="430">
        <v>2111001</v>
      </c>
      <c r="B801" s="446" t="s">
        <v>1470</v>
      </c>
      <c r="C801" s="260"/>
      <c r="D801" s="431"/>
      <c r="E801" s="291" t="str">
        <f t="shared" si="43"/>
        <v/>
      </c>
      <c r="F801" s="261" t="str">
        <f t="shared" si="44"/>
        <v>否</v>
      </c>
      <c r="G801" s="134" t="str">
        <f t="shared" si="45"/>
        <v>项</v>
      </c>
    </row>
    <row r="802" ht="36" hidden="1" customHeight="1" spans="1:7">
      <c r="A802" s="428" t="s">
        <v>1471</v>
      </c>
      <c r="B802" s="283" t="s">
        <v>1472</v>
      </c>
      <c r="C802" s="327"/>
      <c r="D802" s="429"/>
      <c r="E802" s="291" t="str">
        <f t="shared" si="43"/>
        <v/>
      </c>
      <c r="F802" s="261" t="str">
        <f t="shared" si="44"/>
        <v>否</v>
      </c>
      <c r="G802" s="134" t="str">
        <f t="shared" si="45"/>
        <v>款</v>
      </c>
    </row>
    <row r="803" ht="36" hidden="1" customHeight="1" spans="1:7">
      <c r="A803" s="430" t="s">
        <v>1473</v>
      </c>
      <c r="B803" s="287" t="s">
        <v>1474</v>
      </c>
      <c r="C803" s="260"/>
      <c r="D803" s="431"/>
      <c r="E803" s="291" t="str">
        <f t="shared" si="43"/>
        <v/>
      </c>
      <c r="F803" s="261" t="str">
        <f t="shared" si="44"/>
        <v>否</v>
      </c>
      <c r="G803" s="134" t="str">
        <f t="shared" si="45"/>
        <v>项</v>
      </c>
    </row>
    <row r="804" ht="36" hidden="1" customHeight="1" spans="1:7">
      <c r="A804" s="430" t="s">
        <v>1475</v>
      </c>
      <c r="B804" s="287" t="s">
        <v>1476</v>
      </c>
      <c r="C804" s="260"/>
      <c r="D804" s="431"/>
      <c r="E804" s="291" t="str">
        <f t="shared" si="43"/>
        <v/>
      </c>
      <c r="F804" s="261" t="str">
        <f t="shared" si="44"/>
        <v>否</v>
      </c>
      <c r="G804" s="134" t="str">
        <f t="shared" si="45"/>
        <v>项</v>
      </c>
    </row>
    <row r="805" ht="36" hidden="1" customHeight="1" spans="1:7">
      <c r="A805" s="430" t="s">
        <v>1477</v>
      </c>
      <c r="B805" s="287" t="s">
        <v>1478</v>
      </c>
      <c r="C805" s="260">
        <v>0</v>
      </c>
      <c r="D805" s="431"/>
      <c r="E805" s="291" t="str">
        <f t="shared" si="43"/>
        <v/>
      </c>
      <c r="F805" s="261" t="str">
        <f t="shared" si="44"/>
        <v>否</v>
      </c>
      <c r="G805" s="134" t="str">
        <f t="shared" si="45"/>
        <v>项</v>
      </c>
    </row>
    <row r="806" ht="36" hidden="1" customHeight="1" spans="1:7">
      <c r="A806" s="430" t="s">
        <v>1479</v>
      </c>
      <c r="B806" s="287" t="s">
        <v>1480</v>
      </c>
      <c r="C806" s="260">
        <v>0</v>
      </c>
      <c r="D806" s="431"/>
      <c r="E806" s="291" t="str">
        <f t="shared" si="43"/>
        <v/>
      </c>
      <c r="F806" s="261" t="str">
        <f t="shared" si="44"/>
        <v>否</v>
      </c>
      <c r="G806" s="134" t="str">
        <f t="shared" si="45"/>
        <v>项</v>
      </c>
    </row>
    <row r="807" ht="36" hidden="1" customHeight="1" spans="1:7">
      <c r="A807" s="430" t="s">
        <v>1481</v>
      </c>
      <c r="B807" s="287" t="s">
        <v>1482</v>
      </c>
      <c r="C807" s="260">
        <v>0</v>
      </c>
      <c r="D807" s="431"/>
      <c r="E807" s="291" t="str">
        <f t="shared" si="43"/>
        <v/>
      </c>
      <c r="F807" s="261" t="str">
        <f t="shared" si="44"/>
        <v>否</v>
      </c>
      <c r="G807" s="134" t="str">
        <f t="shared" si="45"/>
        <v>项</v>
      </c>
    </row>
    <row r="808" ht="36" hidden="1" customHeight="1" spans="1:7">
      <c r="A808" s="428" t="s">
        <v>1483</v>
      </c>
      <c r="B808" s="283" t="s">
        <v>1484</v>
      </c>
      <c r="C808" s="327">
        <v>0</v>
      </c>
      <c r="D808" s="429"/>
      <c r="E808" s="291" t="str">
        <f t="shared" si="43"/>
        <v/>
      </c>
      <c r="F808" s="261" t="str">
        <f t="shared" si="44"/>
        <v>否</v>
      </c>
      <c r="G808" s="134" t="str">
        <f t="shared" si="45"/>
        <v>款</v>
      </c>
    </row>
    <row r="809" ht="36" hidden="1" customHeight="1" spans="1:7">
      <c r="A809" s="289" t="s">
        <v>1485</v>
      </c>
      <c r="B809" s="287" t="s">
        <v>1486</v>
      </c>
      <c r="C809" s="260">
        <v>0</v>
      </c>
      <c r="D809" s="431"/>
      <c r="E809" s="291" t="str">
        <f t="shared" si="43"/>
        <v/>
      </c>
      <c r="F809" s="261" t="str">
        <f t="shared" si="44"/>
        <v>否</v>
      </c>
      <c r="G809" s="134" t="str">
        <f t="shared" si="45"/>
        <v>项</v>
      </c>
    </row>
    <row r="810" ht="36" hidden="1" customHeight="1" spans="1:7">
      <c r="A810" s="428" t="s">
        <v>1487</v>
      </c>
      <c r="B810" s="283" t="s">
        <v>1488</v>
      </c>
      <c r="C810" s="327">
        <v>0</v>
      </c>
      <c r="D810" s="429"/>
      <c r="E810" s="291" t="str">
        <f t="shared" si="43"/>
        <v/>
      </c>
      <c r="F810" s="261" t="str">
        <f t="shared" si="44"/>
        <v>否</v>
      </c>
      <c r="G810" s="134" t="str">
        <f t="shared" si="45"/>
        <v>款</v>
      </c>
    </row>
    <row r="811" ht="36" hidden="1" customHeight="1" spans="1:7">
      <c r="A811" s="289" t="s">
        <v>1489</v>
      </c>
      <c r="B811" s="287" t="s">
        <v>1490</v>
      </c>
      <c r="C811" s="260">
        <v>0</v>
      </c>
      <c r="D811" s="431"/>
      <c r="E811" s="291" t="str">
        <f t="shared" si="43"/>
        <v/>
      </c>
      <c r="F811" s="261" t="str">
        <f t="shared" si="44"/>
        <v>否</v>
      </c>
      <c r="G811" s="134" t="str">
        <f t="shared" si="45"/>
        <v>项</v>
      </c>
    </row>
    <row r="812" ht="36" hidden="1" customHeight="1" spans="1:7">
      <c r="A812" s="428" t="s">
        <v>1491</v>
      </c>
      <c r="B812" s="283" t="s">
        <v>1492</v>
      </c>
      <c r="C812" s="327"/>
      <c r="D812" s="429"/>
      <c r="E812" s="291" t="str">
        <f t="shared" si="43"/>
        <v/>
      </c>
      <c r="F812" s="261" t="str">
        <f t="shared" si="44"/>
        <v>否</v>
      </c>
      <c r="G812" s="134" t="str">
        <f t="shared" si="45"/>
        <v>款</v>
      </c>
    </row>
    <row r="813" ht="36" hidden="1" customHeight="1" spans="1:7">
      <c r="A813" s="430" t="s">
        <v>1493</v>
      </c>
      <c r="B813" s="287" t="s">
        <v>139</v>
      </c>
      <c r="C813" s="260">
        <v>0</v>
      </c>
      <c r="D813" s="431"/>
      <c r="E813" s="291" t="str">
        <f t="shared" si="43"/>
        <v/>
      </c>
      <c r="F813" s="261" t="str">
        <f t="shared" si="44"/>
        <v>否</v>
      </c>
      <c r="G813" s="134" t="str">
        <f t="shared" si="45"/>
        <v>项</v>
      </c>
    </row>
    <row r="814" ht="36" hidden="1" customHeight="1" spans="1:7">
      <c r="A814" s="430" t="s">
        <v>1494</v>
      </c>
      <c r="B814" s="287" t="s">
        <v>141</v>
      </c>
      <c r="C814" s="260">
        <v>0</v>
      </c>
      <c r="D814" s="431"/>
      <c r="E814" s="291" t="str">
        <f t="shared" si="43"/>
        <v/>
      </c>
      <c r="F814" s="261" t="str">
        <f t="shared" si="44"/>
        <v>否</v>
      </c>
      <c r="G814" s="134" t="str">
        <f t="shared" si="45"/>
        <v>项</v>
      </c>
    </row>
    <row r="815" ht="36" hidden="1" customHeight="1" spans="1:7">
      <c r="A815" s="430" t="s">
        <v>1495</v>
      </c>
      <c r="B815" s="287" t="s">
        <v>143</v>
      </c>
      <c r="C815" s="260">
        <v>0</v>
      </c>
      <c r="D815" s="431"/>
      <c r="E815" s="291" t="str">
        <f t="shared" si="43"/>
        <v/>
      </c>
      <c r="F815" s="261" t="str">
        <f t="shared" si="44"/>
        <v>否</v>
      </c>
      <c r="G815" s="134" t="str">
        <f t="shared" si="45"/>
        <v>项</v>
      </c>
    </row>
    <row r="816" ht="36" hidden="1" customHeight="1" spans="1:7">
      <c r="A816" s="430" t="s">
        <v>1496</v>
      </c>
      <c r="B816" s="287" t="s">
        <v>1497</v>
      </c>
      <c r="C816" s="260">
        <v>0</v>
      </c>
      <c r="D816" s="431"/>
      <c r="E816" s="291" t="str">
        <f t="shared" si="43"/>
        <v/>
      </c>
      <c r="F816" s="261" t="str">
        <f t="shared" si="44"/>
        <v>否</v>
      </c>
      <c r="G816" s="134" t="str">
        <f t="shared" si="45"/>
        <v>项</v>
      </c>
    </row>
    <row r="817" ht="36" hidden="1" customHeight="1" spans="1:7">
      <c r="A817" s="430" t="s">
        <v>1498</v>
      </c>
      <c r="B817" s="287" t="s">
        <v>1499</v>
      </c>
      <c r="C817" s="260">
        <v>0</v>
      </c>
      <c r="D817" s="431"/>
      <c r="E817" s="291" t="str">
        <f t="shared" si="43"/>
        <v/>
      </c>
      <c r="F817" s="261" t="str">
        <f t="shared" si="44"/>
        <v>否</v>
      </c>
      <c r="G817" s="134" t="str">
        <f t="shared" si="45"/>
        <v>项</v>
      </c>
    </row>
    <row r="818" ht="36" hidden="1" customHeight="1" spans="1:7">
      <c r="A818" s="430" t="s">
        <v>1500</v>
      </c>
      <c r="B818" s="287" t="s">
        <v>1501</v>
      </c>
      <c r="C818" s="260">
        <v>0</v>
      </c>
      <c r="D818" s="431"/>
      <c r="E818" s="291" t="str">
        <f t="shared" si="43"/>
        <v/>
      </c>
      <c r="F818" s="261" t="str">
        <f t="shared" si="44"/>
        <v>否</v>
      </c>
      <c r="G818" s="134" t="str">
        <f t="shared" si="45"/>
        <v>项</v>
      </c>
    </row>
    <row r="819" ht="36" hidden="1" customHeight="1" spans="1:7">
      <c r="A819" s="430" t="s">
        <v>1502</v>
      </c>
      <c r="B819" s="287" t="s">
        <v>1503</v>
      </c>
      <c r="C819" s="260">
        <v>0</v>
      </c>
      <c r="D819" s="431"/>
      <c r="E819" s="291" t="str">
        <f t="shared" si="43"/>
        <v/>
      </c>
      <c r="F819" s="261" t="str">
        <f t="shared" si="44"/>
        <v>否</v>
      </c>
      <c r="G819" s="134" t="str">
        <f t="shared" si="45"/>
        <v>项</v>
      </c>
    </row>
    <row r="820" ht="36" hidden="1" customHeight="1" spans="1:7">
      <c r="A820" s="430" t="s">
        <v>1504</v>
      </c>
      <c r="B820" s="287" t="s">
        <v>1505</v>
      </c>
      <c r="C820" s="260">
        <v>0</v>
      </c>
      <c r="D820" s="431"/>
      <c r="E820" s="291" t="str">
        <f t="shared" si="43"/>
        <v/>
      </c>
      <c r="F820" s="261" t="str">
        <f t="shared" si="44"/>
        <v>否</v>
      </c>
      <c r="G820" s="134" t="str">
        <f t="shared" si="45"/>
        <v>项</v>
      </c>
    </row>
    <row r="821" ht="36" hidden="1" customHeight="1" spans="1:7">
      <c r="A821" s="430" t="s">
        <v>1506</v>
      </c>
      <c r="B821" s="287" t="s">
        <v>1507</v>
      </c>
      <c r="C821" s="260">
        <v>0</v>
      </c>
      <c r="D821" s="431"/>
      <c r="E821" s="291" t="str">
        <f t="shared" si="43"/>
        <v/>
      </c>
      <c r="F821" s="261" t="str">
        <f t="shared" si="44"/>
        <v>否</v>
      </c>
      <c r="G821" s="134" t="str">
        <f t="shared" si="45"/>
        <v>项</v>
      </c>
    </row>
    <row r="822" ht="36" hidden="1" customHeight="1" spans="1:7">
      <c r="A822" s="430" t="s">
        <v>1508</v>
      </c>
      <c r="B822" s="287" t="s">
        <v>1509</v>
      </c>
      <c r="C822" s="260">
        <v>0</v>
      </c>
      <c r="D822" s="431"/>
      <c r="E822" s="291" t="str">
        <f t="shared" si="43"/>
        <v/>
      </c>
      <c r="F822" s="261" t="str">
        <f t="shared" si="44"/>
        <v>否</v>
      </c>
      <c r="G822" s="134" t="str">
        <f t="shared" si="45"/>
        <v>项</v>
      </c>
    </row>
    <row r="823" ht="36" hidden="1" customHeight="1" spans="1:7">
      <c r="A823" s="430" t="s">
        <v>1510</v>
      </c>
      <c r="B823" s="287" t="s">
        <v>240</v>
      </c>
      <c r="C823" s="260"/>
      <c r="D823" s="431"/>
      <c r="E823" s="291" t="str">
        <f t="shared" si="43"/>
        <v/>
      </c>
      <c r="F823" s="261" t="str">
        <f t="shared" si="44"/>
        <v>否</v>
      </c>
      <c r="G823" s="134" t="str">
        <f t="shared" si="45"/>
        <v>项</v>
      </c>
    </row>
    <row r="824" ht="36" hidden="1" customHeight="1" spans="1:7">
      <c r="A824" s="430" t="s">
        <v>1511</v>
      </c>
      <c r="B824" s="287" t="s">
        <v>1512</v>
      </c>
      <c r="C824" s="260">
        <v>0</v>
      </c>
      <c r="D824" s="431"/>
      <c r="E824" s="291" t="str">
        <f t="shared" si="43"/>
        <v/>
      </c>
      <c r="F824" s="261" t="str">
        <f t="shared" si="44"/>
        <v>否</v>
      </c>
      <c r="G824" s="134" t="str">
        <f t="shared" si="45"/>
        <v>项</v>
      </c>
    </row>
    <row r="825" ht="36" hidden="1" customHeight="1" spans="1:7">
      <c r="A825" s="430" t="s">
        <v>1513</v>
      </c>
      <c r="B825" s="287" t="s">
        <v>157</v>
      </c>
      <c r="C825" s="260">
        <v>0</v>
      </c>
      <c r="D825" s="431"/>
      <c r="E825" s="291" t="str">
        <f t="shared" si="43"/>
        <v/>
      </c>
      <c r="F825" s="261" t="str">
        <f t="shared" si="44"/>
        <v>否</v>
      </c>
      <c r="G825" s="134" t="str">
        <f t="shared" si="45"/>
        <v>项</v>
      </c>
    </row>
    <row r="826" ht="36" hidden="1" customHeight="1" spans="1:7">
      <c r="A826" s="430" t="s">
        <v>1514</v>
      </c>
      <c r="B826" s="287" t="s">
        <v>1515</v>
      </c>
      <c r="C826" s="260">
        <v>0</v>
      </c>
      <c r="D826" s="431"/>
      <c r="E826" s="291" t="str">
        <f t="shared" si="43"/>
        <v/>
      </c>
      <c r="F826" s="261" t="str">
        <f t="shared" si="44"/>
        <v>否</v>
      </c>
      <c r="G826" s="134" t="str">
        <f t="shared" si="45"/>
        <v>项</v>
      </c>
    </row>
    <row r="827" ht="36" hidden="1" customHeight="1" spans="1:7">
      <c r="A827" s="428" t="s">
        <v>1516</v>
      </c>
      <c r="B827" s="283" t="s">
        <v>1517</v>
      </c>
      <c r="C827" s="327"/>
      <c r="D827" s="429"/>
      <c r="E827" s="291" t="str">
        <f t="shared" si="43"/>
        <v/>
      </c>
      <c r="F827" s="261" t="str">
        <f t="shared" si="44"/>
        <v>否</v>
      </c>
      <c r="G827" s="134" t="str">
        <f t="shared" si="45"/>
        <v>款</v>
      </c>
    </row>
    <row r="828" ht="36" hidden="1" customHeight="1" spans="1:7">
      <c r="A828" s="445" t="s">
        <v>1518</v>
      </c>
      <c r="B828" s="450" t="s">
        <v>1519</v>
      </c>
      <c r="C828" s="260"/>
      <c r="D828" s="431"/>
      <c r="E828" s="291" t="str">
        <f t="shared" si="43"/>
        <v/>
      </c>
      <c r="F828" s="261" t="str">
        <f t="shared" si="44"/>
        <v>否</v>
      </c>
      <c r="G828" s="134" t="str">
        <f t="shared" si="45"/>
        <v>项</v>
      </c>
    </row>
    <row r="829" ht="36" customHeight="1" spans="1:7">
      <c r="A829" s="428">
        <v>212</v>
      </c>
      <c r="B829" s="283" t="s">
        <v>90</v>
      </c>
      <c r="C829" s="327">
        <v>2094</v>
      </c>
      <c r="D829" s="429">
        <f>SUM(D830,D841,D843,D846,D848,D850)</f>
        <v>2370</v>
      </c>
      <c r="E829" s="291">
        <f t="shared" si="43"/>
        <v>0.132</v>
      </c>
      <c r="F829" s="261" t="str">
        <f t="shared" si="44"/>
        <v>是</v>
      </c>
      <c r="G829" s="134" t="str">
        <f t="shared" si="45"/>
        <v>类</v>
      </c>
    </row>
    <row r="830" ht="36" customHeight="1" spans="1:7">
      <c r="A830" s="428" t="s">
        <v>1520</v>
      </c>
      <c r="B830" s="283" t="s">
        <v>1521</v>
      </c>
      <c r="C830" s="327">
        <v>387</v>
      </c>
      <c r="D830" s="429">
        <f>SUM(D831:D840)</f>
        <v>427</v>
      </c>
      <c r="E830" s="291">
        <f t="shared" si="43"/>
        <v>0.103</v>
      </c>
      <c r="F830" s="261" t="str">
        <f t="shared" si="44"/>
        <v>是</v>
      </c>
      <c r="G830" s="134" t="str">
        <f t="shared" si="45"/>
        <v>款</v>
      </c>
    </row>
    <row r="831" ht="36" customHeight="1" spans="1:7">
      <c r="A831" s="430" t="s">
        <v>1522</v>
      </c>
      <c r="B831" s="287" t="s">
        <v>139</v>
      </c>
      <c r="C831" s="260">
        <v>186</v>
      </c>
      <c r="D831" s="431">
        <v>171</v>
      </c>
      <c r="E831" s="291">
        <f t="shared" si="43"/>
        <v>-0.081</v>
      </c>
      <c r="F831" s="261" t="str">
        <f t="shared" si="44"/>
        <v>是</v>
      </c>
      <c r="G831" s="134" t="str">
        <f t="shared" si="45"/>
        <v>项</v>
      </c>
    </row>
    <row r="832" ht="36" hidden="1" customHeight="1" spans="1:7">
      <c r="A832" s="430" t="s">
        <v>1523</v>
      </c>
      <c r="B832" s="287" t="s">
        <v>141</v>
      </c>
      <c r="C832" s="260">
        <v>0</v>
      </c>
      <c r="D832" s="431"/>
      <c r="E832" s="291" t="str">
        <f t="shared" si="43"/>
        <v/>
      </c>
      <c r="F832" s="261" t="str">
        <f t="shared" si="44"/>
        <v>否</v>
      </c>
      <c r="G832" s="134" t="str">
        <f t="shared" si="45"/>
        <v>项</v>
      </c>
    </row>
    <row r="833" ht="36" hidden="1" customHeight="1" spans="1:7">
      <c r="A833" s="430" t="s">
        <v>1524</v>
      </c>
      <c r="B833" s="287" t="s">
        <v>143</v>
      </c>
      <c r="C833" s="260"/>
      <c r="D833" s="431"/>
      <c r="E833" s="291" t="str">
        <f t="shared" si="43"/>
        <v/>
      </c>
      <c r="F833" s="261" t="str">
        <f t="shared" si="44"/>
        <v>否</v>
      </c>
      <c r="G833" s="134" t="str">
        <f t="shared" si="45"/>
        <v>项</v>
      </c>
    </row>
    <row r="834" ht="36" customHeight="1" spans="1:7">
      <c r="A834" s="430" t="s">
        <v>1525</v>
      </c>
      <c r="B834" s="287" t="s">
        <v>1526</v>
      </c>
      <c r="C834" s="260">
        <v>201</v>
      </c>
      <c r="D834" s="431">
        <v>256</v>
      </c>
      <c r="E834" s="291">
        <f t="shared" si="43"/>
        <v>0.274</v>
      </c>
      <c r="F834" s="261" t="str">
        <f t="shared" si="44"/>
        <v>是</v>
      </c>
      <c r="G834" s="134" t="str">
        <f t="shared" si="45"/>
        <v>项</v>
      </c>
    </row>
    <row r="835" ht="36" hidden="1" customHeight="1" spans="1:7">
      <c r="A835" s="430" t="s">
        <v>1527</v>
      </c>
      <c r="B835" s="287" t="s">
        <v>1528</v>
      </c>
      <c r="C835" s="260"/>
      <c r="D835" s="431"/>
      <c r="E835" s="291" t="str">
        <f t="shared" si="43"/>
        <v/>
      </c>
      <c r="F835" s="261" t="str">
        <f t="shared" si="44"/>
        <v>否</v>
      </c>
      <c r="G835" s="134" t="str">
        <f t="shared" si="45"/>
        <v>项</v>
      </c>
    </row>
    <row r="836" ht="36" hidden="1" customHeight="1" spans="1:7">
      <c r="A836" s="430" t="s">
        <v>1529</v>
      </c>
      <c r="B836" s="287" t="s">
        <v>1530</v>
      </c>
      <c r="C836" s="260"/>
      <c r="D836" s="431"/>
      <c r="E836" s="291" t="str">
        <f t="shared" si="43"/>
        <v/>
      </c>
      <c r="F836" s="261" t="str">
        <f t="shared" si="44"/>
        <v>否</v>
      </c>
      <c r="G836" s="134" t="str">
        <f t="shared" si="45"/>
        <v>项</v>
      </c>
    </row>
    <row r="837" ht="36" hidden="1" customHeight="1" spans="1:7">
      <c r="A837" s="430" t="s">
        <v>1531</v>
      </c>
      <c r="B837" s="287" t="s">
        <v>1532</v>
      </c>
      <c r="C837" s="260">
        <v>0</v>
      </c>
      <c r="D837" s="431"/>
      <c r="E837" s="291" t="str">
        <f t="shared" si="43"/>
        <v/>
      </c>
      <c r="F837" s="261" t="str">
        <f t="shared" si="44"/>
        <v>否</v>
      </c>
      <c r="G837" s="134" t="str">
        <f t="shared" si="45"/>
        <v>项</v>
      </c>
    </row>
    <row r="838" ht="36" hidden="1" customHeight="1" spans="1:7">
      <c r="A838" s="430" t="s">
        <v>1533</v>
      </c>
      <c r="B838" s="287" t="s">
        <v>1534</v>
      </c>
      <c r="C838" s="260"/>
      <c r="D838" s="431"/>
      <c r="E838" s="291" t="str">
        <f t="shared" si="43"/>
        <v/>
      </c>
      <c r="F838" s="261" t="str">
        <f t="shared" si="44"/>
        <v>否</v>
      </c>
      <c r="G838" s="134" t="str">
        <f t="shared" si="45"/>
        <v>项</v>
      </c>
    </row>
    <row r="839" ht="36" hidden="1" customHeight="1" spans="1:7">
      <c r="A839" s="430" t="s">
        <v>1535</v>
      </c>
      <c r="B839" s="287" t="s">
        <v>1536</v>
      </c>
      <c r="C839" s="260"/>
      <c r="D839" s="431"/>
      <c r="E839" s="291" t="str">
        <f t="shared" si="43"/>
        <v/>
      </c>
      <c r="F839" s="261" t="str">
        <f t="shared" si="44"/>
        <v>否</v>
      </c>
      <c r="G839" s="134" t="str">
        <f t="shared" si="45"/>
        <v>项</v>
      </c>
    </row>
    <row r="840" ht="36" hidden="1" customHeight="1" spans="1:7">
      <c r="A840" s="430" t="s">
        <v>1537</v>
      </c>
      <c r="B840" s="287" t="s">
        <v>1538</v>
      </c>
      <c r="C840" s="260"/>
      <c r="D840" s="431"/>
      <c r="E840" s="291" t="str">
        <f t="shared" si="43"/>
        <v/>
      </c>
      <c r="F840" s="261" t="str">
        <f t="shared" si="44"/>
        <v>否</v>
      </c>
      <c r="G840" s="134" t="str">
        <f t="shared" si="45"/>
        <v>项</v>
      </c>
    </row>
    <row r="841" ht="36" hidden="1" customHeight="1" spans="1:7">
      <c r="A841" s="428" t="s">
        <v>1539</v>
      </c>
      <c r="B841" s="283" t="s">
        <v>1540</v>
      </c>
      <c r="C841" s="327"/>
      <c r="D841" s="429"/>
      <c r="E841" s="291" t="str">
        <f t="shared" ref="E841:E904" si="46">IF(C841&gt;0,D841/C841-1,IF(C841&lt;0,-(D841/C841-1),""))</f>
        <v/>
      </c>
      <c r="F841" s="261" t="str">
        <f t="shared" si="44"/>
        <v>否</v>
      </c>
      <c r="G841" s="134" t="str">
        <f t="shared" si="45"/>
        <v>款</v>
      </c>
    </row>
    <row r="842" ht="36" hidden="1" customHeight="1" spans="1:7">
      <c r="A842" s="430">
        <v>2120201</v>
      </c>
      <c r="B842" s="446" t="s">
        <v>1541</v>
      </c>
      <c r="C842" s="260"/>
      <c r="D842" s="431"/>
      <c r="E842" s="291" t="str">
        <f t="shared" si="46"/>
        <v/>
      </c>
      <c r="F842" s="261" t="str">
        <f t="shared" si="44"/>
        <v>否</v>
      </c>
      <c r="G842" s="134" t="str">
        <f t="shared" si="45"/>
        <v>项</v>
      </c>
    </row>
    <row r="843" ht="36" customHeight="1" spans="1:7">
      <c r="A843" s="428" t="s">
        <v>1542</v>
      </c>
      <c r="B843" s="283" t="s">
        <v>1543</v>
      </c>
      <c r="C843" s="327">
        <v>409</v>
      </c>
      <c r="D843" s="429">
        <f>SUM(D844:D845)</f>
        <v>299</v>
      </c>
      <c r="E843" s="291">
        <f t="shared" si="46"/>
        <v>-0.269</v>
      </c>
      <c r="F843" s="261" t="str">
        <f t="shared" ref="F843:F877" si="47">IF(LEN(A843)=3,"是",IF(B843&lt;&gt;"",IF(SUM(C843:D843)&lt;&gt;0,"是","否"),"是"))</f>
        <v>是</v>
      </c>
      <c r="G843" s="134" t="str">
        <f t="shared" ref="G843:G877" si="48">IF(LEN(A843)=3,"类",IF(LEN(A843)=5,"款","项"))</f>
        <v>款</v>
      </c>
    </row>
    <row r="844" ht="36" hidden="1" customHeight="1" spans="1:7">
      <c r="A844" s="430" t="s">
        <v>1544</v>
      </c>
      <c r="B844" s="287" t="s">
        <v>1545</v>
      </c>
      <c r="C844" s="260">
        <v>0</v>
      </c>
      <c r="D844" s="431"/>
      <c r="E844" s="291" t="str">
        <f t="shared" si="46"/>
        <v/>
      </c>
      <c r="F844" s="261" t="str">
        <f t="shared" si="47"/>
        <v>否</v>
      </c>
      <c r="G844" s="134" t="str">
        <f t="shared" si="48"/>
        <v>项</v>
      </c>
    </row>
    <row r="845" ht="36" customHeight="1" spans="1:7">
      <c r="A845" s="430" t="s">
        <v>1546</v>
      </c>
      <c r="B845" s="287" t="s">
        <v>1547</v>
      </c>
      <c r="C845" s="260">
        <v>409</v>
      </c>
      <c r="D845" s="431">
        <v>299</v>
      </c>
      <c r="E845" s="291">
        <f t="shared" si="46"/>
        <v>-0.269</v>
      </c>
      <c r="F845" s="261" t="str">
        <f t="shared" si="47"/>
        <v>是</v>
      </c>
      <c r="G845" s="134" t="str">
        <f t="shared" si="48"/>
        <v>项</v>
      </c>
    </row>
    <row r="846" ht="36" customHeight="1" spans="1:7">
      <c r="A846" s="428" t="s">
        <v>1548</v>
      </c>
      <c r="B846" s="283" t="s">
        <v>1549</v>
      </c>
      <c r="C846" s="327">
        <v>1298</v>
      </c>
      <c r="D846" s="429">
        <f>SUM(D847)</f>
        <v>1644</v>
      </c>
      <c r="E846" s="291">
        <f t="shared" si="46"/>
        <v>0.267</v>
      </c>
      <c r="F846" s="261" t="str">
        <f t="shared" si="47"/>
        <v>是</v>
      </c>
      <c r="G846" s="134" t="str">
        <f t="shared" si="48"/>
        <v>款</v>
      </c>
    </row>
    <row r="847" ht="36" customHeight="1" spans="1:7">
      <c r="A847" s="430">
        <v>2120501</v>
      </c>
      <c r="B847" s="446" t="s">
        <v>1550</v>
      </c>
      <c r="C847" s="260">
        <v>1298</v>
      </c>
      <c r="D847" s="431">
        <v>1644</v>
      </c>
      <c r="E847" s="291">
        <f t="shared" si="46"/>
        <v>0.267</v>
      </c>
      <c r="F847" s="261" t="str">
        <f t="shared" si="47"/>
        <v>是</v>
      </c>
      <c r="G847" s="134" t="str">
        <f t="shared" si="48"/>
        <v>项</v>
      </c>
    </row>
    <row r="848" ht="36" hidden="1" customHeight="1" spans="1:7">
      <c r="A848" s="428" t="s">
        <v>1551</v>
      </c>
      <c r="B848" s="283" t="s">
        <v>1552</v>
      </c>
      <c r="C848" s="327"/>
      <c r="D848" s="429"/>
      <c r="E848" s="291" t="str">
        <f t="shared" si="46"/>
        <v/>
      </c>
      <c r="F848" s="261" t="str">
        <f t="shared" si="47"/>
        <v>否</v>
      </c>
      <c r="G848" s="134" t="str">
        <f t="shared" si="48"/>
        <v>款</v>
      </c>
    </row>
    <row r="849" ht="36" hidden="1" customHeight="1" spans="1:7">
      <c r="A849" s="430">
        <v>2120601</v>
      </c>
      <c r="B849" s="446" t="s">
        <v>1553</v>
      </c>
      <c r="C849" s="260"/>
      <c r="D849" s="431"/>
      <c r="E849" s="291" t="str">
        <f t="shared" si="46"/>
        <v/>
      </c>
      <c r="F849" s="261" t="str">
        <f t="shared" si="47"/>
        <v>否</v>
      </c>
      <c r="G849" s="134" t="str">
        <f t="shared" si="48"/>
        <v>项</v>
      </c>
    </row>
    <row r="850" ht="36" hidden="1" customHeight="1" spans="1:7">
      <c r="A850" s="428" t="s">
        <v>1554</v>
      </c>
      <c r="B850" s="283" t="s">
        <v>1555</v>
      </c>
      <c r="C850" s="327"/>
      <c r="D850" s="429"/>
      <c r="E850" s="291" t="str">
        <f t="shared" si="46"/>
        <v/>
      </c>
      <c r="F850" s="261" t="str">
        <f t="shared" si="47"/>
        <v>否</v>
      </c>
      <c r="G850" s="134" t="str">
        <f t="shared" si="48"/>
        <v>款</v>
      </c>
    </row>
    <row r="851" ht="36" hidden="1" customHeight="1" spans="1:7">
      <c r="A851" s="430">
        <v>2129999</v>
      </c>
      <c r="B851" s="446" t="s">
        <v>1556</v>
      </c>
      <c r="C851" s="260"/>
      <c r="D851" s="431"/>
      <c r="E851" s="291" t="str">
        <f t="shared" si="46"/>
        <v/>
      </c>
      <c r="F851" s="261" t="str">
        <f t="shared" si="47"/>
        <v>否</v>
      </c>
      <c r="G851" s="134" t="str">
        <f t="shared" si="48"/>
        <v>项</v>
      </c>
    </row>
    <row r="852" ht="36" customHeight="1" spans="1:7">
      <c r="A852" s="428">
        <v>213</v>
      </c>
      <c r="B852" s="283" t="s">
        <v>92</v>
      </c>
      <c r="C852" s="327">
        <v>28053</v>
      </c>
      <c r="D852" s="429">
        <f>SUM(D853,D880,D906,D934,D945,D952,D959,D962,)</f>
        <v>27236</v>
      </c>
      <c r="E852" s="291">
        <f t="shared" si="46"/>
        <v>-0.029</v>
      </c>
      <c r="F852" s="261" t="str">
        <f t="shared" si="47"/>
        <v>是</v>
      </c>
      <c r="G852" s="134" t="str">
        <f t="shared" si="48"/>
        <v>类</v>
      </c>
    </row>
    <row r="853" ht="36" customHeight="1" spans="1:7">
      <c r="A853" s="428" t="s">
        <v>1557</v>
      </c>
      <c r="B853" s="283" t="s">
        <v>1558</v>
      </c>
      <c r="C853" s="327">
        <v>8003</v>
      </c>
      <c r="D853" s="429">
        <f>SUM(D854:D879)</f>
        <v>7730</v>
      </c>
      <c r="E853" s="291">
        <f t="shared" si="46"/>
        <v>-0.034</v>
      </c>
      <c r="F853" s="261" t="str">
        <f t="shared" si="47"/>
        <v>是</v>
      </c>
      <c r="G853" s="134" t="str">
        <f t="shared" si="48"/>
        <v>款</v>
      </c>
    </row>
    <row r="854" ht="36" customHeight="1" spans="1:7">
      <c r="A854" s="430" t="s">
        <v>1559</v>
      </c>
      <c r="B854" s="287" t="s">
        <v>139</v>
      </c>
      <c r="C854" s="260">
        <v>393</v>
      </c>
      <c r="D854" s="431">
        <v>380</v>
      </c>
      <c r="E854" s="291">
        <f t="shared" si="46"/>
        <v>-0.033</v>
      </c>
      <c r="F854" s="261" t="str">
        <f t="shared" si="47"/>
        <v>是</v>
      </c>
      <c r="G854" s="134" t="str">
        <f t="shared" si="48"/>
        <v>项</v>
      </c>
    </row>
    <row r="855" ht="36" customHeight="1" spans="1:7">
      <c r="A855" s="430" t="s">
        <v>1560</v>
      </c>
      <c r="B855" s="287" t="s">
        <v>141</v>
      </c>
      <c r="C855" s="260">
        <v>5</v>
      </c>
      <c r="D855" s="431">
        <v>2</v>
      </c>
      <c r="E855" s="291">
        <f t="shared" si="46"/>
        <v>-0.6</v>
      </c>
      <c r="F855" s="261" t="str">
        <f t="shared" si="47"/>
        <v>是</v>
      </c>
      <c r="G855" s="134" t="str">
        <f t="shared" si="48"/>
        <v>项</v>
      </c>
    </row>
    <row r="856" ht="36" hidden="1" customHeight="1" spans="1:7">
      <c r="A856" s="430" t="s">
        <v>1561</v>
      </c>
      <c r="B856" s="287" t="s">
        <v>143</v>
      </c>
      <c r="C856" s="260"/>
      <c r="D856" s="431"/>
      <c r="E856" s="291" t="str">
        <f t="shared" si="46"/>
        <v/>
      </c>
      <c r="F856" s="261" t="str">
        <f t="shared" si="47"/>
        <v>否</v>
      </c>
      <c r="G856" s="134" t="str">
        <f t="shared" si="48"/>
        <v>项</v>
      </c>
    </row>
    <row r="857" ht="36" customHeight="1" spans="1:7">
      <c r="A857" s="430" t="s">
        <v>1562</v>
      </c>
      <c r="B857" s="287" t="s">
        <v>157</v>
      </c>
      <c r="C857" s="260">
        <v>3649</v>
      </c>
      <c r="D857" s="431">
        <v>3794</v>
      </c>
      <c r="E857" s="291">
        <f t="shared" si="46"/>
        <v>0.04</v>
      </c>
      <c r="F857" s="261" t="str">
        <f t="shared" si="47"/>
        <v>是</v>
      </c>
      <c r="G857" s="134" t="str">
        <f t="shared" si="48"/>
        <v>项</v>
      </c>
    </row>
    <row r="858" ht="36" hidden="1" customHeight="1" spans="1:7">
      <c r="A858" s="430" t="s">
        <v>1563</v>
      </c>
      <c r="B858" s="287" t="s">
        <v>1564</v>
      </c>
      <c r="C858" s="260"/>
      <c r="D858" s="431"/>
      <c r="E858" s="291" t="str">
        <f t="shared" si="46"/>
        <v/>
      </c>
      <c r="F858" s="261" t="str">
        <f t="shared" si="47"/>
        <v>否</v>
      </c>
      <c r="G858" s="134" t="str">
        <f t="shared" si="48"/>
        <v>项</v>
      </c>
    </row>
    <row r="859" ht="36" customHeight="1" spans="1:7">
      <c r="A859" s="430" t="s">
        <v>1565</v>
      </c>
      <c r="B859" s="287" t="s">
        <v>1566</v>
      </c>
      <c r="C859" s="260">
        <v>89</v>
      </c>
      <c r="D859" s="431">
        <v>795</v>
      </c>
      <c r="E859" s="291">
        <f t="shared" si="46"/>
        <v>7.933</v>
      </c>
      <c r="F859" s="261" t="str">
        <f t="shared" si="47"/>
        <v>是</v>
      </c>
      <c r="G859" s="134" t="str">
        <f t="shared" si="48"/>
        <v>项</v>
      </c>
    </row>
    <row r="860" ht="36" customHeight="1" spans="1:7">
      <c r="A860" s="430" t="s">
        <v>1567</v>
      </c>
      <c r="B860" s="287" t="s">
        <v>1568</v>
      </c>
      <c r="C860" s="260">
        <v>62</v>
      </c>
      <c r="D860" s="431">
        <v>331</v>
      </c>
      <c r="E860" s="291">
        <f t="shared" si="46"/>
        <v>4.339</v>
      </c>
      <c r="F860" s="261" t="str">
        <f t="shared" si="47"/>
        <v>是</v>
      </c>
      <c r="G860" s="134" t="str">
        <f t="shared" si="48"/>
        <v>项</v>
      </c>
    </row>
    <row r="861" ht="36" customHeight="1" spans="1:7">
      <c r="A861" s="430" t="s">
        <v>1569</v>
      </c>
      <c r="B861" s="287" t="s">
        <v>1570</v>
      </c>
      <c r="C861" s="260">
        <v>15</v>
      </c>
      <c r="D861" s="431">
        <v>12</v>
      </c>
      <c r="E861" s="291">
        <f t="shared" si="46"/>
        <v>-0.2</v>
      </c>
      <c r="F861" s="261" t="str">
        <f t="shared" si="47"/>
        <v>是</v>
      </c>
      <c r="G861" s="134" t="str">
        <f t="shared" si="48"/>
        <v>项</v>
      </c>
    </row>
    <row r="862" ht="36" customHeight="1" spans="1:7">
      <c r="A862" s="430" t="s">
        <v>1571</v>
      </c>
      <c r="B862" s="287" t="s">
        <v>1572</v>
      </c>
      <c r="C862" s="260">
        <v>5</v>
      </c>
      <c r="D862" s="431">
        <v>5</v>
      </c>
      <c r="E862" s="291">
        <f t="shared" si="46"/>
        <v>0</v>
      </c>
      <c r="F862" s="261" t="str">
        <f t="shared" si="47"/>
        <v>是</v>
      </c>
      <c r="G862" s="134" t="str">
        <f t="shared" si="48"/>
        <v>项</v>
      </c>
    </row>
    <row r="863" ht="36" customHeight="1" spans="1:7">
      <c r="A863" s="430" t="s">
        <v>1573</v>
      </c>
      <c r="B863" s="287" t="s">
        <v>1574</v>
      </c>
      <c r="C863" s="260">
        <v>5</v>
      </c>
      <c r="D863" s="431">
        <v>3</v>
      </c>
      <c r="E863" s="291">
        <f t="shared" si="46"/>
        <v>-0.4</v>
      </c>
      <c r="F863" s="261" t="str">
        <f t="shared" si="47"/>
        <v>是</v>
      </c>
      <c r="G863" s="134" t="str">
        <f t="shared" si="48"/>
        <v>项</v>
      </c>
    </row>
    <row r="864" ht="36" hidden="1" customHeight="1" spans="1:7">
      <c r="A864" s="430" t="s">
        <v>1575</v>
      </c>
      <c r="B864" s="287" t="s">
        <v>1576</v>
      </c>
      <c r="C864" s="260"/>
      <c r="D864" s="431"/>
      <c r="E864" s="291" t="str">
        <f t="shared" si="46"/>
        <v/>
      </c>
      <c r="F864" s="261" t="str">
        <f t="shared" si="47"/>
        <v>否</v>
      </c>
      <c r="G864" s="134" t="str">
        <f t="shared" si="48"/>
        <v>项</v>
      </c>
    </row>
    <row r="865" ht="36" hidden="1" customHeight="1" spans="1:7">
      <c r="A865" s="430" t="s">
        <v>1577</v>
      </c>
      <c r="B865" s="287" t="s">
        <v>1578</v>
      </c>
      <c r="C865" s="260">
        <v>0</v>
      </c>
      <c r="D865" s="431"/>
      <c r="E865" s="291" t="str">
        <f t="shared" si="46"/>
        <v/>
      </c>
      <c r="F865" s="261" t="str">
        <f t="shared" si="47"/>
        <v>否</v>
      </c>
      <c r="G865" s="134" t="str">
        <f t="shared" si="48"/>
        <v>项</v>
      </c>
    </row>
    <row r="866" ht="36" customHeight="1" spans="1:7">
      <c r="A866" s="430" t="s">
        <v>1579</v>
      </c>
      <c r="B866" s="287" t="s">
        <v>1580</v>
      </c>
      <c r="C866" s="260">
        <v>1</v>
      </c>
      <c r="D866" s="431">
        <v>1</v>
      </c>
      <c r="E866" s="291">
        <f t="shared" si="46"/>
        <v>0</v>
      </c>
      <c r="F866" s="261" t="str">
        <f t="shared" si="47"/>
        <v>是</v>
      </c>
      <c r="G866" s="134" t="str">
        <f t="shared" si="48"/>
        <v>项</v>
      </c>
    </row>
    <row r="867" ht="36" customHeight="1" spans="1:7">
      <c r="A867" s="430" t="s">
        <v>1581</v>
      </c>
      <c r="B867" s="287" t="s">
        <v>1582</v>
      </c>
      <c r="C867" s="260">
        <v>1331</v>
      </c>
      <c r="D867" s="431">
        <v>1344</v>
      </c>
      <c r="E867" s="291">
        <f t="shared" si="46"/>
        <v>0.01</v>
      </c>
      <c r="F867" s="261" t="str">
        <f t="shared" si="47"/>
        <v>是</v>
      </c>
      <c r="G867" s="134" t="str">
        <f t="shared" si="48"/>
        <v>项</v>
      </c>
    </row>
    <row r="868" ht="36" hidden="1" customHeight="1" spans="1:7">
      <c r="A868" s="430" t="s">
        <v>1583</v>
      </c>
      <c r="B868" s="287" t="s">
        <v>1584</v>
      </c>
      <c r="C868" s="260">
        <v>0</v>
      </c>
      <c r="D868" s="431"/>
      <c r="E868" s="291" t="str">
        <f t="shared" si="46"/>
        <v/>
      </c>
      <c r="F868" s="261" t="str">
        <f t="shared" si="47"/>
        <v>否</v>
      </c>
      <c r="G868" s="134" t="str">
        <f t="shared" si="48"/>
        <v>项</v>
      </c>
    </row>
    <row r="869" ht="36" customHeight="1" spans="1:7">
      <c r="A869" s="430" t="s">
        <v>1585</v>
      </c>
      <c r="B869" s="287" t="s">
        <v>1586</v>
      </c>
      <c r="C869" s="260">
        <v>1485</v>
      </c>
      <c r="D869" s="431">
        <v>708</v>
      </c>
      <c r="E869" s="291">
        <f t="shared" si="46"/>
        <v>-0.523</v>
      </c>
      <c r="F869" s="261" t="str">
        <f t="shared" si="47"/>
        <v>是</v>
      </c>
      <c r="G869" s="134" t="str">
        <f t="shared" si="48"/>
        <v>项</v>
      </c>
    </row>
    <row r="870" ht="36" customHeight="1" spans="1:7">
      <c r="A870" s="430" t="s">
        <v>1587</v>
      </c>
      <c r="B870" s="287" t="s">
        <v>1588</v>
      </c>
      <c r="C870" s="260">
        <v>44</v>
      </c>
      <c r="D870" s="431">
        <v>10</v>
      </c>
      <c r="E870" s="291">
        <f t="shared" si="46"/>
        <v>-0.773</v>
      </c>
      <c r="F870" s="261" t="str">
        <f t="shared" si="47"/>
        <v>是</v>
      </c>
      <c r="G870" s="134" t="str">
        <f t="shared" si="48"/>
        <v>项</v>
      </c>
    </row>
    <row r="871" ht="36" hidden="1" customHeight="1" spans="1:7">
      <c r="A871" s="430" t="s">
        <v>1589</v>
      </c>
      <c r="B871" s="287" t="s">
        <v>1590</v>
      </c>
      <c r="C871" s="260"/>
      <c r="D871" s="431"/>
      <c r="E871" s="291" t="str">
        <f t="shared" si="46"/>
        <v/>
      </c>
      <c r="F871" s="261" t="str">
        <f t="shared" si="47"/>
        <v>否</v>
      </c>
      <c r="G871" s="134" t="str">
        <f t="shared" si="48"/>
        <v>项</v>
      </c>
    </row>
    <row r="872" ht="36" customHeight="1" spans="1:7">
      <c r="A872" s="430" t="s">
        <v>1591</v>
      </c>
      <c r="B872" s="287" t="s">
        <v>1592</v>
      </c>
      <c r="C872" s="260">
        <v>68</v>
      </c>
      <c r="D872" s="431">
        <v>61</v>
      </c>
      <c r="E872" s="291">
        <f t="shared" si="46"/>
        <v>-0.103</v>
      </c>
      <c r="F872" s="261" t="str">
        <f t="shared" si="47"/>
        <v>是</v>
      </c>
      <c r="G872" s="134" t="str">
        <f t="shared" si="48"/>
        <v>项</v>
      </c>
    </row>
    <row r="873" ht="36" hidden="1" customHeight="1" spans="1:7">
      <c r="A873" s="430" t="s">
        <v>1593</v>
      </c>
      <c r="B873" s="287" t="s">
        <v>1594</v>
      </c>
      <c r="C873" s="260"/>
      <c r="D873" s="431"/>
      <c r="E873" s="291" t="str">
        <f t="shared" si="46"/>
        <v/>
      </c>
      <c r="F873" s="261" t="str">
        <f t="shared" si="47"/>
        <v>否</v>
      </c>
      <c r="G873" s="134" t="str">
        <f t="shared" si="48"/>
        <v>项</v>
      </c>
    </row>
    <row r="874" ht="36" hidden="1" customHeight="1" spans="1:7">
      <c r="A874" s="430" t="s">
        <v>1595</v>
      </c>
      <c r="B874" s="287" t="s">
        <v>1596</v>
      </c>
      <c r="C874" s="260"/>
      <c r="D874" s="431"/>
      <c r="E874" s="291" t="str">
        <f t="shared" si="46"/>
        <v/>
      </c>
      <c r="F874" s="261" t="str">
        <f t="shared" si="47"/>
        <v>否</v>
      </c>
      <c r="G874" s="134" t="str">
        <f t="shared" si="48"/>
        <v>项</v>
      </c>
    </row>
    <row r="875" ht="36" hidden="1" customHeight="1" spans="1:7">
      <c r="A875" s="430" t="s">
        <v>1597</v>
      </c>
      <c r="B875" s="287" t="s">
        <v>1598</v>
      </c>
      <c r="C875" s="260">
        <v>0</v>
      </c>
      <c r="D875" s="431"/>
      <c r="E875" s="291" t="str">
        <f t="shared" si="46"/>
        <v/>
      </c>
      <c r="F875" s="261" t="str">
        <f t="shared" si="47"/>
        <v>否</v>
      </c>
      <c r="G875" s="134" t="str">
        <f t="shared" si="48"/>
        <v>项</v>
      </c>
    </row>
    <row r="876" ht="36" hidden="1" customHeight="1" spans="1:7">
      <c r="A876" s="430" t="s">
        <v>1599</v>
      </c>
      <c r="B876" s="287" t="s">
        <v>1600</v>
      </c>
      <c r="C876" s="260">
        <v>0</v>
      </c>
      <c r="D876" s="431"/>
      <c r="E876" s="291" t="str">
        <f t="shared" si="46"/>
        <v/>
      </c>
      <c r="F876" s="261" t="str">
        <f t="shared" si="47"/>
        <v>否</v>
      </c>
      <c r="G876" s="134" t="str">
        <f t="shared" si="48"/>
        <v>项</v>
      </c>
    </row>
    <row r="877" ht="36" hidden="1" customHeight="1" spans="1:7">
      <c r="A877" s="430" t="s">
        <v>1601</v>
      </c>
      <c r="B877" s="287" t="s">
        <v>1602</v>
      </c>
      <c r="C877" s="260"/>
      <c r="D877" s="431"/>
      <c r="E877" s="291" t="str">
        <f t="shared" si="46"/>
        <v/>
      </c>
      <c r="F877" s="261" t="str">
        <f t="shared" si="47"/>
        <v>否</v>
      </c>
      <c r="G877" s="134" t="str">
        <f t="shared" si="48"/>
        <v>项</v>
      </c>
    </row>
    <row r="878" ht="36" customHeight="1" spans="1:6">
      <c r="A878" s="430">
        <v>2130153</v>
      </c>
      <c r="B878" s="287" t="s">
        <v>1603</v>
      </c>
      <c r="C878" s="260">
        <v>717</v>
      </c>
      <c r="D878" s="431">
        <v>169</v>
      </c>
      <c r="E878" s="291">
        <f t="shared" si="46"/>
        <v>-0.764</v>
      </c>
      <c r="F878" s="261"/>
    </row>
    <row r="879" ht="36" customHeight="1" spans="1:7">
      <c r="A879" s="430" t="s">
        <v>1604</v>
      </c>
      <c r="B879" s="287" t="s">
        <v>1605</v>
      </c>
      <c r="C879" s="260">
        <v>134</v>
      </c>
      <c r="D879" s="431">
        <v>115</v>
      </c>
      <c r="E879" s="291">
        <f t="shared" si="46"/>
        <v>-0.142</v>
      </c>
      <c r="F879" s="261" t="str">
        <f t="shared" ref="F879:F905" si="49">IF(LEN(A879)=3,"是",IF(B879&lt;&gt;"",IF(SUM(C879:D879)&lt;&gt;0,"是","否"),"是"))</f>
        <v>是</v>
      </c>
      <c r="G879" s="134" t="str">
        <f t="shared" ref="G879:G905" si="50">IF(LEN(A879)=3,"类",IF(LEN(A879)=5,"款","项"))</f>
        <v>项</v>
      </c>
    </row>
    <row r="880" ht="36" customHeight="1" spans="1:7">
      <c r="A880" s="428" t="s">
        <v>1606</v>
      </c>
      <c r="B880" s="283" t="s">
        <v>1607</v>
      </c>
      <c r="C880" s="327">
        <v>1298</v>
      </c>
      <c r="D880" s="429">
        <f>SUM(D881:D905)</f>
        <v>1204</v>
      </c>
      <c r="E880" s="291">
        <f t="shared" si="46"/>
        <v>-0.072</v>
      </c>
      <c r="F880" s="261" t="str">
        <f t="shared" si="49"/>
        <v>是</v>
      </c>
      <c r="G880" s="134" t="str">
        <f t="shared" si="50"/>
        <v>款</v>
      </c>
    </row>
    <row r="881" ht="36" customHeight="1" spans="1:7">
      <c r="A881" s="430" t="s">
        <v>1608</v>
      </c>
      <c r="B881" s="287" t="s">
        <v>139</v>
      </c>
      <c r="C881" s="260">
        <v>182</v>
      </c>
      <c r="D881" s="431">
        <v>136</v>
      </c>
      <c r="E881" s="291">
        <f t="shared" si="46"/>
        <v>-0.253</v>
      </c>
      <c r="F881" s="261" t="str">
        <f t="shared" si="49"/>
        <v>是</v>
      </c>
      <c r="G881" s="134" t="str">
        <f t="shared" si="50"/>
        <v>项</v>
      </c>
    </row>
    <row r="882" ht="36" customHeight="1" spans="1:7">
      <c r="A882" s="430" t="s">
        <v>1609</v>
      </c>
      <c r="B882" s="287" t="s">
        <v>141</v>
      </c>
      <c r="C882" s="260">
        <v>2</v>
      </c>
      <c r="D882" s="431">
        <v>4</v>
      </c>
      <c r="E882" s="291">
        <f t="shared" si="46"/>
        <v>1</v>
      </c>
      <c r="F882" s="261" t="str">
        <f t="shared" si="49"/>
        <v>是</v>
      </c>
      <c r="G882" s="134" t="str">
        <f t="shared" si="50"/>
        <v>项</v>
      </c>
    </row>
    <row r="883" ht="36" hidden="1" customHeight="1" spans="1:7">
      <c r="A883" s="430" t="s">
        <v>1610</v>
      </c>
      <c r="B883" s="287" t="s">
        <v>143</v>
      </c>
      <c r="C883" s="260"/>
      <c r="D883" s="431"/>
      <c r="E883" s="291" t="str">
        <f t="shared" si="46"/>
        <v/>
      </c>
      <c r="F883" s="261" t="str">
        <f t="shared" si="49"/>
        <v>否</v>
      </c>
      <c r="G883" s="134" t="str">
        <f t="shared" si="50"/>
        <v>项</v>
      </c>
    </row>
    <row r="884" ht="36" customHeight="1" spans="1:7">
      <c r="A884" s="430" t="s">
        <v>1611</v>
      </c>
      <c r="B884" s="287" t="s">
        <v>1612</v>
      </c>
      <c r="C884" s="260">
        <v>482</v>
      </c>
      <c r="D884" s="431">
        <v>497</v>
      </c>
      <c r="E884" s="291">
        <f t="shared" si="46"/>
        <v>0.031</v>
      </c>
      <c r="F884" s="261" t="str">
        <f t="shared" si="49"/>
        <v>是</v>
      </c>
      <c r="G884" s="134" t="str">
        <f t="shared" si="50"/>
        <v>项</v>
      </c>
    </row>
    <row r="885" ht="36" customHeight="1" spans="1:7">
      <c r="A885" s="430" t="s">
        <v>1613</v>
      </c>
      <c r="B885" s="287" t="s">
        <v>1614</v>
      </c>
      <c r="C885" s="260">
        <v>15</v>
      </c>
      <c r="D885" s="431">
        <v>12</v>
      </c>
      <c r="E885" s="291">
        <f t="shared" si="46"/>
        <v>-0.2</v>
      </c>
      <c r="F885" s="261" t="str">
        <f t="shared" si="49"/>
        <v>是</v>
      </c>
      <c r="G885" s="134" t="str">
        <f t="shared" si="50"/>
        <v>项</v>
      </c>
    </row>
    <row r="886" ht="36" hidden="1" customHeight="1" spans="1:7">
      <c r="A886" s="430" t="s">
        <v>1615</v>
      </c>
      <c r="B886" s="287" t="s">
        <v>1616</v>
      </c>
      <c r="C886" s="260"/>
      <c r="D886" s="431"/>
      <c r="E886" s="291" t="str">
        <f t="shared" si="46"/>
        <v/>
      </c>
      <c r="F886" s="261" t="str">
        <f t="shared" si="49"/>
        <v>否</v>
      </c>
      <c r="G886" s="134" t="str">
        <f t="shared" si="50"/>
        <v>项</v>
      </c>
    </row>
    <row r="887" ht="36" hidden="1" customHeight="1" spans="1:7">
      <c r="A887" s="430" t="s">
        <v>1617</v>
      </c>
      <c r="B887" s="287" t="s">
        <v>1618</v>
      </c>
      <c r="C887" s="260"/>
      <c r="D887" s="431"/>
      <c r="E887" s="291" t="str">
        <f t="shared" si="46"/>
        <v/>
      </c>
      <c r="F887" s="261" t="str">
        <f t="shared" si="49"/>
        <v>否</v>
      </c>
      <c r="G887" s="134" t="str">
        <f t="shared" si="50"/>
        <v>项</v>
      </c>
    </row>
    <row r="888" ht="36" hidden="1" customHeight="1" spans="1:7">
      <c r="A888" s="430" t="s">
        <v>1619</v>
      </c>
      <c r="B888" s="287" t="s">
        <v>1620</v>
      </c>
      <c r="C888" s="260">
        <v>0</v>
      </c>
      <c r="D888" s="431"/>
      <c r="E888" s="291" t="str">
        <f t="shared" si="46"/>
        <v/>
      </c>
      <c r="F888" s="261" t="str">
        <f t="shared" si="49"/>
        <v>否</v>
      </c>
      <c r="G888" s="134" t="str">
        <f t="shared" si="50"/>
        <v>项</v>
      </c>
    </row>
    <row r="889" ht="36" hidden="1" customHeight="1" spans="1:7">
      <c r="A889" s="430" t="s">
        <v>1621</v>
      </c>
      <c r="B889" s="287" t="s">
        <v>1622</v>
      </c>
      <c r="C889" s="260"/>
      <c r="D889" s="431"/>
      <c r="E889" s="291" t="str">
        <f t="shared" si="46"/>
        <v/>
      </c>
      <c r="F889" s="261" t="str">
        <f t="shared" si="49"/>
        <v>否</v>
      </c>
      <c r="G889" s="134" t="str">
        <f t="shared" si="50"/>
        <v>项</v>
      </c>
    </row>
    <row r="890" ht="36" customHeight="1" spans="1:7">
      <c r="A890" s="430" t="s">
        <v>1623</v>
      </c>
      <c r="B890" s="287" t="s">
        <v>1624</v>
      </c>
      <c r="C890" s="260">
        <v>2</v>
      </c>
      <c r="D890" s="431">
        <v>2</v>
      </c>
      <c r="E890" s="291">
        <f t="shared" si="46"/>
        <v>0</v>
      </c>
      <c r="F890" s="261" t="str">
        <f t="shared" si="49"/>
        <v>是</v>
      </c>
      <c r="G890" s="134" t="str">
        <f t="shared" si="50"/>
        <v>项</v>
      </c>
    </row>
    <row r="891" ht="36" customHeight="1" spans="1:7">
      <c r="A891" s="430" t="s">
        <v>1625</v>
      </c>
      <c r="B891" s="287" t="s">
        <v>1626</v>
      </c>
      <c r="C891" s="260">
        <v>5</v>
      </c>
      <c r="D891" s="431">
        <v>2</v>
      </c>
      <c r="E891" s="291">
        <f t="shared" si="46"/>
        <v>-0.6</v>
      </c>
      <c r="F891" s="261" t="str">
        <f t="shared" si="49"/>
        <v>是</v>
      </c>
      <c r="G891" s="134" t="str">
        <f t="shared" si="50"/>
        <v>项</v>
      </c>
    </row>
    <row r="892" ht="36" customHeight="1" spans="1:7">
      <c r="A892" s="430" t="s">
        <v>1627</v>
      </c>
      <c r="B892" s="287" t="s">
        <v>1628</v>
      </c>
      <c r="C892" s="260">
        <v>428</v>
      </c>
      <c r="D892" s="431">
        <v>409</v>
      </c>
      <c r="E892" s="291">
        <f t="shared" si="46"/>
        <v>-0.044</v>
      </c>
      <c r="F892" s="261" t="str">
        <f t="shared" si="49"/>
        <v>是</v>
      </c>
      <c r="G892" s="134" t="str">
        <f t="shared" si="50"/>
        <v>项</v>
      </c>
    </row>
    <row r="893" ht="36" hidden="1" customHeight="1" spans="1:7">
      <c r="A893" s="430" t="s">
        <v>1629</v>
      </c>
      <c r="B893" s="287" t="s">
        <v>1630</v>
      </c>
      <c r="C893" s="260"/>
      <c r="D893" s="431"/>
      <c r="E893" s="291" t="str">
        <f t="shared" si="46"/>
        <v/>
      </c>
      <c r="F893" s="261" t="str">
        <f t="shared" si="49"/>
        <v>否</v>
      </c>
      <c r="G893" s="134" t="str">
        <f t="shared" si="50"/>
        <v>项</v>
      </c>
    </row>
    <row r="894" ht="36" hidden="1" customHeight="1" spans="1:7">
      <c r="A894" s="430" t="s">
        <v>1631</v>
      </c>
      <c r="B894" s="287" t="s">
        <v>1632</v>
      </c>
      <c r="C894" s="260"/>
      <c r="D894" s="431"/>
      <c r="E894" s="291" t="str">
        <f t="shared" si="46"/>
        <v/>
      </c>
      <c r="F894" s="261" t="str">
        <f t="shared" si="49"/>
        <v>否</v>
      </c>
      <c r="G894" s="134" t="str">
        <f t="shared" si="50"/>
        <v>项</v>
      </c>
    </row>
    <row r="895" ht="36" hidden="1" customHeight="1" spans="1:7">
      <c r="A895" s="430" t="s">
        <v>1633</v>
      </c>
      <c r="B895" s="287" t="s">
        <v>1634</v>
      </c>
      <c r="C895" s="260"/>
      <c r="D895" s="431"/>
      <c r="E895" s="291" t="str">
        <f t="shared" si="46"/>
        <v/>
      </c>
      <c r="F895" s="261" t="str">
        <f t="shared" si="49"/>
        <v>否</v>
      </c>
      <c r="G895" s="134" t="str">
        <f t="shared" si="50"/>
        <v>项</v>
      </c>
    </row>
    <row r="896" ht="36" hidden="1" customHeight="1" spans="1:7">
      <c r="A896" s="430" t="s">
        <v>1635</v>
      </c>
      <c r="B896" s="287" t="s">
        <v>1636</v>
      </c>
      <c r="C896" s="260"/>
      <c r="D896" s="431"/>
      <c r="E896" s="291" t="str">
        <f t="shared" si="46"/>
        <v/>
      </c>
      <c r="F896" s="261" t="str">
        <f t="shared" si="49"/>
        <v>否</v>
      </c>
      <c r="G896" s="134" t="str">
        <f t="shared" si="50"/>
        <v>项</v>
      </c>
    </row>
    <row r="897" ht="36" hidden="1" customHeight="1" spans="1:7">
      <c r="A897" s="430" t="s">
        <v>1637</v>
      </c>
      <c r="B897" s="287" t="s">
        <v>1638</v>
      </c>
      <c r="C897" s="260">
        <v>0</v>
      </c>
      <c r="D897" s="431"/>
      <c r="E897" s="291" t="str">
        <f t="shared" si="46"/>
        <v/>
      </c>
      <c r="F897" s="261" t="str">
        <f t="shared" si="49"/>
        <v>否</v>
      </c>
      <c r="G897" s="134" t="str">
        <f t="shared" si="50"/>
        <v>项</v>
      </c>
    </row>
    <row r="898" ht="36" hidden="1" customHeight="1" spans="1:7">
      <c r="A898" s="430" t="s">
        <v>1639</v>
      </c>
      <c r="B898" s="287" t="s">
        <v>1640</v>
      </c>
      <c r="C898" s="260">
        <v>0</v>
      </c>
      <c r="D898" s="431"/>
      <c r="E898" s="291" t="str">
        <f t="shared" si="46"/>
        <v/>
      </c>
      <c r="F898" s="261" t="str">
        <f t="shared" si="49"/>
        <v>否</v>
      </c>
      <c r="G898" s="134" t="str">
        <f t="shared" si="50"/>
        <v>项</v>
      </c>
    </row>
    <row r="899" ht="36" hidden="1" customHeight="1" spans="1:7">
      <c r="A899" s="430" t="s">
        <v>1641</v>
      </c>
      <c r="B899" s="287" t="s">
        <v>1642</v>
      </c>
      <c r="C899" s="260">
        <v>0</v>
      </c>
      <c r="D899" s="431"/>
      <c r="E899" s="291" t="str">
        <f t="shared" si="46"/>
        <v/>
      </c>
      <c r="F899" s="261" t="str">
        <f t="shared" si="49"/>
        <v>否</v>
      </c>
      <c r="G899" s="134" t="str">
        <f t="shared" si="50"/>
        <v>项</v>
      </c>
    </row>
    <row r="900" ht="36" customHeight="1" spans="1:7">
      <c r="A900" s="430" t="s">
        <v>1643</v>
      </c>
      <c r="B900" s="287" t="s">
        <v>1644</v>
      </c>
      <c r="C900" s="260">
        <v>28</v>
      </c>
      <c r="D900" s="431">
        <v>12</v>
      </c>
      <c r="E900" s="291">
        <f t="shared" si="46"/>
        <v>-0.571</v>
      </c>
      <c r="F900" s="261" t="str">
        <f t="shared" si="49"/>
        <v>是</v>
      </c>
      <c r="G900" s="134" t="str">
        <f t="shared" si="50"/>
        <v>项</v>
      </c>
    </row>
    <row r="901" ht="36" hidden="1" customHeight="1" spans="1:7">
      <c r="A901" s="430" t="s">
        <v>1645</v>
      </c>
      <c r="B901" s="287" t="s">
        <v>1646</v>
      </c>
      <c r="C901" s="260">
        <v>0</v>
      </c>
      <c r="D901" s="431"/>
      <c r="E901" s="291" t="str">
        <f t="shared" si="46"/>
        <v/>
      </c>
      <c r="F901" s="261" t="str">
        <f t="shared" si="49"/>
        <v>否</v>
      </c>
      <c r="G901" s="134" t="str">
        <f t="shared" si="50"/>
        <v>项</v>
      </c>
    </row>
    <row r="902" ht="36" hidden="1" customHeight="1" spans="1:7">
      <c r="A902" s="430" t="s">
        <v>1647</v>
      </c>
      <c r="B902" s="287" t="s">
        <v>1648</v>
      </c>
      <c r="C902" s="260"/>
      <c r="D902" s="431"/>
      <c r="E902" s="291" t="str">
        <f t="shared" si="46"/>
        <v/>
      </c>
      <c r="F902" s="261" t="str">
        <f t="shared" si="49"/>
        <v>否</v>
      </c>
      <c r="G902" s="134" t="str">
        <f t="shared" si="50"/>
        <v>项</v>
      </c>
    </row>
    <row r="903" ht="36" hidden="1" customHeight="1" spans="1:7">
      <c r="A903" s="430" t="s">
        <v>1649</v>
      </c>
      <c r="B903" s="287" t="s">
        <v>1576</v>
      </c>
      <c r="C903" s="260"/>
      <c r="D903" s="431"/>
      <c r="E903" s="291" t="str">
        <f t="shared" si="46"/>
        <v/>
      </c>
      <c r="F903" s="261" t="str">
        <f t="shared" si="49"/>
        <v>否</v>
      </c>
      <c r="G903" s="134" t="str">
        <f t="shared" si="50"/>
        <v>项</v>
      </c>
    </row>
    <row r="904" ht="36" customHeight="1" spans="1:6">
      <c r="A904" s="443">
        <v>2130238</v>
      </c>
      <c r="B904" s="287" t="s">
        <v>1650</v>
      </c>
      <c r="C904" s="260">
        <v>2</v>
      </c>
      <c r="D904" s="431">
        <v>1</v>
      </c>
      <c r="E904" s="291">
        <f t="shared" si="46"/>
        <v>-0.5</v>
      </c>
      <c r="F904" s="261"/>
    </row>
    <row r="905" ht="36" customHeight="1" spans="1:7">
      <c r="A905" s="430" t="s">
        <v>1651</v>
      </c>
      <c r="B905" s="287" t="s">
        <v>1652</v>
      </c>
      <c r="C905" s="260">
        <v>152</v>
      </c>
      <c r="D905" s="431">
        <v>129</v>
      </c>
      <c r="E905" s="291">
        <f t="shared" ref="E905:E968" si="51">IF(C905&gt;0,D905/C905-1,IF(C905&lt;0,-(D905/C905-1),""))</f>
        <v>-0.151</v>
      </c>
      <c r="F905" s="261" t="str">
        <f>IF(LEN(A905)=3,"是",IF(B905&lt;&gt;"",IF(SUM(C905:D905)&lt;&gt;0,"是","否"),"是"))</f>
        <v>是</v>
      </c>
      <c r="G905" s="134" t="str">
        <f>IF(LEN(A905)=3,"类",IF(LEN(A905)=5,"款","项"))</f>
        <v>项</v>
      </c>
    </row>
    <row r="906" ht="36" customHeight="1" spans="1:7">
      <c r="A906" s="428" t="s">
        <v>1653</v>
      </c>
      <c r="B906" s="283" t="s">
        <v>1654</v>
      </c>
      <c r="C906" s="327">
        <v>7701</v>
      </c>
      <c r="D906" s="429">
        <f>SUM(D907:D933)</f>
        <v>6146</v>
      </c>
      <c r="E906" s="291">
        <f t="shared" si="51"/>
        <v>-0.202</v>
      </c>
      <c r="F906" s="261" t="str">
        <f>IF(LEN(A906)=3,"是",IF(B906&lt;&gt;"",IF(SUM(C906:D906)&lt;&gt;0,"是","否"),"是"))</f>
        <v>是</v>
      </c>
      <c r="G906" s="134" t="str">
        <f>IF(LEN(A906)=3,"类",IF(LEN(A906)=5,"款","项"))</f>
        <v>款</v>
      </c>
    </row>
    <row r="907" ht="36" customHeight="1" spans="1:7">
      <c r="A907" s="430" t="s">
        <v>1655</v>
      </c>
      <c r="B907" s="287" t="s">
        <v>139</v>
      </c>
      <c r="C907" s="260">
        <v>582</v>
      </c>
      <c r="D907" s="431">
        <v>638</v>
      </c>
      <c r="E907" s="291">
        <f t="shared" si="51"/>
        <v>0.096</v>
      </c>
      <c r="F907" s="261" t="str">
        <f t="shared" ref="F907:F968" si="52">IF(LEN(A907)=3,"是",IF(B907&lt;&gt;"",IF(SUM(C907:D907)&lt;&gt;0,"是","否"),"是"))</f>
        <v>是</v>
      </c>
      <c r="G907" s="134" t="str">
        <f t="shared" ref="G907:G968" si="53">IF(LEN(A907)=3,"类",IF(LEN(A907)=5,"款","项"))</f>
        <v>项</v>
      </c>
    </row>
    <row r="908" ht="36" hidden="1" customHeight="1" spans="1:7">
      <c r="A908" s="430" t="s">
        <v>1656</v>
      </c>
      <c r="B908" s="287" t="s">
        <v>141</v>
      </c>
      <c r="C908" s="260">
        <v>0</v>
      </c>
      <c r="D908" s="431"/>
      <c r="E908" s="291" t="str">
        <f t="shared" si="51"/>
        <v/>
      </c>
      <c r="F908" s="261" t="str">
        <f t="shared" si="52"/>
        <v>否</v>
      </c>
      <c r="G908" s="134" t="str">
        <f t="shared" si="53"/>
        <v>项</v>
      </c>
    </row>
    <row r="909" ht="36" hidden="1" customHeight="1" spans="1:7">
      <c r="A909" s="430" t="s">
        <v>1657</v>
      </c>
      <c r="B909" s="287" t="s">
        <v>143</v>
      </c>
      <c r="C909" s="260"/>
      <c r="D909" s="431"/>
      <c r="E909" s="291" t="str">
        <f t="shared" si="51"/>
        <v/>
      </c>
      <c r="F909" s="261" t="str">
        <f t="shared" si="52"/>
        <v>否</v>
      </c>
      <c r="G909" s="134" t="str">
        <f t="shared" si="53"/>
        <v>项</v>
      </c>
    </row>
    <row r="910" ht="36" hidden="1" customHeight="1" spans="1:7">
      <c r="A910" s="430" t="s">
        <v>1658</v>
      </c>
      <c r="B910" s="287" t="s">
        <v>1659</v>
      </c>
      <c r="C910" s="260"/>
      <c r="D910" s="431"/>
      <c r="E910" s="291" t="str">
        <f t="shared" si="51"/>
        <v/>
      </c>
      <c r="F910" s="261" t="str">
        <f t="shared" si="52"/>
        <v>否</v>
      </c>
      <c r="G910" s="134" t="str">
        <f t="shared" si="53"/>
        <v>项</v>
      </c>
    </row>
    <row r="911" ht="36" customHeight="1" spans="1:7">
      <c r="A911" s="430" t="s">
        <v>1660</v>
      </c>
      <c r="B911" s="287" t="s">
        <v>1661</v>
      </c>
      <c r="C911" s="260">
        <v>1800</v>
      </c>
      <c r="D911" s="431">
        <v>279</v>
      </c>
      <c r="E911" s="291">
        <f t="shared" si="51"/>
        <v>-0.845</v>
      </c>
      <c r="F911" s="261" t="str">
        <f t="shared" si="52"/>
        <v>是</v>
      </c>
      <c r="G911" s="134" t="str">
        <f t="shared" si="53"/>
        <v>项</v>
      </c>
    </row>
    <row r="912" ht="36" customHeight="1" spans="1:7">
      <c r="A912" s="430" t="s">
        <v>1662</v>
      </c>
      <c r="B912" s="287" t="s">
        <v>1663</v>
      </c>
      <c r="C912" s="260">
        <v>0</v>
      </c>
      <c r="D912" s="431">
        <v>49</v>
      </c>
      <c r="E912" s="291">
        <v>1</v>
      </c>
      <c r="F912" s="261" t="str">
        <f t="shared" si="52"/>
        <v>是</v>
      </c>
      <c r="G912" s="134" t="str">
        <f t="shared" si="53"/>
        <v>项</v>
      </c>
    </row>
    <row r="913" ht="36" hidden="1" customHeight="1" spans="1:7">
      <c r="A913" s="430" t="s">
        <v>1664</v>
      </c>
      <c r="B913" s="287" t="s">
        <v>1665</v>
      </c>
      <c r="C913" s="260">
        <v>0</v>
      </c>
      <c r="D913" s="431"/>
      <c r="E913" s="291" t="str">
        <f t="shared" si="51"/>
        <v/>
      </c>
      <c r="F913" s="261" t="str">
        <f t="shared" si="52"/>
        <v>否</v>
      </c>
      <c r="G913" s="134" t="str">
        <f t="shared" si="53"/>
        <v>项</v>
      </c>
    </row>
    <row r="914" ht="36" hidden="1" customHeight="1" spans="1:7">
      <c r="A914" s="430" t="s">
        <v>1666</v>
      </c>
      <c r="B914" s="287" t="s">
        <v>1667</v>
      </c>
      <c r="C914" s="260"/>
      <c r="D914" s="431"/>
      <c r="E914" s="291" t="str">
        <f t="shared" si="51"/>
        <v/>
      </c>
      <c r="F914" s="261" t="str">
        <f t="shared" si="52"/>
        <v>否</v>
      </c>
      <c r="G914" s="134" t="str">
        <f t="shared" si="53"/>
        <v>项</v>
      </c>
    </row>
    <row r="915" ht="36" hidden="1" customHeight="1" spans="1:7">
      <c r="A915" s="430" t="s">
        <v>1668</v>
      </c>
      <c r="B915" s="287" t="s">
        <v>1669</v>
      </c>
      <c r="C915" s="260">
        <v>0</v>
      </c>
      <c r="D915" s="431"/>
      <c r="E915" s="291" t="str">
        <f t="shared" si="51"/>
        <v/>
      </c>
      <c r="F915" s="261" t="str">
        <f t="shared" si="52"/>
        <v>否</v>
      </c>
      <c r="G915" s="134" t="str">
        <f t="shared" si="53"/>
        <v>项</v>
      </c>
    </row>
    <row r="916" ht="36" customHeight="1" spans="1:7">
      <c r="A916" s="430" t="s">
        <v>1670</v>
      </c>
      <c r="B916" s="287" t="s">
        <v>1671</v>
      </c>
      <c r="C916" s="260"/>
      <c r="D916" s="431">
        <v>10</v>
      </c>
      <c r="E916" s="291">
        <v>1</v>
      </c>
      <c r="F916" s="261" t="str">
        <f t="shared" si="52"/>
        <v>是</v>
      </c>
      <c r="G916" s="134" t="str">
        <f t="shared" si="53"/>
        <v>项</v>
      </c>
    </row>
    <row r="917" ht="36" hidden="1" customHeight="1" spans="1:7">
      <c r="A917" s="430" t="s">
        <v>1672</v>
      </c>
      <c r="B917" s="287" t="s">
        <v>1673</v>
      </c>
      <c r="C917" s="260"/>
      <c r="D917" s="431"/>
      <c r="E917" s="291" t="str">
        <f t="shared" si="51"/>
        <v/>
      </c>
      <c r="F917" s="261" t="str">
        <f t="shared" si="52"/>
        <v>否</v>
      </c>
      <c r="G917" s="134" t="str">
        <f t="shared" si="53"/>
        <v>项</v>
      </c>
    </row>
    <row r="918" ht="36" hidden="1" customHeight="1" spans="1:7">
      <c r="A918" s="430" t="s">
        <v>1674</v>
      </c>
      <c r="B918" s="287" t="s">
        <v>1675</v>
      </c>
      <c r="C918" s="260"/>
      <c r="D918" s="431"/>
      <c r="E918" s="291" t="str">
        <f t="shared" si="51"/>
        <v/>
      </c>
      <c r="F918" s="261" t="str">
        <f t="shared" si="52"/>
        <v>否</v>
      </c>
      <c r="G918" s="134" t="str">
        <f t="shared" si="53"/>
        <v>项</v>
      </c>
    </row>
    <row r="919" ht="36" hidden="1" customHeight="1" spans="1:7">
      <c r="A919" s="430" t="s">
        <v>1676</v>
      </c>
      <c r="B919" s="287" t="s">
        <v>1677</v>
      </c>
      <c r="C919" s="260"/>
      <c r="D919" s="431"/>
      <c r="E919" s="291" t="str">
        <f t="shared" si="51"/>
        <v/>
      </c>
      <c r="F919" s="261" t="str">
        <f t="shared" si="52"/>
        <v>否</v>
      </c>
      <c r="G919" s="134" t="str">
        <f t="shared" si="53"/>
        <v>项</v>
      </c>
    </row>
    <row r="920" ht="36" customHeight="1" spans="1:7">
      <c r="A920" s="430" t="s">
        <v>1678</v>
      </c>
      <c r="B920" s="287" t="s">
        <v>1679</v>
      </c>
      <c r="C920" s="260">
        <v>131</v>
      </c>
      <c r="D920" s="431">
        <v>32</v>
      </c>
      <c r="E920" s="291">
        <f t="shared" si="51"/>
        <v>-0.756</v>
      </c>
      <c r="F920" s="261" t="str">
        <f t="shared" si="52"/>
        <v>是</v>
      </c>
      <c r="G920" s="134" t="str">
        <f t="shared" si="53"/>
        <v>项</v>
      </c>
    </row>
    <row r="921" ht="36" customHeight="1" spans="1:7">
      <c r="A921" s="430" t="s">
        <v>1680</v>
      </c>
      <c r="B921" s="287" t="s">
        <v>1681</v>
      </c>
      <c r="C921" s="260">
        <v>4</v>
      </c>
      <c r="D921" s="431">
        <v>6</v>
      </c>
      <c r="E921" s="291">
        <f t="shared" si="51"/>
        <v>0.5</v>
      </c>
      <c r="F921" s="261" t="str">
        <f t="shared" si="52"/>
        <v>是</v>
      </c>
      <c r="G921" s="134" t="str">
        <f t="shared" si="53"/>
        <v>项</v>
      </c>
    </row>
    <row r="922" ht="36" hidden="1" customHeight="1" spans="1:7">
      <c r="A922" s="430" t="s">
        <v>1682</v>
      </c>
      <c r="B922" s="287" t="s">
        <v>1683</v>
      </c>
      <c r="C922" s="260">
        <v>21</v>
      </c>
      <c r="D922" s="431">
        <v>0</v>
      </c>
      <c r="E922" s="291">
        <f t="shared" si="51"/>
        <v>-1</v>
      </c>
      <c r="F922" s="261" t="str">
        <f t="shared" si="52"/>
        <v>是</v>
      </c>
      <c r="G922" s="134" t="str">
        <f t="shared" si="53"/>
        <v>项</v>
      </c>
    </row>
    <row r="923" ht="36" hidden="1" customHeight="1" spans="1:7">
      <c r="A923" s="430" t="s">
        <v>1684</v>
      </c>
      <c r="B923" s="287" t="s">
        <v>1685</v>
      </c>
      <c r="C923" s="260">
        <v>0</v>
      </c>
      <c r="D923" s="431"/>
      <c r="E923" s="291" t="str">
        <f t="shared" si="51"/>
        <v/>
      </c>
      <c r="F923" s="261" t="str">
        <f t="shared" si="52"/>
        <v>否</v>
      </c>
      <c r="G923" s="134" t="str">
        <f t="shared" si="53"/>
        <v>项</v>
      </c>
    </row>
    <row r="924" ht="36" hidden="1" customHeight="1" spans="1:7">
      <c r="A924" s="430" t="s">
        <v>1686</v>
      </c>
      <c r="B924" s="287" t="s">
        <v>1687</v>
      </c>
      <c r="C924" s="260">
        <v>0</v>
      </c>
      <c r="D924" s="431"/>
      <c r="E924" s="291" t="str">
        <f t="shared" si="51"/>
        <v/>
      </c>
      <c r="F924" s="261" t="str">
        <f t="shared" si="52"/>
        <v>否</v>
      </c>
      <c r="G924" s="134" t="str">
        <f t="shared" si="53"/>
        <v>项</v>
      </c>
    </row>
    <row r="925" ht="36" hidden="1" customHeight="1" spans="1:7">
      <c r="A925" s="430" t="s">
        <v>1688</v>
      </c>
      <c r="B925" s="287" t="s">
        <v>1689</v>
      </c>
      <c r="C925" s="260">
        <v>0</v>
      </c>
      <c r="D925" s="431"/>
      <c r="E925" s="291" t="str">
        <f t="shared" si="51"/>
        <v/>
      </c>
      <c r="F925" s="261" t="str">
        <f t="shared" si="52"/>
        <v>否</v>
      </c>
      <c r="G925" s="134" t="str">
        <f t="shared" si="53"/>
        <v>项</v>
      </c>
    </row>
    <row r="926" ht="36" hidden="1" customHeight="1" spans="1:7">
      <c r="A926" s="430" t="s">
        <v>1690</v>
      </c>
      <c r="B926" s="287" t="s">
        <v>1691</v>
      </c>
      <c r="C926" s="260">
        <v>0</v>
      </c>
      <c r="D926" s="431"/>
      <c r="E926" s="291" t="str">
        <f t="shared" si="51"/>
        <v/>
      </c>
      <c r="F926" s="261" t="str">
        <f t="shared" si="52"/>
        <v>否</v>
      </c>
      <c r="G926" s="134" t="str">
        <f t="shared" si="53"/>
        <v>项</v>
      </c>
    </row>
    <row r="927" ht="36" hidden="1" customHeight="1" spans="1:7">
      <c r="A927" s="430" t="s">
        <v>1692</v>
      </c>
      <c r="B927" s="287" t="s">
        <v>1693</v>
      </c>
      <c r="C927" s="260">
        <v>0</v>
      </c>
      <c r="D927" s="431"/>
      <c r="E927" s="291" t="str">
        <f t="shared" si="51"/>
        <v/>
      </c>
      <c r="F927" s="261" t="str">
        <f t="shared" si="52"/>
        <v>否</v>
      </c>
      <c r="G927" s="134" t="str">
        <f t="shared" si="53"/>
        <v>项</v>
      </c>
    </row>
    <row r="928" ht="36" hidden="1" customHeight="1" spans="1:7">
      <c r="A928" s="430" t="s">
        <v>1694</v>
      </c>
      <c r="B928" s="287" t="s">
        <v>1636</v>
      </c>
      <c r="C928" s="260">
        <v>0</v>
      </c>
      <c r="D928" s="431"/>
      <c r="E928" s="291" t="str">
        <f t="shared" si="51"/>
        <v/>
      </c>
      <c r="F928" s="261" t="str">
        <f t="shared" si="52"/>
        <v>否</v>
      </c>
      <c r="G928" s="134" t="str">
        <f t="shared" si="53"/>
        <v>项</v>
      </c>
    </row>
    <row r="929" ht="36" hidden="1" customHeight="1" spans="1:7">
      <c r="A929" s="430" t="s">
        <v>1695</v>
      </c>
      <c r="B929" s="287" t="s">
        <v>1696</v>
      </c>
      <c r="C929" s="260"/>
      <c r="D929" s="431"/>
      <c r="E929" s="291" t="str">
        <f t="shared" si="51"/>
        <v/>
      </c>
      <c r="F929" s="261" t="str">
        <f t="shared" si="52"/>
        <v>否</v>
      </c>
      <c r="G929" s="134" t="str">
        <f t="shared" si="53"/>
        <v>项</v>
      </c>
    </row>
    <row r="930" ht="36" customHeight="1" spans="1:7">
      <c r="A930" s="430" t="s">
        <v>1697</v>
      </c>
      <c r="B930" s="287" t="s">
        <v>1698</v>
      </c>
      <c r="C930" s="260">
        <v>66</v>
      </c>
      <c r="D930" s="431">
        <v>67</v>
      </c>
      <c r="E930" s="291">
        <f t="shared" si="51"/>
        <v>0.015</v>
      </c>
      <c r="F930" s="261" t="str">
        <f t="shared" si="52"/>
        <v>是</v>
      </c>
      <c r="G930" s="134" t="str">
        <f t="shared" si="53"/>
        <v>项</v>
      </c>
    </row>
    <row r="931" ht="36" hidden="1" customHeight="1" spans="1:7">
      <c r="A931" s="430" t="s">
        <v>1699</v>
      </c>
      <c r="B931" s="287" t="s">
        <v>1700</v>
      </c>
      <c r="C931" s="260">
        <v>0</v>
      </c>
      <c r="D931" s="431"/>
      <c r="E931" s="291" t="str">
        <f t="shared" si="51"/>
        <v/>
      </c>
      <c r="F931" s="261" t="str">
        <f t="shared" si="52"/>
        <v>否</v>
      </c>
      <c r="G931" s="134" t="str">
        <f t="shared" si="53"/>
        <v>项</v>
      </c>
    </row>
    <row r="932" ht="36" hidden="1" customHeight="1" spans="1:7">
      <c r="A932" s="430" t="s">
        <v>1701</v>
      </c>
      <c r="B932" s="287" t="s">
        <v>1702</v>
      </c>
      <c r="C932" s="260">
        <v>0</v>
      </c>
      <c r="D932" s="431"/>
      <c r="E932" s="291" t="str">
        <f t="shared" si="51"/>
        <v/>
      </c>
      <c r="F932" s="261" t="str">
        <f t="shared" si="52"/>
        <v>否</v>
      </c>
      <c r="G932" s="134" t="str">
        <f t="shared" si="53"/>
        <v>项</v>
      </c>
    </row>
    <row r="933" ht="36" customHeight="1" spans="1:7">
      <c r="A933" s="430" t="s">
        <v>1703</v>
      </c>
      <c r="B933" s="287" t="s">
        <v>1704</v>
      </c>
      <c r="C933" s="260">
        <v>5097</v>
      </c>
      <c r="D933" s="431">
        <v>5065</v>
      </c>
      <c r="E933" s="291">
        <f t="shared" si="51"/>
        <v>-0.006</v>
      </c>
      <c r="F933" s="261" t="str">
        <f t="shared" si="52"/>
        <v>是</v>
      </c>
      <c r="G933" s="134" t="str">
        <f t="shared" si="53"/>
        <v>项</v>
      </c>
    </row>
    <row r="934" ht="36" customHeight="1" spans="1:7">
      <c r="A934" s="428" t="s">
        <v>1705</v>
      </c>
      <c r="B934" s="283" t="s">
        <v>1706</v>
      </c>
      <c r="C934" s="327">
        <v>10336</v>
      </c>
      <c r="D934" s="429">
        <f>SUM(D935:D944)</f>
        <v>8751</v>
      </c>
      <c r="E934" s="291">
        <f t="shared" si="51"/>
        <v>-0.153</v>
      </c>
      <c r="F934" s="261" t="str">
        <f t="shared" si="52"/>
        <v>是</v>
      </c>
      <c r="G934" s="134" t="str">
        <f t="shared" si="53"/>
        <v>款</v>
      </c>
    </row>
    <row r="935" ht="36" hidden="1" customHeight="1" spans="1:7">
      <c r="A935" s="430" t="s">
        <v>1707</v>
      </c>
      <c r="B935" s="287" t="s">
        <v>139</v>
      </c>
      <c r="C935" s="260"/>
      <c r="D935" s="431"/>
      <c r="E935" s="291" t="str">
        <f t="shared" si="51"/>
        <v/>
      </c>
      <c r="F935" s="261" t="str">
        <f t="shared" si="52"/>
        <v>否</v>
      </c>
      <c r="G935" s="134" t="str">
        <f t="shared" si="53"/>
        <v>项</v>
      </c>
    </row>
    <row r="936" ht="36" hidden="1" customHeight="1" spans="1:7">
      <c r="A936" s="430" t="s">
        <v>1708</v>
      </c>
      <c r="B936" s="287" t="s">
        <v>141</v>
      </c>
      <c r="C936" s="260">
        <v>0</v>
      </c>
      <c r="D936" s="431"/>
      <c r="E936" s="291" t="str">
        <f t="shared" si="51"/>
        <v/>
      </c>
      <c r="F936" s="261" t="str">
        <f t="shared" si="52"/>
        <v>否</v>
      </c>
      <c r="G936" s="134" t="str">
        <f t="shared" si="53"/>
        <v>项</v>
      </c>
    </row>
    <row r="937" ht="36" hidden="1" customHeight="1" spans="1:7">
      <c r="A937" s="430" t="s">
        <v>1709</v>
      </c>
      <c r="B937" s="287" t="s">
        <v>143</v>
      </c>
      <c r="C937" s="260">
        <v>0</v>
      </c>
      <c r="D937" s="431"/>
      <c r="E937" s="291" t="str">
        <f t="shared" si="51"/>
        <v/>
      </c>
      <c r="F937" s="261" t="str">
        <f t="shared" si="52"/>
        <v>否</v>
      </c>
      <c r="G937" s="134" t="str">
        <f t="shared" si="53"/>
        <v>项</v>
      </c>
    </row>
    <row r="938" ht="36" hidden="1" customHeight="1" spans="1:7">
      <c r="A938" s="430" t="s">
        <v>1710</v>
      </c>
      <c r="B938" s="287" t="s">
        <v>1711</v>
      </c>
      <c r="C938" s="260">
        <v>1646</v>
      </c>
      <c r="D938" s="431">
        <v>0</v>
      </c>
      <c r="E938" s="291">
        <f t="shared" si="51"/>
        <v>-1</v>
      </c>
      <c r="F938" s="261" t="str">
        <f t="shared" si="52"/>
        <v>是</v>
      </c>
      <c r="G938" s="134" t="str">
        <f t="shared" si="53"/>
        <v>项</v>
      </c>
    </row>
    <row r="939" ht="36" customHeight="1" spans="1:7">
      <c r="A939" s="430" t="s">
        <v>1712</v>
      </c>
      <c r="B939" s="287" t="s">
        <v>1713</v>
      </c>
      <c r="C939" s="260">
        <v>4530</v>
      </c>
      <c r="D939" s="431">
        <v>2833</v>
      </c>
      <c r="E939" s="291">
        <f t="shared" si="51"/>
        <v>-0.375</v>
      </c>
      <c r="F939" s="261" t="str">
        <f t="shared" si="52"/>
        <v>是</v>
      </c>
      <c r="G939" s="134" t="str">
        <f t="shared" si="53"/>
        <v>项</v>
      </c>
    </row>
    <row r="940" ht="36" hidden="1" customHeight="1" spans="1:7">
      <c r="A940" s="430" t="s">
        <v>1714</v>
      </c>
      <c r="B940" s="287" t="s">
        <v>1715</v>
      </c>
      <c r="C940" s="260">
        <v>0</v>
      </c>
      <c r="D940" s="431"/>
      <c r="E940" s="291" t="str">
        <f t="shared" si="51"/>
        <v/>
      </c>
      <c r="F940" s="261" t="str">
        <f t="shared" si="52"/>
        <v>否</v>
      </c>
      <c r="G940" s="134" t="str">
        <f t="shared" si="53"/>
        <v>项</v>
      </c>
    </row>
    <row r="941" ht="36" customHeight="1" spans="1:7">
      <c r="A941" s="430" t="s">
        <v>1716</v>
      </c>
      <c r="B941" s="287" t="s">
        <v>1717</v>
      </c>
      <c r="C941" s="260">
        <v>550</v>
      </c>
      <c r="D941" s="431">
        <v>500</v>
      </c>
      <c r="E941" s="291">
        <f t="shared" si="51"/>
        <v>-0.091</v>
      </c>
      <c r="F941" s="261" t="str">
        <f t="shared" si="52"/>
        <v>是</v>
      </c>
      <c r="G941" s="134" t="str">
        <f t="shared" si="53"/>
        <v>项</v>
      </c>
    </row>
    <row r="942" ht="36" hidden="1" customHeight="1" spans="1:7">
      <c r="A942" s="430" t="s">
        <v>1718</v>
      </c>
      <c r="B942" s="287" t="s">
        <v>1719</v>
      </c>
      <c r="C942" s="260">
        <v>0</v>
      </c>
      <c r="D942" s="431"/>
      <c r="E942" s="291" t="str">
        <f t="shared" si="51"/>
        <v/>
      </c>
      <c r="F942" s="261" t="str">
        <f t="shared" si="52"/>
        <v>否</v>
      </c>
      <c r="G942" s="134" t="str">
        <f t="shared" si="53"/>
        <v>项</v>
      </c>
    </row>
    <row r="943" ht="36" hidden="1" customHeight="1" spans="1:7">
      <c r="A943" s="430" t="s">
        <v>1720</v>
      </c>
      <c r="B943" s="287" t="s">
        <v>1721</v>
      </c>
      <c r="C943" s="260"/>
      <c r="D943" s="431"/>
      <c r="E943" s="291" t="str">
        <f t="shared" si="51"/>
        <v/>
      </c>
      <c r="F943" s="261" t="str">
        <f t="shared" si="52"/>
        <v>否</v>
      </c>
      <c r="G943" s="134" t="str">
        <f t="shared" si="53"/>
        <v>项</v>
      </c>
    </row>
    <row r="944" ht="36" customHeight="1" spans="1:7">
      <c r="A944" s="430" t="s">
        <v>1722</v>
      </c>
      <c r="B944" s="287" t="s">
        <v>1723</v>
      </c>
      <c r="C944" s="260">
        <v>3610</v>
      </c>
      <c r="D944" s="431">
        <v>5418</v>
      </c>
      <c r="E944" s="291">
        <f t="shared" si="51"/>
        <v>0.501</v>
      </c>
      <c r="F944" s="261" t="str">
        <f t="shared" si="52"/>
        <v>是</v>
      </c>
      <c r="G944" s="134" t="str">
        <f t="shared" si="53"/>
        <v>项</v>
      </c>
    </row>
    <row r="945" ht="36" customHeight="1" spans="1:7">
      <c r="A945" s="428" t="s">
        <v>1724</v>
      </c>
      <c r="B945" s="283" t="s">
        <v>1725</v>
      </c>
      <c r="C945" s="327">
        <v>639</v>
      </c>
      <c r="D945" s="429">
        <f>SUM(D946:D951)</f>
        <v>3335</v>
      </c>
      <c r="E945" s="291">
        <f t="shared" si="51"/>
        <v>4.219</v>
      </c>
      <c r="F945" s="261" t="str">
        <f t="shared" si="52"/>
        <v>是</v>
      </c>
      <c r="G945" s="134" t="str">
        <f t="shared" si="53"/>
        <v>款</v>
      </c>
    </row>
    <row r="946" ht="36" customHeight="1" spans="1:7">
      <c r="A946" s="430" t="s">
        <v>1726</v>
      </c>
      <c r="B946" s="287" t="s">
        <v>1727</v>
      </c>
      <c r="C946" s="260">
        <v>638</v>
      </c>
      <c r="D946" s="431">
        <v>198</v>
      </c>
      <c r="E946" s="291">
        <f t="shared" si="51"/>
        <v>-0.69</v>
      </c>
      <c r="F946" s="261" t="str">
        <f t="shared" si="52"/>
        <v>是</v>
      </c>
      <c r="G946" s="134" t="str">
        <f t="shared" si="53"/>
        <v>项</v>
      </c>
    </row>
    <row r="947" ht="36" hidden="1" customHeight="1" spans="1:7">
      <c r="A947" s="430" t="s">
        <v>1728</v>
      </c>
      <c r="B947" s="287" t="s">
        <v>1729</v>
      </c>
      <c r="C947" s="260">
        <v>0</v>
      </c>
      <c r="D947" s="431"/>
      <c r="E947" s="291" t="str">
        <f t="shared" si="51"/>
        <v/>
      </c>
      <c r="F947" s="261" t="str">
        <f t="shared" si="52"/>
        <v>否</v>
      </c>
      <c r="G947" s="134" t="str">
        <f t="shared" si="53"/>
        <v>项</v>
      </c>
    </row>
    <row r="948" ht="36" customHeight="1" spans="1:7">
      <c r="A948" s="430" t="s">
        <v>1730</v>
      </c>
      <c r="B948" s="287" t="s">
        <v>1731</v>
      </c>
      <c r="C948" s="260">
        <v>1</v>
      </c>
      <c r="D948" s="431">
        <v>3135</v>
      </c>
      <c r="E948" s="291">
        <f t="shared" si="51"/>
        <v>3134</v>
      </c>
      <c r="F948" s="261" t="str">
        <f t="shared" si="52"/>
        <v>是</v>
      </c>
      <c r="G948" s="134" t="str">
        <f t="shared" si="53"/>
        <v>项</v>
      </c>
    </row>
    <row r="949" ht="36" hidden="1" customHeight="1" spans="1:7">
      <c r="A949" s="430" t="s">
        <v>1732</v>
      </c>
      <c r="B949" s="287" t="s">
        <v>1733</v>
      </c>
      <c r="C949" s="260"/>
      <c r="D949" s="431"/>
      <c r="E949" s="291" t="str">
        <f t="shared" si="51"/>
        <v/>
      </c>
      <c r="F949" s="261" t="str">
        <f t="shared" si="52"/>
        <v>否</v>
      </c>
      <c r="G949" s="134" t="str">
        <f t="shared" si="53"/>
        <v>项</v>
      </c>
    </row>
    <row r="950" ht="36" hidden="1" customHeight="1" spans="1:7">
      <c r="A950" s="430" t="s">
        <v>1734</v>
      </c>
      <c r="B950" s="287" t="s">
        <v>1735</v>
      </c>
      <c r="C950" s="260">
        <v>0</v>
      </c>
      <c r="D950" s="431"/>
      <c r="E950" s="291" t="str">
        <f t="shared" si="51"/>
        <v/>
      </c>
      <c r="F950" s="261" t="str">
        <f t="shared" si="52"/>
        <v>否</v>
      </c>
      <c r="G950" s="134" t="str">
        <f t="shared" si="53"/>
        <v>项</v>
      </c>
    </row>
    <row r="951" ht="36" customHeight="1" spans="1:7">
      <c r="A951" s="430" t="s">
        <v>1736</v>
      </c>
      <c r="B951" s="287" t="s">
        <v>1737</v>
      </c>
      <c r="C951" s="260"/>
      <c r="D951" s="431">
        <v>2</v>
      </c>
      <c r="E951" s="291">
        <v>1</v>
      </c>
      <c r="F951" s="261" t="str">
        <f t="shared" si="52"/>
        <v>是</v>
      </c>
      <c r="G951" s="134" t="str">
        <f t="shared" si="53"/>
        <v>项</v>
      </c>
    </row>
    <row r="952" ht="36" customHeight="1" spans="1:7">
      <c r="A952" s="428" t="s">
        <v>1738</v>
      </c>
      <c r="B952" s="283" t="s">
        <v>1739</v>
      </c>
      <c r="C952" s="327">
        <v>64</v>
      </c>
      <c r="D952" s="429">
        <f>SUM(D953:D958)</f>
        <v>64</v>
      </c>
      <c r="E952" s="291">
        <f t="shared" si="51"/>
        <v>0</v>
      </c>
      <c r="F952" s="261" t="str">
        <f t="shared" si="52"/>
        <v>是</v>
      </c>
      <c r="G952" s="134" t="str">
        <f t="shared" si="53"/>
        <v>款</v>
      </c>
    </row>
    <row r="953" ht="36" hidden="1" customHeight="1" spans="1:7">
      <c r="A953" s="430" t="s">
        <v>1740</v>
      </c>
      <c r="B953" s="287" t="s">
        <v>1741</v>
      </c>
      <c r="C953" s="260">
        <v>0</v>
      </c>
      <c r="D953" s="431"/>
      <c r="E953" s="291" t="str">
        <f t="shared" si="51"/>
        <v/>
      </c>
      <c r="F953" s="261" t="str">
        <f t="shared" si="52"/>
        <v>否</v>
      </c>
      <c r="G953" s="134" t="str">
        <f t="shared" si="53"/>
        <v>项</v>
      </c>
    </row>
    <row r="954" ht="36" hidden="1" customHeight="1" spans="1:7">
      <c r="A954" s="430" t="s">
        <v>1742</v>
      </c>
      <c r="B954" s="287" t="s">
        <v>1743</v>
      </c>
      <c r="C954" s="260">
        <v>0</v>
      </c>
      <c r="D954" s="431"/>
      <c r="E954" s="291" t="str">
        <f t="shared" si="51"/>
        <v/>
      </c>
      <c r="F954" s="261" t="str">
        <f t="shared" si="52"/>
        <v>否</v>
      </c>
      <c r="G954" s="134" t="str">
        <f t="shared" si="53"/>
        <v>项</v>
      </c>
    </row>
    <row r="955" ht="36" customHeight="1" spans="1:7">
      <c r="A955" s="430" t="s">
        <v>1744</v>
      </c>
      <c r="B955" s="287" t="s">
        <v>1745</v>
      </c>
      <c r="C955" s="260">
        <v>64</v>
      </c>
      <c r="D955" s="431">
        <v>64</v>
      </c>
      <c r="E955" s="291">
        <f t="shared" si="51"/>
        <v>0</v>
      </c>
      <c r="F955" s="261" t="str">
        <f t="shared" si="52"/>
        <v>是</v>
      </c>
      <c r="G955" s="134" t="str">
        <f t="shared" si="53"/>
        <v>项</v>
      </c>
    </row>
    <row r="956" ht="36" hidden="1" customHeight="1" spans="1:7">
      <c r="A956" s="430" t="s">
        <v>1746</v>
      </c>
      <c r="B956" s="287" t="s">
        <v>1747</v>
      </c>
      <c r="C956" s="260"/>
      <c r="D956" s="431"/>
      <c r="E956" s="291" t="str">
        <f t="shared" si="51"/>
        <v/>
      </c>
      <c r="F956" s="261" t="str">
        <f t="shared" si="52"/>
        <v>否</v>
      </c>
      <c r="G956" s="134" t="str">
        <f t="shared" si="53"/>
        <v>项</v>
      </c>
    </row>
    <row r="957" ht="36" hidden="1" customHeight="1" spans="1:7">
      <c r="A957" s="430" t="s">
        <v>1748</v>
      </c>
      <c r="B957" s="287" t="s">
        <v>1749</v>
      </c>
      <c r="C957" s="260">
        <v>0</v>
      </c>
      <c r="D957" s="431"/>
      <c r="E957" s="291" t="str">
        <f t="shared" si="51"/>
        <v/>
      </c>
      <c r="F957" s="261" t="str">
        <f t="shared" si="52"/>
        <v>否</v>
      </c>
      <c r="G957" s="134" t="str">
        <f t="shared" si="53"/>
        <v>项</v>
      </c>
    </row>
    <row r="958" ht="36" hidden="1" customHeight="1" spans="1:7">
      <c r="A958" s="430" t="s">
        <v>1750</v>
      </c>
      <c r="B958" s="287" t="s">
        <v>1751</v>
      </c>
      <c r="C958" s="260">
        <v>0</v>
      </c>
      <c r="D958" s="431"/>
      <c r="E958" s="291" t="str">
        <f t="shared" si="51"/>
        <v/>
      </c>
      <c r="F958" s="261" t="str">
        <f t="shared" si="52"/>
        <v>否</v>
      </c>
      <c r="G958" s="134" t="str">
        <f t="shared" si="53"/>
        <v>项</v>
      </c>
    </row>
    <row r="959" ht="36" hidden="1" customHeight="1" spans="1:7">
      <c r="A959" s="428" t="s">
        <v>1752</v>
      </c>
      <c r="B959" s="283" t="s">
        <v>1753</v>
      </c>
      <c r="C959" s="327">
        <v>0</v>
      </c>
      <c r="D959" s="429"/>
      <c r="E959" s="291" t="str">
        <f t="shared" si="51"/>
        <v/>
      </c>
      <c r="F959" s="261" t="str">
        <f t="shared" si="52"/>
        <v>否</v>
      </c>
      <c r="G959" s="134" t="str">
        <f t="shared" si="53"/>
        <v>款</v>
      </c>
    </row>
    <row r="960" ht="36" hidden="1" customHeight="1" spans="1:7">
      <c r="A960" s="430" t="s">
        <v>1754</v>
      </c>
      <c r="B960" s="287" t="s">
        <v>1755</v>
      </c>
      <c r="C960" s="260">
        <v>0</v>
      </c>
      <c r="D960" s="431"/>
      <c r="E960" s="291" t="str">
        <f t="shared" si="51"/>
        <v/>
      </c>
      <c r="F960" s="261" t="str">
        <f t="shared" si="52"/>
        <v>否</v>
      </c>
      <c r="G960" s="134" t="str">
        <f t="shared" si="53"/>
        <v>项</v>
      </c>
    </row>
    <row r="961" ht="36" hidden="1" customHeight="1" spans="1:7">
      <c r="A961" s="430" t="s">
        <v>1756</v>
      </c>
      <c r="B961" s="287" t="s">
        <v>1757</v>
      </c>
      <c r="C961" s="260">
        <v>0</v>
      </c>
      <c r="D961" s="431"/>
      <c r="E961" s="291" t="str">
        <f t="shared" si="51"/>
        <v/>
      </c>
      <c r="F961" s="261" t="str">
        <f t="shared" si="52"/>
        <v>否</v>
      </c>
      <c r="G961" s="134" t="str">
        <f t="shared" si="53"/>
        <v>项</v>
      </c>
    </row>
    <row r="962" ht="36" customHeight="1" spans="1:7">
      <c r="A962" s="428" t="s">
        <v>1758</v>
      </c>
      <c r="B962" s="283" t="s">
        <v>1759</v>
      </c>
      <c r="C962" s="327">
        <v>12</v>
      </c>
      <c r="D962" s="429">
        <f>SUM(D963:D964)</f>
        <v>6</v>
      </c>
      <c r="E962" s="291">
        <f t="shared" si="51"/>
        <v>-0.5</v>
      </c>
      <c r="F962" s="261" t="str">
        <f t="shared" si="52"/>
        <v>是</v>
      </c>
      <c r="G962" s="134" t="str">
        <f t="shared" si="53"/>
        <v>款</v>
      </c>
    </row>
    <row r="963" ht="36" hidden="1" customHeight="1" spans="1:7">
      <c r="A963" s="430" t="s">
        <v>1760</v>
      </c>
      <c r="B963" s="287" t="s">
        <v>1761</v>
      </c>
      <c r="C963" s="260">
        <v>0</v>
      </c>
      <c r="D963" s="431"/>
      <c r="E963" s="291" t="str">
        <f t="shared" si="51"/>
        <v/>
      </c>
      <c r="F963" s="261" t="str">
        <f t="shared" si="52"/>
        <v>否</v>
      </c>
      <c r="G963" s="134" t="str">
        <f t="shared" si="53"/>
        <v>项</v>
      </c>
    </row>
    <row r="964" ht="36" customHeight="1" spans="1:7">
      <c r="A964" s="430" t="s">
        <v>1762</v>
      </c>
      <c r="B964" s="287" t="s">
        <v>1763</v>
      </c>
      <c r="C964" s="260">
        <v>12</v>
      </c>
      <c r="D964" s="431">
        <v>6</v>
      </c>
      <c r="E964" s="291">
        <f t="shared" si="51"/>
        <v>-0.5</v>
      </c>
      <c r="F964" s="261" t="str">
        <f t="shared" si="52"/>
        <v>是</v>
      </c>
      <c r="G964" s="134" t="str">
        <f t="shared" si="53"/>
        <v>项</v>
      </c>
    </row>
    <row r="965" ht="36" customHeight="1" spans="1:7">
      <c r="A965" s="428">
        <v>214</v>
      </c>
      <c r="B965" s="283" t="s">
        <v>94</v>
      </c>
      <c r="C965" s="327">
        <v>12302</v>
      </c>
      <c r="D965" s="429">
        <f>SUM(D966,D989,D999,D1009,D1014,D1021,D1026)</f>
        <v>11419</v>
      </c>
      <c r="E965" s="291">
        <f t="shared" si="51"/>
        <v>-0.072</v>
      </c>
      <c r="F965" s="261" t="str">
        <f t="shared" si="52"/>
        <v>是</v>
      </c>
      <c r="G965" s="134" t="str">
        <f t="shared" si="53"/>
        <v>类</v>
      </c>
    </row>
    <row r="966" ht="36" customHeight="1" spans="1:7">
      <c r="A966" s="428" t="s">
        <v>1764</v>
      </c>
      <c r="B966" s="283" t="s">
        <v>1765</v>
      </c>
      <c r="C966" s="327">
        <v>12302</v>
      </c>
      <c r="D966" s="429">
        <f>SUM(D967:D988)</f>
        <v>11419</v>
      </c>
      <c r="E966" s="291">
        <f t="shared" si="51"/>
        <v>-0.072</v>
      </c>
      <c r="F966" s="261" t="str">
        <f t="shared" si="52"/>
        <v>是</v>
      </c>
      <c r="G966" s="134" t="str">
        <f t="shared" si="53"/>
        <v>款</v>
      </c>
    </row>
    <row r="967" ht="36" customHeight="1" spans="1:7">
      <c r="A967" s="430" t="s">
        <v>1766</v>
      </c>
      <c r="B967" s="287" t="s">
        <v>139</v>
      </c>
      <c r="C967" s="260">
        <v>345</v>
      </c>
      <c r="D967" s="431">
        <v>369</v>
      </c>
      <c r="E967" s="291">
        <f t="shared" si="51"/>
        <v>0.07</v>
      </c>
      <c r="F967" s="261" t="str">
        <f t="shared" si="52"/>
        <v>是</v>
      </c>
      <c r="G967" s="134" t="str">
        <f t="shared" si="53"/>
        <v>项</v>
      </c>
    </row>
    <row r="968" ht="36" hidden="1" customHeight="1" spans="1:7">
      <c r="A968" s="430" t="s">
        <v>1767</v>
      </c>
      <c r="B968" s="287" t="s">
        <v>141</v>
      </c>
      <c r="C968" s="260"/>
      <c r="D968" s="431"/>
      <c r="E968" s="291" t="str">
        <f t="shared" si="51"/>
        <v/>
      </c>
      <c r="F968" s="261" t="str">
        <f t="shared" si="52"/>
        <v>否</v>
      </c>
      <c r="G968" s="134" t="str">
        <f t="shared" si="53"/>
        <v>项</v>
      </c>
    </row>
    <row r="969" ht="36" hidden="1" customHeight="1" spans="1:7">
      <c r="A969" s="430" t="s">
        <v>1768</v>
      </c>
      <c r="B969" s="287" t="s">
        <v>143</v>
      </c>
      <c r="C969" s="260"/>
      <c r="D969" s="431"/>
      <c r="E969" s="291" t="str">
        <f t="shared" ref="E969:E1032" si="54">IF(C969&gt;0,D969/C969-1,IF(C969&lt;0,-(D969/C969-1),""))</f>
        <v/>
      </c>
      <c r="F969" s="261" t="str">
        <f t="shared" ref="F969:F1031" si="55">IF(LEN(A969)=3,"是",IF(B969&lt;&gt;"",IF(SUM(C969:D969)&lt;&gt;0,"是","否"),"是"))</f>
        <v>否</v>
      </c>
      <c r="G969" s="134" t="str">
        <f t="shared" ref="G969:G1031" si="56">IF(LEN(A969)=3,"类",IF(LEN(A969)=5,"款","项"))</f>
        <v>项</v>
      </c>
    </row>
    <row r="970" ht="36" customHeight="1" spans="1:7">
      <c r="A970" s="430" t="s">
        <v>1769</v>
      </c>
      <c r="B970" s="287" t="s">
        <v>1770</v>
      </c>
      <c r="C970" s="260">
        <v>7630</v>
      </c>
      <c r="D970" s="431">
        <v>6912</v>
      </c>
      <c r="E970" s="291">
        <f t="shared" si="54"/>
        <v>-0.094</v>
      </c>
      <c r="F970" s="261" t="str">
        <f t="shared" si="55"/>
        <v>是</v>
      </c>
      <c r="G970" s="134" t="str">
        <f t="shared" si="56"/>
        <v>项</v>
      </c>
    </row>
    <row r="971" ht="36" customHeight="1" spans="1:7">
      <c r="A971" s="430" t="s">
        <v>1771</v>
      </c>
      <c r="B971" s="287" t="s">
        <v>1772</v>
      </c>
      <c r="C971" s="260">
        <v>4327</v>
      </c>
      <c r="D971" s="431">
        <v>4138</v>
      </c>
      <c r="E971" s="291">
        <f t="shared" si="54"/>
        <v>-0.044</v>
      </c>
      <c r="F971" s="261" t="str">
        <f t="shared" si="55"/>
        <v>是</v>
      </c>
      <c r="G971" s="134" t="str">
        <f t="shared" si="56"/>
        <v>项</v>
      </c>
    </row>
    <row r="972" ht="36" hidden="1" customHeight="1" spans="1:7">
      <c r="A972" s="430" t="s">
        <v>1773</v>
      </c>
      <c r="B972" s="287" t="s">
        <v>1774</v>
      </c>
      <c r="C972" s="260"/>
      <c r="D972" s="431"/>
      <c r="E972" s="291" t="str">
        <f t="shared" si="54"/>
        <v/>
      </c>
      <c r="F972" s="261" t="str">
        <f t="shared" si="55"/>
        <v>否</v>
      </c>
      <c r="G972" s="134" t="str">
        <f t="shared" si="56"/>
        <v>项</v>
      </c>
    </row>
    <row r="973" ht="36" hidden="1" customHeight="1" spans="1:7">
      <c r="A973" s="430" t="s">
        <v>1775</v>
      </c>
      <c r="B973" s="287" t="s">
        <v>1776</v>
      </c>
      <c r="C973" s="260"/>
      <c r="D973" s="431"/>
      <c r="E973" s="291" t="str">
        <f t="shared" si="54"/>
        <v/>
      </c>
      <c r="F973" s="261" t="str">
        <f t="shared" si="55"/>
        <v>否</v>
      </c>
      <c r="G973" s="134" t="str">
        <f t="shared" si="56"/>
        <v>项</v>
      </c>
    </row>
    <row r="974" ht="36" hidden="1" customHeight="1" spans="1:7">
      <c r="A974" s="430" t="s">
        <v>1777</v>
      </c>
      <c r="B974" s="287" t="s">
        <v>1778</v>
      </c>
      <c r="C974" s="260">
        <v>0</v>
      </c>
      <c r="D974" s="431"/>
      <c r="E974" s="291" t="str">
        <f t="shared" si="54"/>
        <v/>
      </c>
      <c r="F974" s="261" t="str">
        <f t="shared" si="55"/>
        <v>否</v>
      </c>
      <c r="G974" s="134" t="str">
        <f t="shared" si="56"/>
        <v>项</v>
      </c>
    </row>
    <row r="975" ht="36" hidden="1" customHeight="1" spans="1:7">
      <c r="A975" s="430" t="s">
        <v>1779</v>
      </c>
      <c r="B975" s="287" t="s">
        <v>1780</v>
      </c>
      <c r="C975" s="260"/>
      <c r="D975" s="431"/>
      <c r="E975" s="291" t="str">
        <f t="shared" si="54"/>
        <v/>
      </c>
      <c r="F975" s="261" t="str">
        <f t="shared" si="55"/>
        <v>否</v>
      </c>
      <c r="G975" s="134" t="str">
        <f t="shared" si="56"/>
        <v>项</v>
      </c>
    </row>
    <row r="976" ht="36" hidden="1" customHeight="1" spans="1:7">
      <c r="A976" s="430" t="s">
        <v>1781</v>
      </c>
      <c r="B976" s="287" t="s">
        <v>1782</v>
      </c>
      <c r="C976" s="260"/>
      <c r="D976" s="431"/>
      <c r="E976" s="291" t="str">
        <f t="shared" si="54"/>
        <v/>
      </c>
      <c r="F976" s="261" t="str">
        <f t="shared" si="55"/>
        <v>否</v>
      </c>
      <c r="G976" s="134" t="str">
        <f t="shared" si="56"/>
        <v>项</v>
      </c>
    </row>
    <row r="977" ht="36" hidden="1" customHeight="1" spans="1:7">
      <c r="A977" s="430" t="s">
        <v>1783</v>
      </c>
      <c r="B977" s="287" t="s">
        <v>1784</v>
      </c>
      <c r="C977" s="260"/>
      <c r="D977" s="431"/>
      <c r="E977" s="291" t="str">
        <f t="shared" si="54"/>
        <v/>
      </c>
      <c r="F977" s="261" t="str">
        <f t="shared" si="55"/>
        <v>否</v>
      </c>
      <c r="G977" s="134" t="str">
        <f t="shared" si="56"/>
        <v>项</v>
      </c>
    </row>
    <row r="978" ht="36" hidden="1" customHeight="1" spans="1:7">
      <c r="A978" s="430" t="s">
        <v>1785</v>
      </c>
      <c r="B978" s="287" t="s">
        <v>1786</v>
      </c>
      <c r="C978" s="260"/>
      <c r="D978" s="431"/>
      <c r="E978" s="291" t="str">
        <f t="shared" si="54"/>
        <v/>
      </c>
      <c r="F978" s="261" t="str">
        <f t="shared" si="55"/>
        <v>否</v>
      </c>
      <c r="G978" s="134" t="str">
        <f t="shared" si="56"/>
        <v>项</v>
      </c>
    </row>
    <row r="979" ht="36" hidden="1" customHeight="1" spans="1:7">
      <c r="A979" s="430" t="s">
        <v>1787</v>
      </c>
      <c r="B979" s="287" t="s">
        <v>1788</v>
      </c>
      <c r="C979" s="260"/>
      <c r="D979" s="431"/>
      <c r="E979" s="291" t="str">
        <f t="shared" si="54"/>
        <v/>
      </c>
      <c r="F979" s="261" t="str">
        <f t="shared" si="55"/>
        <v>否</v>
      </c>
      <c r="G979" s="134" t="str">
        <f t="shared" si="56"/>
        <v>项</v>
      </c>
    </row>
    <row r="980" ht="36" hidden="1" customHeight="1" spans="1:7">
      <c r="A980" s="430" t="s">
        <v>1789</v>
      </c>
      <c r="B980" s="287" t="s">
        <v>1790</v>
      </c>
      <c r="C980" s="260"/>
      <c r="D980" s="431"/>
      <c r="E980" s="291" t="str">
        <f t="shared" si="54"/>
        <v/>
      </c>
      <c r="F980" s="261" t="str">
        <f t="shared" si="55"/>
        <v>否</v>
      </c>
      <c r="G980" s="134" t="str">
        <f t="shared" si="56"/>
        <v>项</v>
      </c>
    </row>
    <row r="981" ht="36" hidden="1" customHeight="1" spans="1:7">
      <c r="A981" s="430" t="s">
        <v>1791</v>
      </c>
      <c r="B981" s="287" t="s">
        <v>1792</v>
      </c>
      <c r="C981" s="260"/>
      <c r="D981" s="431"/>
      <c r="E981" s="291" t="str">
        <f t="shared" si="54"/>
        <v/>
      </c>
      <c r="F981" s="261" t="str">
        <f t="shared" si="55"/>
        <v>否</v>
      </c>
      <c r="G981" s="134" t="str">
        <f t="shared" si="56"/>
        <v>项</v>
      </c>
    </row>
    <row r="982" ht="36" hidden="1" customHeight="1" spans="1:7">
      <c r="A982" s="430" t="s">
        <v>1793</v>
      </c>
      <c r="B982" s="287" t="s">
        <v>1794</v>
      </c>
      <c r="C982" s="260">
        <v>0</v>
      </c>
      <c r="D982" s="431"/>
      <c r="E982" s="291" t="str">
        <f t="shared" si="54"/>
        <v/>
      </c>
      <c r="F982" s="261" t="str">
        <f t="shared" si="55"/>
        <v>否</v>
      </c>
      <c r="G982" s="134" t="str">
        <f t="shared" si="56"/>
        <v>项</v>
      </c>
    </row>
    <row r="983" ht="36" hidden="1" customHeight="1" spans="1:7">
      <c r="A983" s="430" t="s">
        <v>1795</v>
      </c>
      <c r="B983" s="287" t="s">
        <v>1796</v>
      </c>
      <c r="C983" s="260"/>
      <c r="D983" s="431"/>
      <c r="E983" s="291" t="str">
        <f t="shared" si="54"/>
        <v/>
      </c>
      <c r="F983" s="261" t="str">
        <f t="shared" si="55"/>
        <v>否</v>
      </c>
      <c r="G983" s="134" t="str">
        <f t="shared" si="56"/>
        <v>项</v>
      </c>
    </row>
    <row r="984" ht="36" hidden="1" customHeight="1" spans="1:7">
      <c r="A984" s="430" t="s">
        <v>1797</v>
      </c>
      <c r="B984" s="287" t="s">
        <v>1798</v>
      </c>
      <c r="C984" s="260">
        <v>0</v>
      </c>
      <c r="D984" s="431"/>
      <c r="E984" s="291" t="str">
        <f t="shared" si="54"/>
        <v/>
      </c>
      <c r="F984" s="261" t="str">
        <f t="shared" si="55"/>
        <v>否</v>
      </c>
      <c r="G984" s="134" t="str">
        <f t="shared" si="56"/>
        <v>项</v>
      </c>
    </row>
    <row r="985" ht="36" hidden="1" customHeight="1" spans="1:7">
      <c r="A985" s="430" t="s">
        <v>1799</v>
      </c>
      <c r="B985" s="287" t="s">
        <v>1800</v>
      </c>
      <c r="C985" s="260"/>
      <c r="D985" s="431"/>
      <c r="E985" s="291" t="str">
        <f t="shared" si="54"/>
        <v/>
      </c>
      <c r="F985" s="261" t="str">
        <f t="shared" si="55"/>
        <v>否</v>
      </c>
      <c r="G985" s="134" t="str">
        <f t="shared" si="56"/>
        <v>项</v>
      </c>
    </row>
    <row r="986" ht="36" hidden="1" customHeight="1" spans="1:7">
      <c r="A986" s="430" t="s">
        <v>1801</v>
      </c>
      <c r="B986" s="287" t="s">
        <v>1802</v>
      </c>
      <c r="C986" s="260"/>
      <c r="D986" s="431"/>
      <c r="E986" s="291" t="str">
        <f t="shared" si="54"/>
        <v/>
      </c>
      <c r="F986" s="261" t="str">
        <f t="shared" si="55"/>
        <v>否</v>
      </c>
      <c r="G986" s="134" t="str">
        <f t="shared" si="56"/>
        <v>项</v>
      </c>
    </row>
    <row r="987" ht="36" hidden="1" customHeight="1" spans="1:7">
      <c r="A987" s="430" t="s">
        <v>1803</v>
      </c>
      <c r="B987" s="287" t="s">
        <v>1804</v>
      </c>
      <c r="C987" s="260"/>
      <c r="D987" s="431"/>
      <c r="E987" s="291" t="str">
        <f t="shared" si="54"/>
        <v/>
      </c>
      <c r="F987" s="261" t="str">
        <f t="shared" si="55"/>
        <v>否</v>
      </c>
      <c r="G987" s="134" t="str">
        <f t="shared" si="56"/>
        <v>项</v>
      </c>
    </row>
    <row r="988" ht="36" hidden="1" customHeight="1" spans="1:7">
      <c r="A988" s="430" t="s">
        <v>1805</v>
      </c>
      <c r="B988" s="287" t="s">
        <v>1806</v>
      </c>
      <c r="C988" s="260"/>
      <c r="D988" s="431"/>
      <c r="E988" s="291" t="str">
        <f t="shared" si="54"/>
        <v/>
      </c>
      <c r="F988" s="261" t="str">
        <f t="shared" si="55"/>
        <v>否</v>
      </c>
      <c r="G988" s="134" t="str">
        <f t="shared" si="56"/>
        <v>项</v>
      </c>
    </row>
    <row r="989" ht="36" hidden="1" customHeight="1" spans="1:7">
      <c r="A989" s="428" t="s">
        <v>1807</v>
      </c>
      <c r="B989" s="283" t="s">
        <v>1808</v>
      </c>
      <c r="C989" s="327"/>
      <c r="D989" s="429"/>
      <c r="E989" s="291" t="str">
        <f t="shared" si="54"/>
        <v/>
      </c>
      <c r="F989" s="261" t="str">
        <f t="shared" si="55"/>
        <v>否</v>
      </c>
      <c r="G989" s="134" t="str">
        <f t="shared" si="56"/>
        <v>款</v>
      </c>
    </row>
    <row r="990" ht="36" hidden="1" customHeight="1" spans="1:7">
      <c r="A990" s="430" t="s">
        <v>1809</v>
      </c>
      <c r="B990" s="287" t="s">
        <v>139</v>
      </c>
      <c r="C990" s="260">
        <v>0</v>
      </c>
      <c r="D990" s="431"/>
      <c r="E990" s="291" t="str">
        <f t="shared" si="54"/>
        <v/>
      </c>
      <c r="F990" s="261" t="str">
        <f t="shared" si="55"/>
        <v>否</v>
      </c>
      <c r="G990" s="134" t="str">
        <f t="shared" si="56"/>
        <v>项</v>
      </c>
    </row>
    <row r="991" ht="36" hidden="1" customHeight="1" spans="1:7">
      <c r="A991" s="430" t="s">
        <v>1810</v>
      </c>
      <c r="B991" s="287" t="s">
        <v>141</v>
      </c>
      <c r="C991" s="260">
        <v>0</v>
      </c>
      <c r="D991" s="431"/>
      <c r="E991" s="291" t="str">
        <f t="shared" si="54"/>
        <v/>
      </c>
      <c r="F991" s="261" t="str">
        <f t="shared" si="55"/>
        <v>否</v>
      </c>
      <c r="G991" s="134" t="str">
        <f t="shared" si="56"/>
        <v>项</v>
      </c>
    </row>
    <row r="992" ht="36" hidden="1" customHeight="1" spans="1:7">
      <c r="A992" s="430" t="s">
        <v>1811</v>
      </c>
      <c r="B992" s="287" t="s">
        <v>143</v>
      </c>
      <c r="C992" s="260">
        <v>0</v>
      </c>
      <c r="D992" s="431"/>
      <c r="E992" s="291" t="str">
        <f t="shared" si="54"/>
        <v/>
      </c>
      <c r="F992" s="261" t="str">
        <f t="shared" si="55"/>
        <v>否</v>
      </c>
      <c r="G992" s="134" t="str">
        <f t="shared" si="56"/>
        <v>项</v>
      </c>
    </row>
    <row r="993" ht="36" hidden="1" customHeight="1" spans="1:7">
      <c r="A993" s="430" t="s">
        <v>1812</v>
      </c>
      <c r="B993" s="287" t="s">
        <v>1813</v>
      </c>
      <c r="C993" s="260"/>
      <c r="D993" s="431"/>
      <c r="E993" s="291" t="str">
        <f t="shared" si="54"/>
        <v/>
      </c>
      <c r="F993" s="261" t="str">
        <f t="shared" si="55"/>
        <v>否</v>
      </c>
      <c r="G993" s="134" t="str">
        <f t="shared" si="56"/>
        <v>项</v>
      </c>
    </row>
    <row r="994" ht="36" hidden="1" customHeight="1" spans="1:7">
      <c r="A994" s="430" t="s">
        <v>1814</v>
      </c>
      <c r="B994" s="287" t="s">
        <v>1815</v>
      </c>
      <c r="C994" s="260">
        <v>0</v>
      </c>
      <c r="D994" s="431"/>
      <c r="E994" s="291" t="str">
        <f t="shared" si="54"/>
        <v/>
      </c>
      <c r="F994" s="261" t="str">
        <f t="shared" si="55"/>
        <v>否</v>
      </c>
      <c r="G994" s="134" t="str">
        <f t="shared" si="56"/>
        <v>项</v>
      </c>
    </row>
    <row r="995" ht="36" hidden="1" customHeight="1" spans="1:7">
      <c r="A995" s="430" t="s">
        <v>1816</v>
      </c>
      <c r="B995" s="287" t="s">
        <v>1817</v>
      </c>
      <c r="C995" s="260"/>
      <c r="D995" s="431"/>
      <c r="E995" s="291" t="str">
        <f t="shared" si="54"/>
        <v/>
      </c>
      <c r="F995" s="261" t="str">
        <f t="shared" si="55"/>
        <v>否</v>
      </c>
      <c r="G995" s="134" t="str">
        <f t="shared" si="56"/>
        <v>项</v>
      </c>
    </row>
    <row r="996" ht="36" hidden="1" customHeight="1" spans="1:7">
      <c r="A996" s="430" t="s">
        <v>1818</v>
      </c>
      <c r="B996" s="287" t="s">
        <v>1819</v>
      </c>
      <c r="C996" s="260"/>
      <c r="D996" s="431"/>
      <c r="E996" s="291" t="str">
        <f t="shared" si="54"/>
        <v/>
      </c>
      <c r="F996" s="261" t="str">
        <f t="shared" si="55"/>
        <v>否</v>
      </c>
      <c r="G996" s="134" t="str">
        <f t="shared" si="56"/>
        <v>项</v>
      </c>
    </row>
    <row r="997" ht="36" hidden="1" customHeight="1" spans="1:7">
      <c r="A997" s="430" t="s">
        <v>1820</v>
      </c>
      <c r="B997" s="287" t="s">
        <v>1821</v>
      </c>
      <c r="C997" s="260">
        <v>0</v>
      </c>
      <c r="D997" s="431"/>
      <c r="E997" s="291" t="str">
        <f t="shared" si="54"/>
        <v/>
      </c>
      <c r="F997" s="261" t="str">
        <f t="shared" si="55"/>
        <v>否</v>
      </c>
      <c r="G997" s="134" t="str">
        <f t="shared" si="56"/>
        <v>项</v>
      </c>
    </row>
    <row r="998" ht="36" hidden="1" customHeight="1" spans="1:7">
      <c r="A998" s="430" t="s">
        <v>1822</v>
      </c>
      <c r="B998" s="287" t="s">
        <v>1823</v>
      </c>
      <c r="C998" s="260"/>
      <c r="D998" s="431"/>
      <c r="E998" s="291" t="str">
        <f t="shared" si="54"/>
        <v/>
      </c>
      <c r="F998" s="261" t="str">
        <f t="shared" si="55"/>
        <v>否</v>
      </c>
      <c r="G998" s="134" t="str">
        <f t="shared" si="56"/>
        <v>项</v>
      </c>
    </row>
    <row r="999" ht="36" hidden="1" customHeight="1" spans="1:7">
      <c r="A999" s="428" t="s">
        <v>1824</v>
      </c>
      <c r="B999" s="283" t="s">
        <v>1825</v>
      </c>
      <c r="C999" s="327"/>
      <c r="D999" s="429"/>
      <c r="E999" s="291" t="str">
        <f t="shared" si="54"/>
        <v/>
      </c>
      <c r="F999" s="261" t="str">
        <f t="shared" si="55"/>
        <v>否</v>
      </c>
      <c r="G999" s="134" t="str">
        <f t="shared" si="56"/>
        <v>款</v>
      </c>
    </row>
    <row r="1000" ht="36" hidden="1" customHeight="1" spans="1:7">
      <c r="A1000" s="430" t="s">
        <v>1826</v>
      </c>
      <c r="B1000" s="287" t="s">
        <v>139</v>
      </c>
      <c r="C1000" s="260">
        <v>0</v>
      </c>
      <c r="D1000" s="431"/>
      <c r="E1000" s="291" t="str">
        <f t="shared" si="54"/>
        <v/>
      </c>
      <c r="F1000" s="261" t="str">
        <f t="shared" si="55"/>
        <v>否</v>
      </c>
      <c r="G1000" s="134" t="str">
        <f t="shared" si="56"/>
        <v>项</v>
      </c>
    </row>
    <row r="1001" ht="36" hidden="1" customHeight="1" spans="1:7">
      <c r="A1001" s="430" t="s">
        <v>1827</v>
      </c>
      <c r="B1001" s="287" t="s">
        <v>141</v>
      </c>
      <c r="C1001" s="260">
        <v>0</v>
      </c>
      <c r="D1001" s="431"/>
      <c r="E1001" s="291" t="str">
        <f t="shared" si="54"/>
        <v/>
      </c>
      <c r="F1001" s="261" t="str">
        <f t="shared" si="55"/>
        <v>否</v>
      </c>
      <c r="G1001" s="134" t="str">
        <f t="shared" si="56"/>
        <v>项</v>
      </c>
    </row>
    <row r="1002" ht="36" hidden="1" customHeight="1" spans="1:7">
      <c r="A1002" s="430" t="s">
        <v>1828</v>
      </c>
      <c r="B1002" s="287" t="s">
        <v>143</v>
      </c>
      <c r="C1002" s="260">
        <v>0</v>
      </c>
      <c r="D1002" s="431"/>
      <c r="E1002" s="291" t="str">
        <f t="shared" si="54"/>
        <v/>
      </c>
      <c r="F1002" s="261" t="str">
        <f t="shared" si="55"/>
        <v>否</v>
      </c>
      <c r="G1002" s="134" t="str">
        <f t="shared" si="56"/>
        <v>项</v>
      </c>
    </row>
    <row r="1003" ht="36" hidden="1" customHeight="1" spans="1:7">
      <c r="A1003" s="430" t="s">
        <v>1829</v>
      </c>
      <c r="B1003" s="287" t="s">
        <v>1830</v>
      </c>
      <c r="C1003" s="260">
        <v>0</v>
      </c>
      <c r="D1003" s="431"/>
      <c r="E1003" s="291" t="str">
        <f t="shared" si="54"/>
        <v/>
      </c>
      <c r="F1003" s="261" t="str">
        <f t="shared" si="55"/>
        <v>否</v>
      </c>
      <c r="G1003" s="134" t="str">
        <f t="shared" si="56"/>
        <v>项</v>
      </c>
    </row>
    <row r="1004" ht="36" hidden="1" customHeight="1" spans="1:7">
      <c r="A1004" s="430" t="s">
        <v>1831</v>
      </c>
      <c r="B1004" s="287" t="s">
        <v>1832</v>
      </c>
      <c r="C1004" s="260">
        <v>0</v>
      </c>
      <c r="D1004" s="431"/>
      <c r="E1004" s="291" t="str">
        <f t="shared" si="54"/>
        <v/>
      </c>
      <c r="F1004" s="261" t="str">
        <f t="shared" si="55"/>
        <v>否</v>
      </c>
      <c r="G1004" s="134" t="str">
        <f t="shared" si="56"/>
        <v>项</v>
      </c>
    </row>
    <row r="1005" ht="36" hidden="1" customHeight="1" spans="1:7">
      <c r="A1005" s="430" t="s">
        <v>1833</v>
      </c>
      <c r="B1005" s="287" t="s">
        <v>1834</v>
      </c>
      <c r="C1005" s="260">
        <v>0</v>
      </c>
      <c r="D1005" s="431"/>
      <c r="E1005" s="291" t="str">
        <f t="shared" si="54"/>
        <v/>
      </c>
      <c r="F1005" s="261" t="str">
        <f t="shared" si="55"/>
        <v>否</v>
      </c>
      <c r="G1005" s="134" t="str">
        <f t="shared" si="56"/>
        <v>项</v>
      </c>
    </row>
    <row r="1006" ht="36" hidden="1" customHeight="1" spans="1:7">
      <c r="A1006" s="430" t="s">
        <v>1835</v>
      </c>
      <c r="B1006" s="287" t="s">
        <v>1836</v>
      </c>
      <c r="C1006" s="260"/>
      <c r="D1006" s="431"/>
      <c r="E1006" s="291" t="str">
        <f t="shared" si="54"/>
        <v/>
      </c>
      <c r="F1006" s="261" t="str">
        <f t="shared" si="55"/>
        <v>否</v>
      </c>
      <c r="G1006" s="134" t="str">
        <f t="shared" si="56"/>
        <v>项</v>
      </c>
    </row>
    <row r="1007" ht="36" hidden="1" customHeight="1" spans="1:7">
      <c r="A1007" s="430" t="s">
        <v>1837</v>
      </c>
      <c r="B1007" s="287" t="s">
        <v>1838</v>
      </c>
      <c r="C1007" s="260"/>
      <c r="D1007" s="431"/>
      <c r="E1007" s="291" t="str">
        <f t="shared" si="54"/>
        <v/>
      </c>
      <c r="F1007" s="261" t="str">
        <f t="shared" si="55"/>
        <v>否</v>
      </c>
      <c r="G1007" s="134" t="str">
        <f t="shared" si="56"/>
        <v>项</v>
      </c>
    </row>
    <row r="1008" ht="36" hidden="1" customHeight="1" spans="1:7">
      <c r="A1008" s="430" t="s">
        <v>1839</v>
      </c>
      <c r="B1008" s="287" t="s">
        <v>1840</v>
      </c>
      <c r="C1008" s="260"/>
      <c r="D1008" s="431"/>
      <c r="E1008" s="291" t="str">
        <f t="shared" si="54"/>
        <v/>
      </c>
      <c r="F1008" s="261" t="str">
        <f t="shared" si="55"/>
        <v>否</v>
      </c>
      <c r="G1008" s="134" t="str">
        <f t="shared" si="56"/>
        <v>项</v>
      </c>
    </row>
    <row r="1009" ht="36" hidden="1" customHeight="1" spans="1:7">
      <c r="A1009" s="428" t="s">
        <v>1841</v>
      </c>
      <c r="B1009" s="283" t="s">
        <v>1842</v>
      </c>
      <c r="C1009" s="327">
        <v>0</v>
      </c>
      <c r="D1009" s="429"/>
      <c r="E1009" s="291" t="str">
        <f t="shared" si="54"/>
        <v/>
      </c>
      <c r="F1009" s="261" t="str">
        <f t="shared" si="55"/>
        <v>否</v>
      </c>
      <c r="G1009" s="134" t="str">
        <f t="shared" si="56"/>
        <v>款</v>
      </c>
    </row>
    <row r="1010" ht="36" hidden="1" customHeight="1" spans="1:7">
      <c r="A1010" s="430" t="s">
        <v>1843</v>
      </c>
      <c r="B1010" s="287" t="s">
        <v>1844</v>
      </c>
      <c r="C1010" s="260">
        <v>0</v>
      </c>
      <c r="D1010" s="431"/>
      <c r="E1010" s="291" t="str">
        <f t="shared" si="54"/>
        <v/>
      </c>
      <c r="F1010" s="261" t="str">
        <f t="shared" si="55"/>
        <v>否</v>
      </c>
      <c r="G1010" s="134" t="str">
        <f t="shared" si="56"/>
        <v>项</v>
      </c>
    </row>
    <row r="1011" ht="36" hidden="1" customHeight="1" spans="1:7">
      <c r="A1011" s="430" t="s">
        <v>1845</v>
      </c>
      <c r="B1011" s="287" t="s">
        <v>1846</v>
      </c>
      <c r="C1011" s="260">
        <v>0</v>
      </c>
      <c r="D1011" s="431"/>
      <c r="E1011" s="291" t="str">
        <f t="shared" si="54"/>
        <v/>
      </c>
      <c r="F1011" s="261" t="str">
        <f t="shared" si="55"/>
        <v>否</v>
      </c>
      <c r="G1011" s="134" t="str">
        <f t="shared" si="56"/>
        <v>项</v>
      </c>
    </row>
    <row r="1012" ht="36" hidden="1" customHeight="1" spans="1:7">
      <c r="A1012" s="430" t="s">
        <v>1847</v>
      </c>
      <c r="B1012" s="287" t="s">
        <v>1848</v>
      </c>
      <c r="C1012" s="260">
        <v>0</v>
      </c>
      <c r="D1012" s="431"/>
      <c r="E1012" s="291" t="str">
        <f t="shared" si="54"/>
        <v/>
      </c>
      <c r="F1012" s="261" t="str">
        <f t="shared" si="55"/>
        <v>否</v>
      </c>
      <c r="G1012" s="134" t="str">
        <f t="shared" si="56"/>
        <v>项</v>
      </c>
    </row>
    <row r="1013" ht="36" hidden="1" customHeight="1" spans="1:7">
      <c r="A1013" s="430" t="s">
        <v>1849</v>
      </c>
      <c r="B1013" s="287" t="s">
        <v>1850</v>
      </c>
      <c r="C1013" s="260">
        <v>0</v>
      </c>
      <c r="D1013" s="431"/>
      <c r="E1013" s="291" t="str">
        <f t="shared" si="54"/>
        <v/>
      </c>
      <c r="F1013" s="261" t="str">
        <f t="shared" si="55"/>
        <v>否</v>
      </c>
      <c r="G1013" s="134" t="str">
        <f t="shared" si="56"/>
        <v>项</v>
      </c>
    </row>
    <row r="1014" ht="36" hidden="1" customHeight="1" spans="1:7">
      <c r="A1014" s="428" t="s">
        <v>1851</v>
      </c>
      <c r="B1014" s="283" t="s">
        <v>1852</v>
      </c>
      <c r="C1014" s="327">
        <v>0</v>
      </c>
      <c r="D1014" s="429"/>
      <c r="E1014" s="291" t="str">
        <f t="shared" si="54"/>
        <v/>
      </c>
      <c r="F1014" s="261" t="str">
        <f t="shared" si="55"/>
        <v>否</v>
      </c>
      <c r="G1014" s="134" t="str">
        <f t="shared" si="56"/>
        <v>款</v>
      </c>
    </row>
    <row r="1015" ht="36" hidden="1" customHeight="1" spans="1:7">
      <c r="A1015" s="430" t="s">
        <v>1853</v>
      </c>
      <c r="B1015" s="287" t="s">
        <v>139</v>
      </c>
      <c r="C1015" s="260">
        <v>0</v>
      </c>
      <c r="D1015" s="431"/>
      <c r="E1015" s="291" t="str">
        <f t="shared" si="54"/>
        <v/>
      </c>
      <c r="F1015" s="261" t="str">
        <f t="shared" si="55"/>
        <v>否</v>
      </c>
      <c r="G1015" s="134" t="str">
        <f t="shared" si="56"/>
        <v>项</v>
      </c>
    </row>
    <row r="1016" ht="36" hidden="1" customHeight="1" spans="1:7">
      <c r="A1016" s="430" t="s">
        <v>1854</v>
      </c>
      <c r="B1016" s="287" t="s">
        <v>141</v>
      </c>
      <c r="C1016" s="260">
        <v>0</v>
      </c>
      <c r="D1016" s="431"/>
      <c r="E1016" s="291" t="str">
        <f t="shared" si="54"/>
        <v/>
      </c>
      <c r="F1016" s="261" t="str">
        <f t="shared" si="55"/>
        <v>否</v>
      </c>
      <c r="G1016" s="134" t="str">
        <f t="shared" si="56"/>
        <v>项</v>
      </c>
    </row>
    <row r="1017" ht="36" hidden="1" customHeight="1" spans="1:7">
      <c r="A1017" s="430" t="s">
        <v>1855</v>
      </c>
      <c r="B1017" s="287" t="s">
        <v>143</v>
      </c>
      <c r="C1017" s="260">
        <v>0</v>
      </c>
      <c r="D1017" s="431"/>
      <c r="E1017" s="291" t="str">
        <f t="shared" si="54"/>
        <v/>
      </c>
      <c r="F1017" s="261" t="str">
        <f t="shared" si="55"/>
        <v>否</v>
      </c>
      <c r="G1017" s="134" t="str">
        <f t="shared" si="56"/>
        <v>项</v>
      </c>
    </row>
    <row r="1018" ht="36" hidden="1" customHeight="1" spans="1:7">
      <c r="A1018" s="430" t="s">
        <v>1856</v>
      </c>
      <c r="B1018" s="287" t="s">
        <v>1821</v>
      </c>
      <c r="C1018" s="260">
        <v>0</v>
      </c>
      <c r="D1018" s="431"/>
      <c r="E1018" s="291" t="str">
        <f t="shared" si="54"/>
        <v/>
      </c>
      <c r="F1018" s="261" t="str">
        <f t="shared" si="55"/>
        <v>否</v>
      </c>
      <c r="G1018" s="134" t="str">
        <f t="shared" si="56"/>
        <v>项</v>
      </c>
    </row>
    <row r="1019" ht="36" hidden="1" customHeight="1" spans="1:7">
      <c r="A1019" s="430" t="s">
        <v>1857</v>
      </c>
      <c r="B1019" s="287" t="s">
        <v>1858</v>
      </c>
      <c r="C1019" s="260">
        <v>0</v>
      </c>
      <c r="D1019" s="431"/>
      <c r="E1019" s="291" t="str">
        <f t="shared" si="54"/>
        <v/>
      </c>
      <c r="F1019" s="261" t="str">
        <f t="shared" si="55"/>
        <v>否</v>
      </c>
      <c r="G1019" s="134" t="str">
        <f t="shared" si="56"/>
        <v>项</v>
      </c>
    </row>
    <row r="1020" ht="36" hidden="1" customHeight="1" spans="1:7">
      <c r="A1020" s="430" t="s">
        <v>1859</v>
      </c>
      <c r="B1020" s="287" t="s">
        <v>1860</v>
      </c>
      <c r="C1020" s="260">
        <v>0</v>
      </c>
      <c r="D1020" s="431"/>
      <c r="E1020" s="291" t="str">
        <f t="shared" si="54"/>
        <v/>
      </c>
      <c r="F1020" s="261" t="str">
        <f t="shared" si="55"/>
        <v>否</v>
      </c>
      <c r="G1020" s="134" t="str">
        <f t="shared" si="56"/>
        <v>项</v>
      </c>
    </row>
    <row r="1021" ht="36" hidden="1" customHeight="1" spans="1:7">
      <c r="A1021" s="428" t="s">
        <v>1861</v>
      </c>
      <c r="B1021" s="283" t="s">
        <v>1862</v>
      </c>
      <c r="C1021" s="327">
        <v>0</v>
      </c>
      <c r="D1021" s="429"/>
      <c r="E1021" s="291" t="str">
        <f t="shared" si="54"/>
        <v/>
      </c>
      <c r="F1021" s="261" t="str">
        <f t="shared" si="55"/>
        <v>否</v>
      </c>
      <c r="G1021" s="134" t="str">
        <f t="shared" si="56"/>
        <v>款</v>
      </c>
    </row>
    <row r="1022" ht="36" hidden="1" customHeight="1" spans="1:7">
      <c r="A1022" s="430" t="s">
        <v>1863</v>
      </c>
      <c r="B1022" s="287" t="s">
        <v>1864</v>
      </c>
      <c r="C1022" s="260">
        <v>0</v>
      </c>
      <c r="D1022" s="431"/>
      <c r="E1022" s="291" t="str">
        <f t="shared" si="54"/>
        <v/>
      </c>
      <c r="F1022" s="261" t="str">
        <f t="shared" si="55"/>
        <v>否</v>
      </c>
      <c r="G1022" s="134" t="str">
        <f t="shared" si="56"/>
        <v>项</v>
      </c>
    </row>
    <row r="1023" ht="36" hidden="1" customHeight="1" spans="1:7">
      <c r="A1023" s="430" t="s">
        <v>1865</v>
      </c>
      <c r="B1023" s="287" t="s">
        <v>1866</v>
      </c>
      <c r="C1023" s="260">
        <v>0</v>
      </c>
      <c r="D1023" s="431"/>
      <c r="E1023" s="291" t="str">
        <f t="shared" si="54"/>
        <v/>
      </c>
      <c r="F1023" s="261" t="str">
        <f t="shared" si="55"/>
        <v>否</v>
      </c>
      <c r="G1023" s="134" t="str">
        <f t="shared" si="56"/>
        <v>项</v>
      </c>
    </row>
    <row r="1024" ht="36" hidden="1" customHeight="1" spans="1:7">
      <c r="A1024" s="430" t="s">
        <v>1867</v>
      </c>
      <c r="B1024" s="287" t="s">
        <v>1868</v>
      </c>
      <c r="C1024" s="260">
        <v>0</v>
      </c>
      <c r="D1024" s="431"/>
      <c r="E1024" s="291" t="str">
        <f t="shared" si="54"/>
        <v/>
      </c>
      <c r="F1024" s="261" t="str">
        <f t="shared" si="55"/>
        <v>否</v>
      </c>
      <c r="G1024" s="134" t="str">
        <f t="shared" si="56"/>
        <v>项</v>
      </c>
    </row>
    <row r="1025" ht="36" hidden="1" customHeight="1" spans="1:7">
      <c r="A1025" s="430" t="s">
        <v>1869</v>
      </c>
      <c r="B1025" s="287" t="s">
        <v>1870</v>
      </c>
      <c r="C1025" s="260">
        <v>0</v>
      </c>
      <c r="D1025" s="431"/>
      <c r="E1025" s="291" t="str">
        <f t="shared" si="54"/>
        <v/>
      </c>
      <c r="F1025" s="261" t="str">
        <f t="shared" si="55"/>
        <v>否</v>
      </c>
      <c r="G1025" s="134" t="str">
        <f t="shared" si="56"/>
        <v>项</v>
      </c>
    </row>
    <row r="1026" ht="36" hidden="1" customHeight="1" spans="1:7">
      <c r="A1026" s="428" t="s">
        <v>1871</v>
      </c>
      <c r="B1026" s="283" t="s">
        <v>1872</v>
      </c>
      <c r="C1026" s="327"/>
      <c r="D1026" s="429"/>
      <c r="E1026" s="291" t="str">
        <f t="shared" si="54"/>
        <v/>
      </c>
      <c r="F1026" s="261" t="str">
        <f t="shared" si="55"/>
        <v>否</v>
      </c>
      <c r="G1026" s="134" t="str">
        <f t="shared" si="56"/>
        <v>款</v>
      </c>
    </row>
    <row r="1027" ht="36" hidden="1" customHeight="1" spans="1:7">
      <c r="A1027" s="430" t="s">
        <v>1873</v>
      </c>
      <c r="B1027" s="287" t="s">
        <v>1874</v>
      </c>
      <c r="C1027" s="260">
        <v>0</v>
      </c>
      <c r="D1027" s="431"/>
      <c r="E1027" s="291" t="str">
        <f t="shared" si="54"/>
        <v/>
      </c>
      <c r="F1027" s="261" t="str">
        <f t="shared" si="55"/>
        <v>否</v>
      </c>
      <c r="G1027" s="134" t="str">
        <f t="shared" si="56"/>
        <v>项</v>
      </c>
    </row>
    <row r="1028" ht="36" hidden="1" customHeight="1" spans="1:7">
      <c r="A1028" s="430" t="s">
        <v>1875</v>
      </c>
      <c r="B1028" s="287" t="s">
        <v>1876</v>
      </c>
      <c r="C1028" s="260"/>
      <c r="D1028" s="431"/>
      <c r="E1028" s="291" t="str">
        <f t="shared" si="54"/>
        <v/>
      </c>
      <c r="F1028" s="261" t="str">
        <f t="shared" si="55"/>
        <v>否</v>
      </c>
      <c r="G1028" s="134" t="str">
        <f t="shared" si="56"/>
        <v>项</v>
      </c>
    </row>
    <row r="1029" ht="36" hidden="1" customHeight="1" spans="1:7">
      <c r="A1029" s="428" t="s">
        <v>95</v>
      </c>
      <c r="B1029" s="283" t="s">
        <v>96</v>
      </c>
      <c r="C1029" s="327"/>
      <c r="D1029" s="429"/>
      <c r="E1029" s="291" t="str">
        <f t="shared" si="54"/>
        <v/>
      </c>
      <c r="F1029" s="261" t="str">
        <f t="shared" si="55"/>
        <v>是</v>
      </c>
      <c r="G1029" s="134" t="str">
        <f t="shared" si="56"/>
        <v>类</v>
      </c>
    </row>
    <row r="1030" ht="36" hidden="1" customHeight="1" spans="1:7">
      <c r="A1030" s="428" t="s">
        <v>1877</v>
      </c>
      <c r="B1030" s="283" t="s">
        <v>1878</v>
      </c>
      <c r="C1030" s="327"/>
      <c r="D1030" s="429"/>
      <c r="E1030" s="291" t="str">
        <f t="shared" si="54"/>
        <v/>
      </c>
      <c r="F1030" s="261" t="str">
        <f t="shared" si="55"/>
        <v>否</v>
      </c>
      <c r="G1030" s="134" t="str">
        <f t="shared" si="56"/>
        <v>款</v>
      </c>
    </row>
    <row r="1031" ht="36" hidden="1" customHeight="1" spans="1:7">
      <c r="A1031" s="430" t="s">
        <v>1879</v>
      </c>
      <c r="B1031" s="287" t="s">
        <v>139</v>
      </c>
      <c r="C1031" s="260"/>
      <c r="D1031" s="431"/>
      <c r="E1031" s="291" t="str">
        <f t="shared" si="54"/>
        <v/>
      </c>
      <c r="F1031" s="261" t="str">
        <f t="shared" si="55"/>
        <v>否</v>
      </c>
      <c r="G1031" s="134" t="str">
        <f t="shared" si="56"/>
        <v>项</v>
      </c>
    </row>
    <row r="1032" ht="36" hidden="1" customHeight="1" spans="1:7">
      <c r="A1032" s="430" t="s">
        <v>1880</v>
      </c>
      <c r="B1032" s="287" t="s">
        <v>141</v>
      </c>
      <c r="C1032" s="260">
        <v>0</v>
      </c>
      <c r="D1032" s="431"/>
      <c r="E1032" s="291" t="str">
        <f t="shared" si="54"/>
        <v/>
      </c>
      <c r="F1032" s="261" t="str">
        <f t="shared" ref="F1032:F1095" si="57">IF(LEN(A1032)=3,"是",IF(B1032&lt;&gt;"",IF(SUM(C1032:D1032)&lt;&gt;0,"是","否"),"是"))</f>
        <v>否</v>
      </c>
      <c r="G1032" s="134" t="str">
        <f t="shared" ref="G1032:G1095" si="58">IF(LEN(A1032)=3,"类",IF(LEN(A1032)=5,"款","项"))</f>
        <v>项</v>
      </c>
    </row>
    <row r="1033" ht="36" hidden="1" customHeight="1" spans="1:7">
      <c r="A1033" s="430" t="s">
        <v>1881</v>
      </c>
      <c r="B1033" s="287" t="s">
        <v>143</v>
      </c>
      <c r="C1033" s="260">
        <v>0</v>
      </c>
      <c r="D1033" s="431"/>
      <c r="E1033" s="291" t="str">
        <f t="shared" ref="E1033:E1096" si="59">IF(C1033&gt;0,D1033/C1033-1,IF(C1033&lt;0,-(D1033/C1033-1),""))</f>
        <v/>
      </c>
      <c r="F1033" s="261" t="str">
        <f t="shared" si="57"/>
        <v>否</v>
      </c>
      <c r="G1033" s="134" t="str">
        <f t="shared" si="58"/>
        <v>项</v>
      </c>
    </row>
    <row r="1034" ht="36" hidden="1" customHeight="1" spans="1:7">
      <c r="A1034" s="430" t="s">
        <v>1882</v>
      </c>
      <c r="B1034" s="287" t="s">
        <v>1883</v>
      </c>
      <c r="C1034" s="260"/>
      <c r="D1034" s="431"/>
      <c r="E1034" s="291" t="str">
        <f t="shared" si="59"/>
        <v/>
      </c>
      <c r="F1034" s="261" t="str">
        <f t="shared" si="57"/>
        <v>否</v>
      </c>
      <c r="G1034" s="134" t="str">
        <f t="shared" si="58"/>
        <v>项</v>
      </c>
    </row>
    <row r="1035" ht="36" hidden="1" customHeight="1" spans="1:7">
      <c r="A1035" s="430" t="s">
        <v>1884</v>
      </c>
      <c r="B1035" s="287" t="s">
        <v>1885</v>
      </c>
      <c r="C1035" s="260">
        <v>0</v>
      </c>
      <c r="D1035" s="431"/>
      <c r="E1035" s="291" t="str">
        <f t="shared" si="59"/>
        <v/>
      </c>
      <c r="F1035" s="261" t="str">
        <f t="shared" si="57"/>
        <v>否</v>
      </c>
      <c r="G1035" s="134" t="str">
        <f t="shared" si="58"/>
        <v>项</v>
      </c>
    </row>
    <row r="1036" ht="36" hidden="1" customHeight="1" spans="1:7">
      <c r="A1036" s="430" t="s">
        <v>1886</v>
      </c>
      <c r="B1036" s="287" t="s">
        <v>1887</v>
      </c>
      <c r="C1036" s="260">
        <v>0</v>
      </c>
      <c r="D1036" s="431"/>
      <c r="E1036" s="291" t="str">
        <f t="shared" si="59"/>
        <v/>
      </c>
      <c r="F1036" s="261" t="str">
        <f t="shared" si="57"/>
        <v>否</v>
      </c>
      <c r="G1036" s="134" t="str">
        <f t="shared" si="58"/>
        <v>项</v>
      </c>
    </row>
    <row r="1037" ht="36" hidden="1" customHeight="1" spans="1:7">
      <c r="A1037" s="430" t="s">
        <v>1888</v>
      </c>
      <c r="B1037" s="287" t="s">
        <v>1889</v>
      </c>
      <c r="C1037" s="260"/>
      <c r="D1037" s="431"/>
      <c r="E1037" s="291" t="str">
        <f t="shared" si="59"/>
        <v/>
      </c>
      <c r="F1037" s="261" t="str">
        <f t="shared" si="57"/>
        <v>否</v>
      </c>
      <c r="G1037" s="134" t="str">
        <f t="shared" si="58"/>
        <v>项</v>
      </c>
    </row>
    <row r="1038" ht="36" hidden="1" customHeight="1" spans="1:7">
      <c r="A1038" s="430" t="s">
        <v>1890</v>
      </c>
      <c r="B1038" s="287" t="s">
        <v>1891</v>
      </c>
      <c r="C1038" s="260">
        <v>0</v>
      </c>
      <c r="D1038" s="431"/>
      <c r="E1038" s="291" t="str">
        <f t="shared" si="59"/>
        <v/>
      </c>
      <c r="F1038" s="261" t="str">
        <f t="shared" si="57"/>
        <v>否</v>
      </c>
      <c r="G1038" s="134" t="str">
        <f t="shared" si="58"/>
        <v>项</v>
      </c>
    </row>
    <row r="1039" ht="36" hidden="1" customHeight="1" spans="1:7">
      <c r="A1039" s="430" t="s">
        <v>1892</v>
      </c>
      <c r="B1039" s="287" t="s">
        <v>1893</v>
      </c>
      <c r="C1039" s="260"/>
      <c r="D1039" s="431"/>
      <c r="E1039" s="291" t="str">
        <f t="shared" si="59"/>
        <v/>
      </c>
      <c r="F1039" s="261" t="str">
        <f t="shared" si="57"/>
        <v>否</v>
      </c>
      <c r="G1039" s="134" t="str">
        <f t="shared" si="58"/>
        <v>项</v>
      </c>
    </row>
    <row r="1040" ht="36" hidden="1" customHeight="1" spans="1:7">
      <c r="A1040" s="428" t="s">
        <v>1894</v>
      </c>
      <c r="B1040" s="283" t="s">
        <v>1895</v>
      </c>
      <c r="C1040" s="327"/>
      <c r="D1040" s="429"/>
      <c r="E1040" s="291" t="str">
        <f t="shared" si="59"/>
        <v/>
      </c>
      <c r="F1040" s="261" t="str">
        <f t="shared" si="57"/>
        <v>否</v>
      </c>
      <c r="G1040" s="134" t="str">
        <f t="shared" si="58"/>
        <v>款</v>
      </c>
    </row>
    <row r="1041" ht="36" hidden="1" customHeight="1" spans="1:7">
      <c r="A1041" s="430" t="s">
        <v>1896</v>
      </c>
      <c r="B1041" s="287" t="s">
        <v>139</v>
      </c>
      <c r="C1041" s="260"/>
      <c r="D1041" s="431"/>
      <c r="E1041" s="291" t="str">
        <f t="shared" si="59"/>
        <v/>
      </c>
      <c r="F1041" s="261" t="str">
        <f t="shared" si="57"/>
        <v>否</v>
      </c>
      <c r="G1041" s="134" t="str">
        <f t="shared" si="58"/>
        <v>项</v>
      </c>
    </row>
    <row r="1042" ht="36" hidden="1" customHeight="1" spans="1:7">
      <c r="A1042" s="430" t="s">
        <v>1897</v>
      </c>
      <c r="B1042" s="287" t="s">
        <v>141</v>
      </c>
      <c r="C1042" s="260">
        <v>0</v>
      </c>
      <c r="D1042" s="431"/>
      <c r="E1042" s="291" t="str">
        <f t="shared" si="59"/>
        <v/>
      </c>
      <c r="F1042" s="261" t="str">
        <f t="shared" si="57"/>
        <v>否</v>
      </c>
      <c r="G1042" s="134" t="str">
        <f t="shared" si="58"/>
        <v>项</v>
      </c>
    </row>
    <row r="1043" ht="36" hidden="1" customHeight="1" spans="1:7">
      <c r="A1043" s="430" t="s">
        <v>1898</v>
      </c>
      <c r="B1043" s="287" t="s">
        <v>143</v>
      </c>
      <c r="C1043" s="260"/>
      <c r="D1043" s="431"/>
      <c r="E1043" s="291" t="str">
        <f t="shared" si="59"/>
        <v/>
      </c>
      <c r="F1043" s="261" t="str">
        <f t="shared" si="57"/>
        <v>否</v>
      </c>
      <c r="G1043" s="134" t="str">
        <f t="shared" si="58"/>
        <v>项</v>
      </c>
    </row>
    <row r="1044" ht="36" hidden="1" customHeight="1" spans="1:7">
      <c r="A1044" s="430" t="s">
        <v>1899</v>
      </c>
      <c r="B1044" s="287" t="s">
        <v>1900</v>
      </c>
      <c r="C1044" s="260"/>
      <c r="D1044" s="431"/>
      <c r="E1044" s="291" t="str">
        <f t="shared" si="59"/>
        <v/>
      </c>
      <c r="F1044" s="261" t="str">
        <f t="shared" si="57"/>
        <v>否</v>
      </c>
      <c r="G1044" s="134" t="str">
        <f t="shared" si="58"/>
        <v>项</v>
      </c>
    </row>
    <row r="1045" ht="36" hidden="1" customHeight="1" spans="1:7">
      <c r="A1045" s="430" t="s">
        <v>1901</v>
      </c>
      <c r="B1045" s="287" t="s">
        <v>1902</v>
      </c>
      <c r="C1045" s="260"/>
      <c r="D1045" s="431"/>
      <c r="E1045" s="291" t="str">
        <f t="shared" si="59"/>
        <v/>
      </c>
      <c r="F1045" s="261" t="str">
        <f t="shared" si="57"/>
        <v>否</v>
      </c>
      <c r="G1045" s="134" t="str">
        <f t="shared" si="58"/>
        <v>项</v>
      </c>
    </row>
    <row r="1046" ht="36" hidden="1" customHeight="1" spans="1:7">
      <c r="A1046" s="430" t="s">
        <v>1903</v>
      </c>
      <c r="B1046" s="287" t="s">
        <v>1904</v>
      </c>
      <c r="C1046" s="260">
        <v>0</v>
      </c>
      <c r="D1046" s="431"/>
      <c r="E1046" s="291" t="str">
        <f t="shared" si="59"/>
        <v/>
      </c>
      <c r="F1046" s="261" t="str">
        <f t="shared" si="57"/>
        <v>否</v>
      </c>
      <c r="G1046" s="134" t="str">
        <f t="shared" si="58"/>
        <v>项</v>
      </c>
    </row>
    <row r="1047" ht="36" hidden="1" customHeight="1" spans="1:7">
      <c r="A1047" s="430" t="s">
        <v>1905</v>
      </c>
      <c r="B1047" s="287" t="s">
        <v>1906</v>
      </c>
      <c r="C1047" s="260"/>
      <c r="D1047" s="431"/>
      <c r="E1047" s="291" t="str">
        <f t="shared" si="59"/>
        <v/>
      </c>
      <c r="F1047" s="261" t="str">
        <f t="shared" si="57"/>
        <v>否</v>
      </c>
      <c r="G1047" s="134" t="str">
        <f t="shared" si="58"/>
        <v>项</v>
      </c>
    </row>
    <row r="1048" ht="36" hidden="1" customHeight="1" spans="1:7">
      <c r="A1048" s="430" t="s">
        <v>1907</v>
      </c>
      <c r="B1048" s="287" t="s">
        <v>1908</v>
      </c>
      <c r="C1048" s="260">
        <v>0</v>
      </c>
      <c r="D1048" s="431"/>
      <c r="E1048" s="291" t="str">
        <f t="shared" si="59"/>
        <v/>
      </c>
      <c r="F1048" s="261" t="str">
        <f t="shared" si="57"/>
        <v>否</v>
      </c>
      <c r="G1048" s="134" t="str">
        <f t="shared" si="58"/>
        <v>项</v>
      </c>
    </row>
    <row r="1049" ht="36" hidden="1" customHeight="1" spans="1:7">
      <c r="A1049" s="430" t="s">
        <v>1909</v>
      </c>
      <c r="B1049" s="287" t="s">
        <v>1910</v>
      </c>
      <c r="C1049" s="260">
        <v>0</v>
      </c>
      <c r="D1049" s="431"/>
      <c r="E1049" s="291" t="str">
        <f t="shared" si="59"/>
        <v/>
      </c>
      <c r="F1049" s="261" t="str">
        <f t="shared" si="57"/>
        <v>否</v>
      </c>
      <c r="G1049" s="134" t="str">
        <f t="shared" si="58"/>
        <v>项</v>
      </c>
    </row>
    <row r="1050" ht="36" hidden="1" customHeight="1" spans="1:7">
      <c r="A1050" s="430" t="s">
        <v>1911</v>
      </c>
      <c r="B1050" s="287" t="s">
        <v>1912</v>
      </c>
      <c r="C1050" s="260">
        <v>0</v>
      </c>
      <c r="D1050" s="431"/>
      <c r="E1050" s="291" t="str">
        <f t="shared" si="59"/>
        <v/>
      </c>
      <c r="F1050" s="261" t="str">
        <f t="shared" si="57"/>
        <v>否</v>
      </c>
      <c r="G1050" s="134" t="str">
        <f t="shared" si="58"/>
        <v>项</v>
      </c>
    </row>
    <row r="1051" ht="36" hidden="1" customHeight="1" spans="1:7">
      <c r="A1051" s="430" t="s">
        <v>1913</v>
      </c>
      <c r="B1051" s="287" t="s">
        <v>1914</v>
      </c>
      <c r="C1051" s="260">
        <v>0</v>
      </c>
      <c r="D1051" s="431"/>
      <c r="E1051" s="291" t="str">
        <f t="shared" si="59"/>
        <v/>
      </c>
      <c r="F1051" s="261" t="str">
        <f t="shared" si="57"/>
        <v>否</v>
      </c>
      <c r="G1051" s="134" t="str">
        <f t="shared" si="58"/>
        <v>项</v>
      </c>
    </row>
    <row r="1052" ht="36" hidden="1" customHeight="1" spans="1:7">
      <c r="A1052" s="430" t="s">
        <v>1915</v>
      </c>
      <c r="B1052" s="287" t="s">
        <v>1916</v>
      </c>
      <c r="C1052" s="260">
        <v>0</v>
      </c>
      <c r="D1052" s="431"/>
      <c r="E1052" s="291" t="str">
        <f t="shared" si="59"/>
        <v/>
      </c>
      <c r="F1052" s="261" t="str">
        <f t="shared" si="57"/>
        <v>否</v>
      </c>
      <c r="G1052" s="134" t="str">
        <f t="shared" si="58"/>
        <v>项</v>
      </c>
    </row>
    <row r="1053" ht="36" hidden="1" customHeight="1" spans="1:7">
      <c r="A1053" s="430" t="s">
        <v>1917</v>
      </c>
      <c r="B1053" s="287" t="s">
        <v>1918</v>
      </c>
      <c r="C1053" s="260">
        <v>0</v>
      </c>
      <c r="D1053" s="431"/>
      <c r="E1053" s="291" t="str">
        <f t="shared" si="59"/>
        <v/>
      </c>
      <c r="F1053" s="261" t="str">
        <f t="shared" si="57"/>
        <v>否</v>
      </c>
      <c r="G1053" s="134" t="str">
        <f t="shared" si="58"/>
        <v>项</v>
      </c>
    </row>
    <row r="1054" ht="36" hidden="1" customHeight="1" spans="1:7">
      <c r="A1054" s="430" t="s">
        <v>1919</v>
      </c>
      <c r="B1054" s="287" t="s">
        <v>1920</v>
      </c>
      <c r="C1054" s="260">
        <v>0</v>
      </c>
      <c r="D1054" s="431"/>
      <c r="E1054" s="291" t="str">
        <f t="shared" si="59"/>
        <v/>
      </c>
      <c r="F1054" s="261" t="str">
        <f t="shared" si="57"/>
        <v>否</v>
      </c>
      <c r="G1054" s="134" t="str">
        <f t="shared" si="58"/>
        <v>项</v>
      </c>
    </row>
    <row r="1055" ht="36" hidden="1" customHeight="1" spans="1:7">
      <c r="A1055" s="430" t="s">
        <v>1921</v>
      </c>
      <c r="B1055" s="287" t="s">
        <v>1922</v>
      </c>
      <c r="C1055" s="260"/>
      <c r="D1055" s="431"/>
      <c r="E1055" s="291" t="str">
        <f t="shared" si="59"/>
        <v/>
      </c>
      <c r="F1055" s="261" t="str">
        <f t="shared" si="57"/>
        <v>否</v>
      </c>
      <c r="G1055" s="134" t="str">
        <f t="shared" si="58"/>
        <v>项</v>
      </c>
    </row>
    <row r="1056" ht="36" hidden="1" customHeight="1" spans="1:7">
      <c r="A1056" s="428" t="s">
        <v>1923</v>
      </c>
      <c r="B1056" s="283" t="s">
        <v>1924</v>
      </c>
      <c r="C1056" s="327"/>
      <c r="D1056" s="429"/>
      <c r="E1056" s="291" t="str">
        <f t="shared" si="59"/>
        <v/>
      </c>
      <c r="F1056" s="261" t="str">
        <f t="shared" si="57"/>
        <v>否</v>
      </c>
      <c r="G1056" s="134" t="str">
        <f t="shared" si="58"/>
        <v>款</v>
      </c>
    </row>
    <row r="1057" ht="36" hidden="1" customHeight="1" spans="1:7">
      <c r="A1057" s="430" t="s">
        <v>1925</v>
      </c>
      <c r="B1057" s="287" t="s">
        <v>139</v>
      </c>
      <c r="C1057" s="260"/>
      <c r="D1057" s="431"/>
      <c r="E1057" s="291" t="str">
        <f t="shared" si="59"/>
        <v/>
      </c>
      <c r="F1057" s="261" t="str">
        <f t="shared" si="57"/>
        <v>否</v>
      </c>
      <c r="G1057" s="134" t="str">
        <f t="shared" si="58"/>
        <v>项</v>
      </c>
    </row>
    <row r="1058" ht="36" hidden="1" customHeight="1" spans="1:7">
      <c r="A1058" s="430" t="s">
        <v>1926</v>
      </c>
      <c r="B1058" s="287" t="s">
        <v>141</v>
      </c>
      <c r="C1058" s="260">
        <v>0</v>
      </c>
      <c r="D1058" s="431"/>
      <c r="E1058" s="291" t="str">
        <f t="shared" si="59"/>
        <v/>
      </c>
      <c r="F1058" s="261" t="str">
        <f t="shared" si="57"/>
        <v>否</v>
      </c>
      <c r="G1058" s="134" t="str">
        <f t="shared" si="58"/>
        <v>项</v>
      </c>
    </row>
    <row r="1059" ht="36" hidden="1" customHeight="1" spans="1:7">
      <c r="A1059" s="430" t="s">
        <v>1927</v>
      </c>
      <c r="B1059" s="287" t="s">
        <v>143</v>
      </c>
      <c r="C1059" s="260">
        <v>0</v>
      </c>
      <c r="D1059" s="431"/>
      <c r="E1059" s="291" t="str">
        <f t="shared" si="59"/>
        <v/>
      </c>
      <c r="F1059" s="261" t="str">
        <f t="shared" si="57"/>
        <v>否</v>
      </c>
      <c r="G1059" s="134" t="str">
        <f t="shared" si="58"/>
        <v>项</v>
      </c>
    </row>
    <row r="1060" ht="36" hidden="1" customHeight="1" spans="1:7">
      <c r="A1060" s="430" t="s">
        <v>1928</v>
      </c>
      <c r="B1060" s="287" t="s">
        <v>1929</v>
      </c>
      <c r="C1060" s="260">
        <v>0</v>
      </c>
      <c r="D1060" s="431"/>
      <c r="E1060" s="291" t="str">
        <f t="shared" si="59"/>
        <v/>
      </c>
      <c r="F1060" s="261" t="str">
        <f t="shared" si="57"/>
        <v>否</v>
      </c>
      <c r="G1060" s="134" t="str">
        <f t="shared" si="58"/>
        <v>项</v>
      </c>
    </row>
    <row r="1061" ht="36" hidden="1" customHeight="1" spans="1:7">
      <c r="A1061" s="428" t="s">
        <v>1930</v>
      </c>
      <c r="B1061" s="283" t="s">
        <v>1931</v>
      </c>
      <c r="C1061" s="327"/>
      <c r="D1061" s="429"/>
      <c r="E1061" s="291" t="str">
        <f t="shared" si="59"/>
        <v/>
      </c>
      <c r="F1061" s="261" t="str">
        <f t="shared" si="57"/>
        <v>否</v>
      </c>
      <c r="G1061" s="134" t="str">
        <f t="shared" si="58"/>
        <v>款</v>
      </c>
    </row>
    <row r="1062" ht="36" hidden="1" customHeight="1" spans="1:7">
      <c r="A1062" s="430" t="s">
        <v>1932</v>
      </c>
      <c r="B1062" s="287" t="s">
        <v>139</v>
      </c>
      <c r="C1062" s="260"/>
      <c r="D1062" s="431"/>
      <c r="E1062" s="291" t="str">
        <f t="shared" si="59"/>
        <v/>
      </c>
      <c r="F1062" s="261" t="str">
        <f t="shared" si="57"/>
        <v>否</v>
      </c>
      <c r="G1062" s="134" t="str">
        <f t="shared" si="58"/>
        <v>项</v>
      </c>
    </row>
    <row r="1063" ht="36" hidden="1" customHeight="1" spans="1:7">
      <c r="A1063" s="430" t="s">
        <v>1933</v>
      </c>
      <c r="B1063" s="287" t="s">
        <v>141</v>
      </c>
      <c r="C1063" s="260">
        <v>0</v>
      </c>
      <c r="D1063" s="431"/>
      <c r="E1063" s="291" t="str">
        <f t="shared" si="59"/>
        <v/>
      </c>
      <c r="F1063" s="261" t="str">
        <f t="shared" si="57"/>
        <v>否</v>
      </c>
      <c r="G1063" s="134" t="str">
        <f t="shared" si="58"/>
        <v>项</v>
      </c>
    </row>
    <row r="1064" ht="36" hidden="1" customHeight="1" spans="1:7">
      <c r="A1064" s="430" t="s">
        <v>1934</v>
      </c>
      <c r="B1064" s="287" t="s">
        <v>143</v>
      </c>
      <c r="C1064" s="260"/>
      <c r="D1064" s="431"/>
      <c r="E1064" s="291" t="str">
        <f t="shared" si="59"/>
        <v/>
      </c>
      <c r="F1064" s="261" t="str">
        <f t="shared" si="57"/>
        <v>否</v>
      </c>
      <c r="G1064" s="134" t="str">
        <f t="shared" si="58"/>
        <v>项</v>
      </c>
    </row>
    <row r="1065" ht="36" hidden="1" customHeight="1" spans="1:7">
      <c r="A1065" s="430" t="s">
        <v>1935</v>
      </c>
      <c r="B1065" s="287" t="s">
        <v>1936</v>
      </c>
      <c r="C1065" s="260">
        <v>0</v>
      </c>
      <c r="D1065" s="431"/>
      <c r="E1065" s="291" t="str">
        <f t="shared" si="59"/>
        <v/>
      </c>
      <c r="F1065" s="261" t="str">
        <f t="shared" si="57"/>
        <v>否</v>
      </c>
      <c r="G1065" s="134" t="str">
        <f t="shared" si="58"/>
        <v>项</v>
      </c>
    </row>
    <row r="1066" ht="36" hidden="1" customHeight="1" spans="1:7">
      <c r="A1066" s="430" t="s">
        <v>1937</v>
      </c>
      <c r="B1066" s="287" t="s">
        <v>1938</v>
      </c>
      <c r="C1066" s="260">
        <v>0</v>
      </c>
      <c r="D1066" s="431"/>
      <c r="E1066" s="291" t="str">
        <f t="shared" si="59"/>
        <v/>
      </c>
      <c r="F1066" s="261" t="str">
        <f t="shared" si="57"/>
        <v>否</v>
      </c>
      <c r="G1066" s="134" t="str">
        <f t="shared" si="58"/>
        <v>项</v>
      </c>
    </row>
    <row r="1067" ht="36" hidden="1" customHeight="1" spans="1:7">
      <c r="A1067" s="430" t="s">
        <v>1939</v>
      </c>
      <c r="B1067" s="287" t="s">
        <v>1940</v>
      </c>
      <c r="C1067" s="260"/>
      <c r="D1067" s="431"/>
      <c r="E1067" s="291" t="str">
        <f t="shared" si="59"/>
        <v/>
      </c>
      <c r="F1067" s="261" t="str">
        <f t="shared" si="57"/>
        <v>否</v>
      </c>
      <c r="G1067" s="134" t="str">
        <f t="shared" si="58"/>
        <v>项</v>
      </c>
    </row>
    <row r="1068" ht="36" hidden="1" customHeight="1" spans="1:7">
      <c r="A1068" s="430" t="s">
        <v>1941</v>
      </c>
      <c r="B1068" s="287" t="s">
        <v>1942</v>
      </c>
      <c r="C1068" s="260"/>
      <c r="D1068" s="431"/>
      <c r="E1068" s="291" t="str">
        <f t="shared" si="59"/>
        <v/>
      </c>
      <c r="F1068" s="261" t="str">
        <f t="shared" si="57"/>
        <v>否</v>
      </c>
      <c r="G1068" s="134" t="str">
        <f t="shared" si="58"/>
        <v>项</v>
      </c>
    </row>
    <row r="1069" ht="36" hidden="1" customHeight="1" spans="1:7">
      <c r="A1069" s="430" t="s">
        <v>1943</v>
      </c>
      <c r="B1069" s="287" t="s">
        <v>1944</v>
      </c>
      <c r="C1069" s="260">
        <v>0</v>
      </c>
      <c r="D1069" s="431"/>
      <c r="E1069" s="291" t="str">
        <f t="shared" si="59"/>
        <v/>
      </c>
      <c r="F1069" s="261" t="str">
        <f t="shared" si="57"/>
        <v>否</v>
      </c>
      <c r="G1069" s="134" t="str">
        <f t="shared" si="58"/>
        <v>项</v>
      </c>
    </row>
    <row r="1070" ht="36" hidden="1" customHeight="1" spans="1:7">
      <c r="A1070" s="430" t="s">
        <v>1945</v>
      </c>
      <c r="B1070" s="287" t="s">
        <v>1946</v>
      </c>
      <c r="C1070" s="260"/>
      <c r="D1070" s="431"/>
      <c r="E1070" s="291" t="str">
        <f t="shared" si="59"/>
        <v/>
      </c>
      <c r="F1070" s="261" t="str">
        <f t="shared" si="57"/>
        <v>否</v>
      </c>
      <c r="G1070" s="134" t="str">
        <f t="shared" si="58"/>
        <v>项</v>
      </c>
    </row>
    <row r="1071" ht="36" hidden="1" customHeight="1" spans="1:7">
      <c r="A1071" s="430" t="s">
        <v>1947</v>
      </c>
      <c r="B1071" s="287" t="s">
        <v>1948</v>
      </c>
      <c r="C1071" s="260"/>
      <c r="D1071" s="431"/>
      <c r="E1071" s="291" t="str">
        <f t="shared" si="59"/>
        <v/>
      </c>
      <c r="F1071" s="261" t="str">
        <f t="shared" si="57"/>
        <v>否</v>
      </c>
      <c r="G1071" s="134" t="str">
        <f t="shared" si="58"/>
        <v>项</v>
      </c>
    </row>
    <row r="1072" ht="36" hidden="1" customHeight="1" spans="1:7">
      <c r="A1072" s="430" t="s">
        <v>1949</v>
      </c>
      <c r="B1072" s="287" t="s">
        <v>1821</v>
      </c>
      <c r="C1072" s="260">
        <v>0</v>
      </c>
      <c r="D1072" s="431"/>
      <c r="E1072" s="291" t="str">
        <f t="shared" si="59"/>
        <v/>
      </c>
      <c r="F1072" s="261" t="str">
        <f t="shared" si="57"/>
        <v>否</v>
      </c>
      <c r="G1072" s="134" t="str">
        <f t="shared" si="58"/>
        <v>项</v>
      </c>
    </row>
    <row r="1073" ht="36" hidden="1" customHeight="1" spans="1:7">
      <c r="A1073" s="430" t="s">
        <v>1950</v>
      </c>
      <c r="B1073" s="287" t="s">
        <v>1951</v>
      </c>
      <c r="C1073" s="260">
        <v>0</v>
      </c>
      <c r="D1073" s="431"/>
      <c r="E1073" s="291" t="str">
        <f t="shared" si="59"/>
        <v/>
      </c>
      <c r="F1073" s="261" t="str">
        <f t="shared" si="57"/>
        <v>否</v>
      </c>
      <c r="G1073" s="134" t="str">
        <f t="shared" si="58"/>
        <v>项</v>
      </c>
    </row>
    <row r="1074" ht="36" hidden="1" customHeight="1" spans="1:7">
      <c r="A1074" s="433">
        <v>2150516</v>
      </c>
      <c r="B1074" s="451" t="s">
        <v>1952</v>
      </c>
      <c r="C1074" s="260">
        <v>0</v>
      </c>
      <c r="D1074" s="431"/>
      <c r="E1074" s="291" t="str">
        <f t="shared" si="59"/>
        <v/>
      </c>
      <c r="F1074" s="261" t="str">
        <f t="shared" si="57"/>
        <v>否</v>
      </c>
      <c r="G1074" s="134" t="str">
        <f t="shared" si="58"/>
        <v>项</v>
      </c>
    </row>
    <row r="1075" ht="36" hidden="1" customHeight="1" spans="1:7">
      <c r="A1075" s="433">
        <v>2150517</v>
      </c>
      <c r="B1075" s="451" t="s">
        <v>1953</v>
      </c>
      <c r="C1075" s="260"/>
      <c r="D1075" s="431"/>
      <c r="E1075" s="291" t="str">
        <f t="shared" si="59"/>
        <v/>
      </c>
      <c r="F1075" s="261" t="str">
        <f t="shared" si="57"/>
        <v>否</v>
      </c>
      <c r="G1075" s="134" t="str">
        <f t="shared" si="58"/>
        <v>项</v>
      </c>
    </row>
    <row r="1076" ht="36" hidden="1" customHeight="1" spans="1:7">
      <c r="A1076" s="433">
        <v>2150550</v>
      </c>
      <c r="B1076" s="451" t="s">
        <v>157</v>
      </c>
      <c r="C1076" s="260">
        <v>0</v>
      </c>
      <c r="D1076" s="431"/>
      <c r="E1076" s="291" t="str">
        <f t="shared" si="59"/>
        <v/>
      </c>
      <c r="F1076" s="261" t="str">
        <f t="shared" si="57"/>
        <v>否</v>
      </c>
      <c r="G1076" s="134" t="str">
        <f t="shared" si="58"/>
        <v>项</v>
      </c>
    </row>
    <row r="1077" ht="36" hidden="1" customHeight="1" spans="1:7">
      <c r="A1077" s="430" t="s">
        <v>1954</v>
      </c>
      <c r="B1077" s="287" t="s">
        <v>1955</v>
      </c>
      <c r="C1077" s="260"/>
      <c r="D1077" s="431"/>
      <c r="E1077" s="291" t="str">
        <f t="shared" si="59"/>
        <v/>
      </c>
      <c r="F1077" s="261" t="str">
        <f t="shared" si="57"/>
        <v>否</v>
      </c>
      <c r="G1077" s="134" t="str">
        <f t="shared" si="58"/>
        <v>项</v>
      </c>
    </row>
    <row r="1078" ht="36" hidden="1" customHeight="1" spans="1:7">
      <c r="A1078" s="428" t="s">
        <v>1956</v>
      </c>
      <c r="B1078" s="283" t="s">
        <v>1957</v>
      </c>
      <c r="C1078" s="327"/>
      <c r="D1078" s="429"/>
      <c r="E1078" s="291" t="str">
        <f t="shared" si="59"/>
        <v/>
      </c>
      <c r="F1078" s="261" t="str">
        <f t="shared" si="57"/>
        <v>否</v>
      </c>
      <c r="G1078" s="134" t="str">
        <f t="shared" si="58"/>
        <v>款</v>
      </c>
    </row>
    <row r="1079" ht="36" hidden="1" customHeight="1" spans="1:7">
      <c r="A1079" s="430" t="s">
        <v>1958</v>
      </c>
      <c r="B1079" s="287" t="s">
        <v>139</v>
      </c>
      <c r="C1079" s="260"/>
      <c r="D1079" s="431"/>
      <c r="E1079" s="291" t="str">
        <f t="shared" si="59"/>
        <v/>
      </c>
      <c r="F1079" s="261" t="str">
        <f t="shared" si="57"/>
        <v>否</v>
      </c>
      <c r="G1079" s="134" t="str">
        <f t="shared" si="58"/>
        <v>项</v>
      </c>
    </row>
    <row r="1080" ht="36" hidden="1" customHeight="1" spans="1:7">
      <c r="A1080" s="430" t="s">
        <v>1959</v>
      </c>
      <c r="B1080" s="287" t="s">
        <v>141</v>
      </c>
      <c r="C1080" s="260">
        <v>0</v>
      </c>
      <c r="D1080" s="431"/>
      <c r="E1080" s="291" t="str">
        <f t="shared" si="59"/>
        <v/>
      </c>
      <c r="F1080" s="261" t="str">
        <f t="shared" si="57"/>
        <v>否</v>
      </c>
      <c r="G1080" s="134" t="str">
        <f t="shared" si="58"/>
        <v>项</v>
      </c>
    </row>
    <row r="1081" ht="36" hidden="1" customHeight="1" spans="1:7">
      <c r="A1081" s="430" t="s">
        <v>1960</v>
      </c>
      <c r="B1081" s="287" t="s">
        <v>143</v>
      </c>
      <c r="C1081" s="260">
        <v>0</v>
      </c>
      <c r="D1081" s="431"/>
      <c r="E1081" s="291" t="str">
        <f t="shared" si="59"/>
        <v/>
      </c>
      <c r="F1081" s="261" t="str">
        <f t="shared" si="57"/>
        <v>否</v>
      </c>
      <c r="G1081" s="134" t="str">
        <f t="shared" si="58"/>
        <v>项</v>
      </c>
    </row>
    <row r="1082" ht="36" hidden="1" customHeight="1" spans="1:7">
      <c r="A1082" s="430" t="s">
        <v>1961</v>
      </c>
      <c r="B1082" s="287" t="s">
        <v>1962</v>
      </c>
      <c r="C1082" s="260">
        <v>0</v>
      </c>
      <c r="D1082" s="431"/>
      <c r="E1082" s="291" t="str">
        <f t="shared" si="59"/>
        <v/>
      </c>
      <c r="F1082" s="261" t="str">
        <f t="shared" si="57"/>
        <v>否</v>
      </c>
      <c r="G1082" s="134" t="str">
        <f t="shared" si="58"/>
        <v>项</v>
      </c>
    </row>
    <row r="1083" ht="36" hidden="1" customHeight="1" spans="1:7">
      <c r="A1083" s="430" t="s">
        <v>1963</v>
      </c>
      <c r="B1083" s="287" t="s">
        <v>1964</v>
      </c>
      <c r="C1083" s="260">
        <v>0</v>
      </c>
      <c r="D1083" s="431"/>
      <c r="E1083" s="291" t="str">
        <f t="shared" si="59"/>
        <v/>
      </c>
      <c r="F1083" s="261" t="str">
        <f t="shared" si="57"/>
        <v>否</v>
      </c>
      <c r="G1083" s="134" t="str">
        <f t="shared" si="58"/>
        <v>项</v>
      </c>
    </row>
    <row r="1084" ht="36" hidden="1" customHeight="1" spans="1:7">
      <c r="A1084" s="430" t="s">
        <v>1965</v>
      </c>
      <c r="B1084" s="287" t="s">
        <v>1966</v>
      </c>
      <c r="C1084" s="260"/>
      <c r="D1084" s="431"/>
      <c r="E1084" s="291" t="str">
        <f t="shared" si="59"/>
        <v/>
      </c>
      <c r="F1084" s="261" t="str">
        <f t="shared" si="57"/>
        <v>否</v>
      </c>
      <c r="G1084" s="134" t="str">
        <f t="shared" si="58"/>
        <v>项</v>
      </c>
    </row>
    <row r="1085" ht="36" hidden="1" customHeight="1" spans="1:7">
      <c r="A1085" s="428" t="s">
        <v>1967</v>
      </c>
      <c r="B1085" s="283" t="s">
        <v>1968</v>
      </c>
      <c r="C1085" s="327"/>
      <c r="D1085" s="429"/>
      <c r="E1085" s="291" t="str">
        <f t="shared" si="59"/>
        <v/>
      </c>
      <c r="F1085" s="261" t="str">
        <f t="shared" si="57"/>
        <v>否</v>
      </c>
      <c r="G1085" s="134" t="str">
        <f t="shared" si="58"/>
        <v>款</v>
      </c>
    </row>
    <row r="1086" ht="36" hidden="1" customHeight="1" spans="1:7">
      <c r="A1086" s="430" t="s">
        <v>1969</v>
      </c>
      <c r="B1086" s="287" t="s">
        <v>139</v>
      </c>
      <c r="C1086" s="260">
        <v>0</v>
      </c>
      <c r="D1086" s="431"/>
      <c r="E1086" s="291" t="str">
        <f t="shared" si="59"/>
        <v/>
      </c>
      <c r="F1086" s="261" t="str">
        <f t="shared" si="57"/>
        <v>否</v>
      </c>
      <c r="G1086" s="134" t="str">
        <f t="shared" si="58"/>
        <v>项</v>
      </c>
    </row>
    <row r="1087" ht="36" hidden="1" customHeight="1" spans="1:7">
      <c r="A1087" s="430" t="s">
        <v>1970</v>
      </c>
      <c r="B1087" s="287" t="s">
        <v>141</v>
      </c>
      <c r="C1087" s="260">
        <v>0</v>
      </c>
      <c r="D1087" s="431"/>
      <c r="E1087" s="291" t="str">
        <f t="shared" si="59"/>
        <v/>
      </c>
      <c r="F1087" s="261" t="str">
        <f t="shared" si="57"/>
        <v>否</v>
      </c>
      <c r="G1087" s="134" t="str">
        <f t="shared" si="58"/>
        <v>项</v>
      </c>
    </row>
    <row r="1088" ht="36" hidden="1" customHeight="1" spans="1:7">
      <c r="A1088" s="430" t="s">
        <v>1971</v>
      </c>
      <c r="B1088" s="287" t="s">
        <v>143</v>
      </c>
      <c r="C1088" s="260">
        <v>0</v>
      </c>
      <c r="D1088" s="431"/>
      <c r="E1088" s="291" t="str">
        <f t="shared" si="59"/>
        <v/>
      </c>
      <c r="F1088" s="261" t="str">
        <f t="shared" si="57"/>
        <v>否</v>
      </c>
      <c r="G1088" s="134" t="str">
        <f t="shared" si="58"/>
        <v>项</v>
      </c>
    </row>
    <row r="1089" ht="36" hidden="1" customHeight="1" spans="1:7">
      <c r="A1089" s="430" t="s">
        <v>1972</v>
      </c>
      <c r="B1089" s="287" t="s">
        <v>1973</v>
      </c>
      <c r="C1089" s="260">
        <v>0</v>
      </c>
      <c r="D1089" s="431"/>
      <c r="E1089" s="291" t="str">
        <f t="shared" si="59"/>
        <v/>
      </c>
      <c r="F1089" s="261" t="str">
        <f t="shared" si="57"/>
        <v>否</v>
      </c>
      <c r="G1089" s="134" t="str">
        <f t="shared" si="58"/>
        <v>项</v>
      </c>
    </row>
    <row r="1090" ht="36" hidden="1" customHeight="1" spans="1:7">
      <c r="A1090" s="430" t="s">
        <v>1974</v>
      </c>
      <c r="B1090" s="287" t="s">
        <v>1975</v>
      </c>
      <c r="C1090" s="260"/>
      <c r="D1090" s="431"/>
      <c r="E1090" s="291" t="str">
        <f t="shared" si="59"/>
        <v/>
      </c>
      <c r="F1090" s="261" t="str">
        <f t="shared" si="57"/>
        <v>否</v>
      </c>
      <c r="G1090" s="134" t="str">
        <f t="shared" si="58"/>
        <v>项</v>
      </c>
    </row>
    <row r="1091" ht="36" hidden="1" customHeight="1" spans="1:7">
      <c r="A1091" s="433">
        <v>2150806</v>
      </c>
      <c r="B1091" s="446" t="s">
        <v>1976</v>
      </c>
      <c r="C1091" s="260">
        <v>0</v>
      </c>
      <c r="D1091" s="431"/>
      <c r="E1091" s="291" t="str">
        <f t="shared" si="59"/>
        <v/>
      </c>
      <c r="F1091" s="261" t="str">
        <f t="shared" si="57"/>
        <v>否</v>
      </c>
      <c r="G1091" s="134" t="str">
        <f t="shared" si="58"/>
        <v>项</v>
      </c>
    </row>
    <row r="1092" ht="36" hidden="1" customHeight="1" spans="1:7">
      <c r="A1092" s="430" t="s">
        <v>1977</v>
      </c>
      <c r="B1092" s="287" t="s">
        <v>1978</v>
      </c>
      <c r="C1092" s="260"/>
      <c r="D1092" s="431"/>
      <c r="E1092" s="291" t="str">
        <f t="shared" si="59"/>
        <v/>
      </c>
      <c r="F1092" s="261" t="str">
        <f t="shared" si="57"/>
        <v>否</v>
      </c>
      <c r="G1092" s="134" t="str">
        <f t="shared" si="58"/>
        <v>项</v>
      </c>
    </row>
    <row r="1093" ht="36" hidden="1" customHeight="1" spans="1:7">
      <c r="A1093" s="428" t="s">
        <v>1979</v>
      </c>
      <c r="B1093" s="283" t="s">
        <v>1980</v>
      </c>
      <c r="C1093" s="327"/>
      <c r="D1093" s="429"/>
      <c r="E1093" s="291" t="str">
        <f t="shared" si="59"/>
        <v/>
      </c>
      <c r="F1093" s="261" t="str">
        <f t="shared" si="57"/>
        <v>否</v>
      </c>
      <c r="G1093" s="134" t="str">
        <f t="shared" si="58"/>
        <v>款</v>
      </c>
    </row>
    <row r="1094" ht="36" hidden="1" customHeight="1" spans="1:7">
      <c r="A1094" s="430" t="s">
        <v>1981</v>
      </c>
      <c r="B1094" s="287" t="s">
        <v>1982</v>
      </c>
      <c r="C1094" s="260">
        <v>0</v>
      </c>
      <c r="D1094" s="431"/>
      <c r="E1094" s="291" t="str">
        <f t="shared" si="59"/>
        <v/>
      </c>
      <c r="F1094" s="261" t="str">
        <f t="shared" si="57"/>
        <v>否</v>
      </c>
      <c r="G1094" s="134" t="str">
        <f t="shared" si="58"/>
        <v>项</v>
      </c>
    </row>
    <row r="1095" ht="36" hidden="1" customHeight="1" spans="1:7">
      <c r="A1095" s="430" t="s">
        <v>1983</v>
      </c>
      <c r="B1095" s="287" t="s">
        <v>1984</v>
      </c>
      <c r="C1095" s="260">
        <v>0</v>
      </c>
      <c r="D1095" s="431"/>
      <c r="E1095" s="291" t="str">
        <f t="shared" si="59"/>
        <v/>
      </c>
      <c r="F1095" s="261" t="str">
        <f t="shared" si="57"/>
        <v>否</v>
      </c>
      <c r="G1095" s="134" t="str">
        <f t="shared" si="58"/>
        <v>项</v>
      </c>
    </row>
    <row r="1096" ht="36" hidden="1" customHeight="1" spans="1:7">
      <c r="A1096" s="430" t="s">
        <v>1985</v>
      </c>
      <c r="B1096" s="287" t="s">
        <v>1986</v>
      </c>
      <c r="C1096" s="260">
        <v>0</v>
      </c>
      <c r="D1096" s="431"/>
      <c r="E1096" s="291" t="str">
        <f t="shared" si="59"/>
        <v/>
      </c>
      <c r="F1096" s="261" t="str">
        <f t="shared" ref="F1096:F1118" si="60">IF(LEN(A1096)=3,"是",IF(B1096&lt;&gt;"",IF(SUM(C1096:D1096)&lt;&gt;0,"是","否"),"是"))</f>
        <v>否</v>
      </c>
      <c r="G1096" s="134" t="str">
        <f t="shared" ref="G1096:G1118" si="61">IF(LEN(A1096)=3,"类",IF(LEN(A1096)=5,"款","项"))</f>
        <v>项</v>
      </c>
    </row>
    <row r="1097" ht="36" hidden="1" customHeight="1" spans="1:7">
      <c r="A1097" s="430" t="s">
        <v>1987</v>
      </c>
      <c r="B1097" s="287" t="s">
        <v>1988</v>
      </c>
      <c r="C1097" s="260">
        <v>0</v>
      </c>
      <c r="D1097" s="431"/>
      <c r="E1097" s="291" t="str">
        <f t="shared" ref="E1097:E1160" si="62">IF(C1097&gt;0,D1097/C1097-1,IF(C1097&lt;0,-(D1097/C1097-1),""))</f>
        <v/>
      </c>
      <c r="F1097" s="261" t="str">
        <f t="shared" si="60"/>
        <v>否</v>
      </c>
      <c r="G1097" s="134" t="str">
        <f t="shared" si="61"/>
        <v>项</v>
      </c>
    </row>
    <row r="1098" ht="36" hidden="1" customHeight="1" spans="1:7">
      <c r="A1098" s="430" t="s">
        <v>1989</v>
      </c>
      <c r="B1098" s="287" t="s">
        <v>1990</v>
      </c>
      <c r="C1098" s="260"/>
      <c r="D1098" s="431"/>
      <c r="E1098" s="291" t="str">
        <f t="shared" si="62"/>
        <v/>
      </c>
      <c r="F1098" s="261" t="str">
        <f t="shared" si="60"/>
        <v>否</v>
      </c>
      <c r="G1098" s="134" t="str">
        <f t="shared" si="61"/>
        <v>项</v>
      </c>
    </row>
    <row r="1099" ht="36" customHeight="1" spans="1:7">
      <c r="A1099" s="428">
        <v>216</v>
      </c>
      <c r="B1099" s="283" t="s">
        <v>98</v>
      </c>
      <c r="C1099" s="327">
        <v>89</v>
      </c>
      <c r="D1099" s="429">
        <f>SUM(D1100,D1110,D1116)</f>
        <v>100</v>
      </c>
      <c r="E1099" s="291">
        <f t="shared" si="62"/>
        <v>0.124</v>
      </c>
      <c r="F1099" s="261" t="str">
        <f t="shared" si="60"/>
        <v>是</v>
      </c>
      <c r="G1099" s="134" t="str">
        <f t="shared" si="61"/>
        <v>类</v>
      </c>
    </row>
    <row r="1100" ht="36" customHeight="1" spans="1:7">
      <c r="A1100" s="428" t="s">
        <v>1991</v>
      </c>
      <c r="B1100" s="283" t="s">
        <v>1992</v>
      </c>
      <c r="C1100" s="327">
        <v>89</v>
      </c>
      <c r="D1100" s="429">
        <f>SUM(D1101:D1109)</f>
        <v>100</v>
      </c>
      <c r="E1100" s="291">
        <f t="shared" si="62"/>
        <v>0.124</v>
      </c>
      <c r="F1100" s="261" t="str">
        <f t="shared" si="60"/>
        <v>是</v>
      </c>
      <c r="G1100" s="134" t="str">
        <f t="shared" si="61"/>
        <v>款</v>
      </c>
    </row>
    <row r="1101" ht="36" customHeight="1" spans="1:7">
      <c r="A1101" s="430" t="s">
        <v>1993</v>
      </c>
      <c r="B1101" s="287" t="s">
        <v>139</v>
      </c>
      <c r="C1101" s="260">
        <v>78</v>
      </c>
      <c r="D1101" s="431">
        <v>79</v>
      </c>
      <c r="E1101" s="291">
        <f t="shared" si="62"/>
        <v>0.013</v>
      </c>
      <c r="F1101" s="261" t="str">
        <f t="shared" si="60"/>
        <v>是</v>
      </c>
      <c r="G1101" s="134" t="str">
        <f t="shared" si="61"/>
        <v>项</v>
      </c>
    </row>
    <row r="1102" ht="36" hidden="1" customHeight="1" spans="1:7">
      <c r="A1102" s="430" t="s">
        <v>1994</v>
      </c>
      <c r="B1102" s="287" t="s">
        <v>141</v>
      </c>
      <c r="C1102" s="260">
        <v>0</v>
      </c>
      <c r="D1102" s="431"/>
      <c r="E1102" s="291" t="str">
        <f t="shared" si="62"/>
        <v/>
      </c>
      <c r="F1102" s="261" t="str">
        <f t="shared" si="60"/>
        <v>否</v>
      </c>
      <c r="G1102" s="134" t="str">
        <f t="shared" si="61"/>
        <v>项</v>
      </c>
    </row>
    <row r="1103" ht="36" hidden="1" customHeight="1" spans="1:7">
      <c r="A1103" s="430" t="s">
        <v>1995</v>
      </c>
      <c r="B1103" s="287" t="s">
        <v>143</v>
      </c>
      <c r="C1103" s="260">
        <v>0</v>
      </c>
      <c r="D1103" s="431"/>
      <c r="E1103" s="291" t="str">
        <f t="shared" si="62"/>
        <v/>
      </c>
      <c r="F1103" s="261" t="str">
        <f t="shared" si="60"/>
        <v>否</v>
      </c>
      <c r="G1103" s="134" t="str">
        <f t="shared" si="61"/>
        <v>项</v>
      </c>
    </row>
    <row r="1104" ht="36" hidden="1" customHeight="1" spans="1:7">
      <c r="A1104" s="430" t="s">
        <v>1996</v>
      </c>
      <c r="B1104" s="287" t="s">
        <v>1997</v>
      </c>
      <c r="C1104" s="260">
        <v>0</v>
      </c>
      <c r="D1104" s="431"/>
      <c r="E1104" s="291" t="str">
        <f t="shared" si="62"/>
        <v/>
      </c>
      <c r="F1104" s="261" t="str">
        <f t="shared" si="60"/>
        <v>否</v>
      </c>
      <c r="G1104" s="134" t="str">
        <f t="shared" si="61"/>
        <v>项</v>
      </c>
    </row>
    <row r="1105" ht="36" hidden="1" customHeight="1" spans="1:7">
      <c r="A1105" s="430" t="s">
        <v>1998</v>
      </c>
      <c r="B1105" s="287" t="s">
        <v>1999</v>
      </c>
      <c r="C1105" s="260">
        <v>0</v>
      </c>
      <c r="D1105" s="431"/>
      <c r="E1105" s="291" t="str">
        <f t="shared" si="62"/>
        <v/>
      </c>
      <c r="F1105" s="261" t="str">
        <f t="shared" si="60"/>
        <v>否</v>
      </c>
      <c r="G1105" s="134" t="str">
        <f t="shared" si="61"/>
        <v>项</v>
      </c>
    </row>
    <row r="1106" ht="36" hidden="1" customHeight="1" spans="1:7">
      <c r="A1106" s="430" t="s">
        <v>2000</v>
      </c>
      <c r="B1106" s="287" t="s">
        <v>2001</v>
      </c>
      <c r="C1106" s="260">
        <v>0</v>
      </c>
      <c r="D1106" s="431"/>
      <c r="E1106" s="291" t="str">
        <f t="shared" si="62"/>
        <v/>
      </c>
      <c r="F1106" s="261" t="str">
        <f t="shared" si="60"/>
        <v>否</v>
      </c>
      <c r="G1106" s="134" t="str">
        <f t="shared" si="61"/>
        <v>项</v>
      </c>
    </row>
    <row r="1107" ht="36" hidden="1" customHeight="1" spans="1:7">
      <c r="A1107" s="430" t="s">
        <v>2002</v>
      </c>
      <c r="B1107" s="287" t="s">
        <v>2003</v>
      </c>
      <c r="C1107" s="260">
        <v>0</v>
      </c>
      <c r="D1107" s="431"/>
      <c r="E1107" s="291" t="str">
        <f t="shared" si="62"/>
        <v/>
      </c>
      <c r="F1107" s="261" t="str">
        <f t="shared" si="60"/>
        <v>否</v>
      </c>
      <c r="G1107" s="134" t="str">
        <f t="shared" si="61"/>
        <v>项</v>
      </c>
    </row>
    <row r="1108" ht="36" hidden="1" customHeight="1" spans="1:7">
      <c r="A1108" s="430" t="s">
        <v>2004</v>
      </c>
      <c r="B1108" s="287" t="s">
        <v>157</v>
      </c>
      <c r="C1108" s="260">
        <v>0</v>
      </c>
      <c r="D1108" s="431"/>
      <c r="E1108" s="291" t="str">
        <f t="shared" si="62"/>
        <v/>
      </c>
      <c r="F1108" s="261" t="str">
        <f t="shared" si="60"/>
        <v>否</v>
      </c>
      <c r="G1108" s="134" t="str">
        <f t="shared" si="61"/>
        <v>项</v>
      </c>
    </row>
    <row r="1109" ht="36" customHeight="1" spans="1:7">
      <c r="A1109" s="430" t="s">
        <v>2005</v>
      </c>
      <c r="B1109" s="287" t="s">
        <v>2006</v>
      </c>
      <c r="C1109" s="260">
        <v>11</v>
      </c>
      <c r="D1109" s="431">
        <v>21</v>
      </c>
      <c r="E1109" s="291">
        <f t="shared" si="62"/>
        <v>0.909</v>
      </c>
      <c r="F1109" s="261" t="str">
        <f t="shared" si="60"/>
        <v>是</v>
      </c>
      <c r="G1109" s="134" t="str">
        <f t="shared" si="61"/>
        <v>项</v>
      </c>
    </row>
    <row r="1110" ht="36" hidden="1" customHeight="1" spans="1:7">
      <c r="A1110" s="428" t="s">
        <v>2007</v>
      </c>
      <c r="B1110" s="283" t="s">
        <v>2008</v>
      </c>
      <c r="C1110" s="327"/>
      <c r="D1110" s="429"/>
      <c r="E1110" s="291" t="str">
        <f t="shared" si="62"/>
        <v/>
      </c>
      <c r="F1110" s="261" t="str">
        <f t="shared" si="60"/>
        <v>否</v>
      </c>
      <c r="G1110" s="134" t="str">
        <f t="shared" si="61"/>
        <v>款</v>
      </c>
    </row>
    <row r="1111" ht="36" hidden="1" customHeight="1" spans="1:7">
      <c r="A1111" s="430" t="s">
        <v>2009</v>
      </c>
      <c r="B1111" s="287" t="s">
        <v>139</v>
      </c>
      <c r="C1111" s="260">
        <v>0</v>
      </c>
      <c r="D1111" s="431"/>
      <c r="E1111" s="291" t="str">
        <f t="shared" si="62"/>
        <v/>
      </c>
      <c r="F1111" s="261" t="str">
        <f t="shared" si="60"/>
        <v>否</v>
      </c>
      <c r="G1111" s="134" t="str">
        <f t="shared" si="61"/>
        <v>项</v>
      </c>
    </row>
    <row r="1112" ht="36" hidden="1" customHeight="1" spans="1:7">
      <c r="A1112" s="430" t="s">
        <v>2010</v>
      </c>
      <c r="B1112" s="287" t="s">
        <v>141</v>
      </c>
      <c r="C1112" s="260">
        <v>0</v>
      </c>
      <c r="D1112" s="431"/>
      <c r="E1112" s="291" t="str">
        <f t="shared" si="62"/>
        <v/>
      </c>
      <c r="F1112" s="261" t="str">
        <f t="shared" si="60"/>
        <v>否</v>
      </c>
      <c r="G1112" s="134" t="str">
        <f t="shared" si="61"/>
        <v>项</v>
      </c>
    </row>
    <row r="1113" ht="36" hidden="1" customHeight="1" spans="1:7">
      <c r="A1113" s="430" t="s">
        <v>2011</v>
      </c>
      <c r="B1113" s="287" t="s">
        <v>143</v>
      </c>
      <c r="C1113" s="260">
        <v>0</v>
      </c>
      <c r="D1113" s="431"/>
      <c r="E1113" s="291" t="str">
        <f t="shared" si="62"/>
        <v/>
      </c>
      <c r="F1113" s="261" t="str">
        <f t="shared" si="60"/>
        <v>否</v>
      </c>
      <c r="G1113" s="134" t="str">
        <f t="shared" si="61"/>
        <v>项</v>
      </c>
    </row>
    <row r="1114" ht="36" hidden="1" customHeight="1" spans="1:7">
      <c r="A1114" s="430" t="s">
        <v>2012</v>
      </c>
      <c r="B1114" s="287" t="s">
        <v>2013</v>
      </c>
      <c r="C1114" s="260">
        <v>0</v>
      </c>
      <c r="D1114" s="431"/>
      <c r="E1114" s="291" t="str">
        <f t="shared" si="62"/>
        <v/>
      </c>
      <c r="F1114" s="261" t="str">
        <f t="shared" si="60"/>
        <v>否</v>
      </c>
      <c r="G1114" s="134" t="str">
        <f t="shared" si="61"/>
        <v>项</v>
      </c>
    </row>
    <row r="1115" ht="36" hidden="1" customHeight="1" spans="1:7">
      <c r="A1115" s="430" t="s">
        <v>2014</v>
      </c>
      <c r="B1115" s="287" t="s">
        <v>2015</v>
      </c>
      <c r="C1115" s="260"/>
      <c r="D1115" s="431"/>
      <c r="E1115" s="291" t="str">
        <f t="shared" si="62"/>
        <v/>
      </c>
      <c r="F1115" s="261" t="str">
        <f t="shared" si="60"/>
        <v>否</v>
      </c>
      <c r="G1115" s="134" t="str">
        <f t="shared" si="61"/>
        <v>项</v>
      </c>
    </row>
    <row r="1116" ht="36" hidden="1" customHeight="1" spans="1:7">
      <c r="A1116" s="428" t="s">
        <v>2016</v>
      </c>
      <c r="B1116" s="283" t="s">
        <v>2017</v>
      </c>
      <c r="C1116" s="327"/>
      <c r="D1116" s="429"/>
      <c r="E1116" s="291" t="str">
        <f t="shared" si="62"/>
        <v/>
      </c>
      <c r="F1116" s="261" t="str">
        <f t="shared" si="60"/>
        <v>否</v>
      </c>
      <c r="G1116" s="134" t="str">
        <f t="shared" si="61"/>
        <v>款</v>
      </c>
    </row>
    <row r="1117" ht="36" hidden="1" customHeight="1" spans="1:7">
      <c r="A1117" s="430" t="s">
        <v>2018</v>
      </c>
      <c r="B1117" s="287" t="s">
        <v>2019</v>
      </c>
      <c r="C1117" s="260">
        <v>0</v>
      </c>
      <c r="D1117" s="431"/>
      <c r="E1117" s="291" t="str">
        <f t="shared" si="62"/>
        <v/>
      </c>
      <c r="F1117" s="261" t="str">
        <f t="shared" si="60"/>
        <v>否</v>
      </c>
      <c r="G1117" s="134" t="str">
        <f t="shared" si="61"/>
        <v>项</v>
      </c>
    </row>
    <row r="1118" ht="36" hidden="1" customHeight="1" spans="1:7">
      <c r="A1118" s="430" t="s">
        <v>2020</v>
      </c>
      <c r="B1118" s="287" t="s">
        <v>2021</v>
      </c>
      <c r="C1118" s="260"/>
      <c r="D1118" s="431"/>
      <c r="E1118" s="291" t="str">
        <f t="shared" si="62"/>
        <v/>
      </c>
      <c r="F1118" s="261" t="str">
        <f t="shared" si="60"/>
        <v>否</v>
      </c>
      <c r="G1118" s="134" t="str">
        <f t="shared" si="61"/>
        <v>项</v>
      </c>
    </row>
    <row r="1119" ht="36" customHeight="1" spans="1:7">
      <c r="A1119" s="428" t="s">
        <v>99</v>
      </c>
      <c r="B1119" s="283" t="s">
        <v>100</v>
      </c>
      <c r="C1119" s="327">
        <v>105</v>
      </c>
      <c r="D1119" s="429">
        <f>SUM(D1120,D1127,D1137,D1143)</f>
        <v>105</v>
      </c>
      <c r="E1119" s="291">
        <f t="shared" si="62"/>
        <v>0</v>
      </c>
      <c r="F1119" s="261" t="str">
        <f t="shared" ref="F1119:F1156" si="63">IF(LEN(A1119)=3,"是",IF(B1119&lt;&gt;"",IF(SUM(C1119:D1119)&lt;&gt;0,"是","否"),"是"))</f>
        <v>是</v>
      </c>
      <c r="G1119" s="134" t="str">
        <f t="shared" ref="G1119:G1156" si="64">IF(LEN(A1119)=3,"类",IF(LEN(A1119)=5,"款","项"))</f>
        <v>类</v>
      </c>
    </row>
    <row r="1120" ht="36" hidden="1" customHeight="1" spans="1:7">
      <c r="A1120" s="428" t="s">
        <v>2022</v>
      </c>
      <c r="B1120" s="283" t="s">
        <v>2023</v>
      </c>
      <c r="C1120" s="327">
        <v>0</v>
      </c>
      <c r="D1120" s="429"/>
      <c r="E1120" s="291" t="str">
        <f t="shared" si="62"/>
        <v/>
      </c>
      <c r="F1120" s="261" t="str">
        <f t="shared" si="63"/>
        <v>否</v>
      </c>
      <c r="G1120" s="134" t="str">
        <f t="shared" si="64"/>
        <v>款</v>
      </c>
    </row>
    <row r="1121" ht="36" hidden="1" customHeight="1" spans="1:7">
      <c r="A1121" s="430" t="s">
        <v>2024</v>
      </c>
      <c r="B1121" s="287" t="s">
        <v>139</v>
      </c>
      <c r="C1121" s="260">
        <v>0</v>
      </c>
      <c r="D1121" s="431"/>
      <c r="E1121" s="291" t="str">
        <f t="shared" si="62"/>
        <v/>
      </c>
      <c r="F1121" s="261" t="str">
        <f t="shared" si="63"/>
        <v>否</v>
      </c>
      <c r="G1121" s="134" t="str">
        <f t="shared" si="64"/>
        <v>项</v>
      </c>
    </row>
    <row r="1122" ht="36" hidden="1" customHeight="1" spans="1:7">
      <c r="A1122" s="430" t="s">
        <v>2025</v>
      </c>
      <c r="B1122" s="287" t="s">
        <v>141</v>
      </c>
      <c r="C1122" s="260">
        <v>0</v>
      </c>
      <c r="D1122" s="431"/>
      <c r="E1122" s="291" t="str">
        <f t="shared" si="62"/>
        <v/>
      </c>
      <c r="F1122" s="261" t="str">
        <f t="shared" si="63"/>
        <v>否</v>
      </c>
      <c r="G1122" s="134" t="str">
        <f t="shared" si="64"/>
        <v>项</v>
      </c>
    </row>
    <row r="1123" ht="36" hidden="1" customHeight="1" spans="1:7">
      <c r="A1123" s="430" t="s">
        <v>2026</v>
      </c>
      <c r="B1123" s="287" t="s">
        <v>143</v>
      </c>
      <c r="C1123" s="260">
        <v>0</v>
      </c>
      <c r="D1123" s="431"/>
      <c r="E1123" s="291" t="str">
        <f t="shared" si="62"/>
        <v/>
      </c>
      <c r="F1123" s="261" t="str">
        <f t="shared" si="63"/>
        <v>否</v>
      </c>
      <c r="G1123" s="134" t="str">
        <f t="shared" si="64"/>
        <v>项</v>
      </c>
    </row>
    <row r="1124" ht="36" hidden="1" customHeight="1" spans="1:7">
      <c r="A1124" s="430" t="s">
        <v>2027</v>
      </c>
      <c r="B1124" s="287" t="s">
        <v>2028</v>
      </c>
      <c r="C1124" s="260">
        <v>0</v>
      </c>
      <c r="D1124" s="431"/>
      <c r="E1124" s="291" t="str">
        <f t="shared" si="62"/>
        <v/>
      </c>
      <c r="F1124" s="261" t="str">
        <f t="shared" si="63"/>
        <v>否</v>
      </c>
      <c r="G1124" s="134" t="str">
        <f t="shared" si="64"/>
        <v>项</v>
      </c>
    </row>
    <row r="1125" ht="36" hidden="1" customHeight="1" spans="1:7">
      <c r="A1125" s="430" t="s">
        <v>2029</v>
      </c>
      <c r="B1125" s="287" t="s">
        <v>157</v>
      </c>
      <c r="C1125" s="260">
        <v>0</v>
      </c>
      <c r="D1125" s="431"/>
      <c r="E1125" s="291" t="str">
        <f t="shared" si="62"/>
        <v/>
      </c>
      <c r="F1125" s="261" t="str">
        <f t="shared" si="63"/>
        <v>否</v>
      </c>
      <c r="G1125" s="134" t="str">
        <f t="shared" si="64"/>
        <v>项</v>
      </c>
    </row>
    <row r="1126" ht="36" hidden="1" customHeight="1" spans="1:7">
      <c r="A1126" s="430" t="s">
        <v>2030</v>
      </c>
      <c r="B1126" s="287" t="s">
        <v>2031</v>
      </c>
      <c r="C1126" s="260">
        <v>0</v>
      </c>
      <c r="D1126" s="431"/>
      <c r="E1126" s="291" t="str">
        <f t="shared" si="62"/>
        <v/>
      </c>
      <c r="F1126" s="261" t="str">
        <f t="shared" si="63"/>
        <v>否</v>
      </c>
      <c r="G1126" s="134" t="str">
        <f t="shared" si="64"/>
        <v>项</v>
      </c>
    </row>
    <row r="1127" ht="36" hidden="1" customHeight="1" spans="1:7">
      <c r="A1127" s="293">
        <v>21702</v>
      </c>
      <c r="B1127" s="452" t="s">
        <v>2032</v>
      </c>
      <c r="C1127" s="327"/>
      <c r="D1127" s="429"/>
      <c r="E1127" s="291" t="str">
        <f t="shared" si="62"/>
        <v/>
      </c>
      <c r="F1127" s="261" t="str">
        <f t="shared" si="63"/>
        <v>否</v>
      </c>
      <c r="G1127" s="134" t="str">
        <f t="shared" si="64"/>
        <v>款</v>
      </c>
    </row>
    <row r="1128" ht="36" hidden="1" customHeight="1" spans="1:7">
      <c r="A1128" s="453">
        <v>2170201</v>
      </c>
      <c r="B1128" s="454" t="s">
        <v>2033</v>
      </c>
      <c r="C1128" s="260">
        <v>0</v>
      </c>
      <c r="D1128" s="431"/>
      <c r="E1128" s="291" t="str">
        <f t="shared" si="62"/>
        <v/>
      </c>
      <c r="F1128" s="261" t="str">
        <f t="shared" si="63"/>
        <v>否</v>
      </c>
      <c r="G1128" s="134" t="str">
        <f t="shared" si="64"/>
        <v>项</v>
      </c>
    </row>
    <row r="1129" ht="36" hidden="1" customHeight="1" spans="1:7">
      <c r="A1129" s="453">
        <v>2170202</v>
      </c>
      <c r="B1129" s="454" t="s">
        <v>2034</v>
      </c>
      <c r="C1129" s="260">
        <v>0</v>
      </c>
      <c r="D1129" s="431"/>
      <c r="E1129" s="291" t="str">
        <f t="shared" si="62"/>
        <v/>
      </c>
      <c r="F1129" s="261" t="str">
        <f t="shared" si="63"/>
        <v>否</v>
      </c>
      <c r="G1129" s="134" t="str">
        <f t="shared" si="64"/>
        <v>项</v>
      </c>
    </row>
    <row r="1130" ht="36" hidden="1" customHeight="1" spans="1:7">
      <c r="A1130" s="453">
        <v>2170203</v>
      </c>
      <c r="B1130" s="454" t="s">
        <v>2035</v>
      </c>
      <c r="C1130" s="260">
        <v>0</v>
      </c>
      <c r="D1130" s="431"/>
      <c r="E1130" s="291" t="str">
        <f t="shared" si="62"/>
        <v/>
      </c>
      <c r="F1130" s="261" t="str">
        <f t="shared" si="63"/>
        <v>否</v>
      </c>
      <c r="G1130" s="134" t="str">
        <f t="shared" si="64"/>
        <v>项</v>
      </c>
    </row>
    <row r="1131" ht="36" hidden="1" customHeight="1" spans="1:7">
      <c r="A1131" s="453">
        <v>2170204</v>
      </c>
      <c r="B1131" s="454" t="s">
        <v>2036</v>
      </c>
      <c r="C1131" s="260">
        <v>0</v>
      </c>
      <c r="D1131" s="431"/>
      <c r="E1131" s="291" t="str">
        <f t="shared" si="62"/>
        <v/>
      </c>
      <c r="F1131" s="261" t="str">
        <f t="shared" si="63"/>
        <v>否</v>
      </c>
      <c r="G1131" s="134" t="str">
        <f t="shared" si="64"/>
        <v>项</v>
      </c>
    </row>
    <row r="1132" ht="36" hidden="1" customHeight="1" spans="1:7">
      <c r="A1132" s="453">
        <v>2170205</v>
      </c>
      <c r="B1132" s="454" t="s">
        <v>2037</v>
      </c>
      <c r="C1132" s="260">
        <v>0</v>
      </c>
      <c r="D1132" s="431"/>
      <c r="E1132" s="291" t="str">
        <f t="shared" si="62"/>
        <v/>
      </c>
      <c r="F1132" s="261" t="str">
        <f t="shared" si="63"/>
        <v>否</v>
      </c>
      <c r="G1132" s="134" t="str">
        <f t="shared" si="64"/>
        <v>项</v>
      </c>
    </row>
    <row r="1133" ht="36" hidden="1" customHeight="1" spans="1:7">
      <c r="A1133" s="453">
        <v>2170206</v>
      </c>
      <c r="B1133" s="454" t="s">
        <v>2038</v>
      </c>
      <c r="C1133" s="260">
        <v>0</v>
      </c>
      <c r="D1133" s="431"/>
      <c r="E1133" s="291" t="str">
        <f t="shared" si="62"/>
        <v/>
      </c>
      <c r="F1133" s="261" t="str">
        <f t="shared" si="63"/>
        <v>否</v>
      </c>
      <c r="G1133" s="134" t="str">
        <f t="shared" si="64"/>
        <v>项</v>
      </c>
    </row>
    <row r="1134" ht="36" hidden="1" customHeight="1" spans="1:7">
      <c r="A1134" s="453">
        <v>2170207</v>
      </c>
      <c r="B1134" s="454" t="s">
        <v>2039</v>
      </c>
      <c r="C1134" s="260">
        <v>0</v>
      </c>
      <c r="D1134" s="431"/>
      <c r="E1134" s="291" t="str">
        <f t="shared" si="62"/>
        <v/>
      </c>
      <c r="F1134" s="261" t="str">
        <f t="shared" si="63"/>
        <v>否</v>
      </c>
      <c r="G1134" s="134" t="str">
        <f t="shared" si="64"/>
        <v>项</v>
      </c>
    </row>
    <row r="1135" ht="36" hidden="1" customHeight="1" spans="1:7">
      <c r="A1135" s="453">
        <v>2170208</v>
      </c>
      <c r="B1135" s="454" t="s">
        <v>2040</v>
      </c>
      <c r="C1135" s="260">
        <v>0</v>
      </c>
      <c r="D1135" s="431"/>
      <c r="E1135" s="291" t="str">
        <f t="shared" si="62"/>
        <v/>
      </c>
      <c r="F1135" s="261" t="str">
        <f t="shared" si="63"/>
        <v>否</v>
      </c>
      <c r="G1135" s="134" t="str">
        <f t="shared" si="64"/>
        <v>项</v>
      </c>
    </row>
    <row r="1136" ht="36" hidden="1" customHeight="1" spans="1:7">
      <c r="A1136" s="453">
        <v>2170299</v>
      </c>
      <c r="B1136" s="454" t="s">
        <v>2041</v>
      </c>
      <c r="C1136" s="260"/>
      <c r="D1136" s="431"/>
      <c r="E1136" s="291" t="str">
        <f t="shared" si="62"/>
        <v/>
      </c>
      <c r="F1136" s="261" t="str">
        <f t="shared" si="63"/>
        <v>否</v>
      </c>
      <c r="G1136" s="134" t="str">
        <f t="shared" si="64"/>
        <v>项</v>
      </c>
    </row>
    <row r="1137" ht="36" customHeight="1" spans="1:7">
      <c r="A1137" s="428" t="s">
        <v>2042</v>
      </c>
      <c r="B1137" s="283" t="s">
        <v>2043</v>
      </c>
      <c r="C1137" s="327">
        <v>105</v>
      </c>
      <c r="D1137" s="429">
        <f>SUM(D1138:D1142)</f>
        <v>105</v>
      </c>
      <c r="E1137" s="291">
        <f t="shared" si="62"/>
        <v>0</v>
      </c>
      <c r="F1137" s="261" t="str">
        <f t="shared" si="63"/>
        <v>是</v>
      </c>
      <c r="G1137" s="134" t="str">
        <f t="shared" si="64"/>
        <v>款</v>
      </c>
    </row>
    <row r="1138" ht="36" hidden="1" customHeight="1" spans="1:7">
      <c r="A1138" s="430" t="s">
        <v>2044</v>
      </c>
      <c r="B1138" s="287" t="s">
        <v>2045</v>
      </c>
      <c r="C1138" s="260">
        <v>0</v>
      </c>
      <c r="D1138" s="431"/>
      <c r="E1138" s="291" t="str">
        <f t="shared" si="62"/>
        <v/>
      </c>
      <c r="F1138" s="261" t="str">
        <f t="shared" si="63"/>
        <v>否</v>
      </c>
      <c r="G1138" s="134" t="str">
        <f t="shared" si="64"/>
        <v>项</v>
      </c>
    </row>
    <row r="1139" ht="36" hidden="1" customHeight="1" spans="1:7">
      <c r="A1139" s="430" t="s">
        <v>2046</v>
      </c>
      <c r="B1139" s="287" t="s">
        <v>2047</v>
      </c>
      <c r="C1139" s="260">
        <v>0</v>
      </c>
      <c r="D1139" s="431"/>
      <c r="E1139" s="291" t="str">
        <f t="shared" si="62"/>
        <v/>
      </c>
      <c r="F1139" s="261" t="str">
        <f t="shared" si="63"/>
        <v>否</v>
      </c>
      <c r="G1139" s="134" t="str">
        <f t="shared" si="64"/>
        <v>项</v>
      </c>
    </row>
    <row r="1140" ht="36" hidden="1" customHeight="1" spans="1:7">
      <c r="A1140" s="430" t="s">
        <v>2048</v>
      </c>
      <c r="B1140" s="287" t="s">
        <v>2049</v>
      </c>
      <c r="C1140" s="260"/>
      <c r="D1140" s="431"/>
      <c r="E1140" s="291" t="str">
        <f t="shared" si="62"/>
        <v/>
      </c>
      <c r="F1140" s="261" t="str">
        <f t="shared" si="63"/>
        <v>否</v>
      </c>
      <c r="G1140" s="134" t="str">
        <f t="shared" si="64"/>
        <v>项</v>
      </c>
    </row>
    <row r="1141" ht="36" hidden="1" customHeight="1" spans="1:7">
      <c r="A1141" s="430" t="s">
        <v>2050</v>
      </c>
      <c r="B1141" s="287" t="s">
        <v>2051</v>
      </c>
      <c r="C1141" s="260">
        <v>0</v>
      </c>
      <c r="D1141" s="431"/>
      <c r="E1141" s="291" t="str">
        <f t="shared" si="62"/>
        <v/>
      </c>
      <c r="F1141" s="261" t="str">
        <f t="shared" si="63"/>
        <v>否</v>
      </c>
      <c r="G1141" s="134" t="str">
        <f t="shared" si="64"/>
        <v>项</v>
      </c>
    </row>
    <row r="1142" ht="36" customHeight="1" spans="1:7">
      <c r="A1142" s="430" t="s">
        <v>2052</v>
      </c>
      <c r="B1142" s="287" t="s">
        <v>2053</v>
      </c>
      <c r="C1142" s="260">
        <v>105</v>
      </c>
      <c r="D1142" s="431">
        <v>105</v>
      </c>
      <c r="E1142" s="291">
        <f t="shared" si="62"/>
        <v>0</v>
      </c>
      <c r="F1142" s="261" t="str">
        <f t="shared" si="63"/>
        <v>是</v>
      </c>
      <c r="G1142" s="134" t="str">
        <f t="shared" si="64"/>
        <v>项</v>
      </c>
    </row>
    <row r="1143" ht="36" hidden="1" customHeight="1" spans="1:7">
      <c r="A1143" s="428" t="s">
        <v>2054</v>
      </c>
      <c r="B1143" s="283" t="s">
        <v>2055</v>
      </c>
      <c r="C1143" s="327"/>
      <c r="D1143" s="429"/>
      <c r="E1143" s="291" t="str">
        <f t="shared" si="62"/>
        <v/>
      </c>
      <c r="F1143" s="261" t="str">
        <f t="shared" si="63"/>
        <v>否</v>
      </c>
      <c r="G1143" s="134" t="str">
        <f t="shared" si="64"/>
        <v>款</v>
      </c>
    </row>
    <row r="1144" ht="36" hidden="1" customHeight="1" spans="1:7">
      <c r="A1144" s="289">
        <v>2179902</v>
      </c>
      <c r="B1144" s="287" t="s">
        <v>2056</v>
      </c>
      <c r="C1144" s="260">
        <v>0</v>
      </c>
      <c r="D1144" s="431"/>
      <c r="E1144" s="291" t="str">
        <f t="shared" si="62"/>
        <v/>
      </c>
      <c r="F1144" s="261" t="str">
        <f t="shared" si="63"/>
        <v>否</v>
      </c>
      <c r="G1144" s="134" t="str">
        <f t="shared" si="64"/>
        <v>项</v>
      </c>
    </row>
    <row r="1145" ht="36" hidden="1" customHeight="1" spans="1:7">
      <c r="A1145" s="289">
        <v>2179999</v>
      </c>
      <c r="B1145" s="287" t="s">
        <v>2053</v>
      </c>
      <c r="C1145" s="260"/>
      <c r="D1145" s="431"/>
      <c r="E1145" s="291" t="str">
        <f t="shared" si="62"/>
        <v/>
      </c>
      <c r="F1145" s="261" t="str">
        <f t="shared" si="63"/>
        <v>否</v>
      </c>
      <c r="G1145" s="134" t="str">
        <f t="shared" si="64"/>
        <v>项</v>
      </c>
    </row>
    <row r="1146" ht="36" hidden="1" customHeight="1" spans="1:7">
      <c r="A1146" s="428" t="s">
        <v>101</v>
      </c>
      <c r="B1146" s="283" t="s">
        <v>102</v>
      </c>
      <c r="C1146" s="327"/>
      <c r="D1146" s="429"/>
      <c r="E1146" s="291" t="str">
        <f t="shared" si="62"/>
        <v/>
      </c>
      <c r="F1146" s="261" t="str">
        <f t="shared" si="63"/>
        <v>是</v>
      </c>
      <c r="G1146" s="134" t="str">
        <f t="shared" si="64"/>
        <v>类</v>
      </c>
    </row>
    <row r="1147" ht="36" hidden="1" customHeight="1" spans="1:7">
      <c r="A1147" s="428" t="s">
        <v>2057</v>
      </c>
      <c r="B1147" s="283" t="s">
        <v>2058</v>
      </c>
      <c r="C1147" s="327">
        <v>0</v>
      </c>
      <c r="D1147" s="429"/>
      <c r="E1147" s="291" t="str">
        <f t="shared" si="62"/>
        <v/>
      </c>
      <c r="F1147" s="261" t="str">
        <f t="shared" si="63"/>
        <v>否</v>
      </c>
      <c r="G1147" s="134" t="str">
        <f t="shared" si="64"/>
        <v>款</v>
      </c>
    </row>
    <row r="1148" ht="36" hidden="1" customHeight="1" spans="1:7">
      <c r="A1148" s="428" t="s">
        <v>2059</v>
      </c>
      <c r="B1148" s="283" t="s">
        <v>2060</v>
      </c>
      <c r="C1148" s="327">
        <v>0</v>
      </c>
      <c r="D1148" s="429"/>
      <c r="E1148" s="291" t="str">
        <f t="shared" si="62"/>
        <v/>
      </c>
      <c r="F1148" s="261" t="str">
        <f t="shared" si="63"/>
        <v>否</v>
      </c>
      <c r="G1148" s="134" t="str">
        <f t="shared" si="64"/>
        <v>款</v>
      </c>
    </row>
    <row r="1149" ht="36" hidden="1" customHeight="1" spans="1:7">
      <c r="A1149" s="428" t="s">
        <v>2061</v>
      </c>
      <c r="B1149" s="283" t="s">
        <v>2062</v>
      </c>
      <c r="C1149" s="327">
        <v>0</v>
      </c>
      <c r="D1149" s="429"/>
      <c r="E1149" s="291" t="str">
        <f t="shared" si="62"/>
        <v/>
      </c>
      <c r="F1149" s="261" t="str">
        <f t="shared" si="63"/>
        <v>否</v>
      </c>
      <c r="G1149" s="134" t="str">
        <f t="shared" si="64"/>
        <v>款</v>
      </c>
    </row>
    <row r="1150" ht="36" hidden="1" customHeight="1" spans="1:7">
      <c r="A1150" s="428" t="s">
        <v>2063</v>
      </c>
      <c r="B1150" s="283" t="s">
        <v>2064</v>
      </c>
      <c r="C1150" s="327">
        <v>0</v>
      </c>
      <c r="D1150" s="429"/>
      <c r="E1150" s="291" t="str">
        <f t="shared" si="62"/>
        <v/>
      </c>
      <c r="F1150" s="261" t="str">
        <f t="shared" si="63"/>
        <v>否</v>
      </c>
      <c r="G1150" s="134" t="str">
        <f t="shared" si="64"/>
        <v>款</v>
      </c>
    </row>
    <row r="1151" ht="36" hidden="1" customHeight="1" spans="1:7">
      <c r="A1151" s="428" t="s">
        <v>2065</v>
      </c>
      <c r="B1151" s="283" t="s">
        <v>2066</v>
      </c>
      <c r="C1151" s="327">
        <v>0</v>
      </c>
      <c r="D1151" s="429"/>
      <c r="E1151" s="291" t="str">
        <f t="shared" si="62"/>
        <v/>
      </c>
      <c r="F1151" s="261" t="str">
        <f t="shared" si="63"/>
        <v>否</v>
      </c>
      <c r="G1151" s="134" t="str">
        <f t="shared" si="64"/>
        <v>款</v>
      </c>
    </row>
    <row r="1152" ht="36" hidden="1" customHeight="1" spans="1:7">
      <c r="A1152" s="428" t="s">
        <v>2067</v>
      </c>
      <c r="B1152" s="283" t="s">
        <v>2068</v>
      </c>
      <c r="C1152" s="327">
        <v>0</v>
      </c>
      <c r="D1152" s="429"/>
      <c r="E1152" s="291" t="str">
        <f t="shared" si="62"/>
        <v/>
      </c>
      <c r="F1152" s="261" t="str">
        <f t="shared" si="63"/>
        <v>否</v>
      </c>
      <c r="G1152" s="134" t="str">
        <f t="shared" si="64"/>
        <v>款</v>
      </c>
    </row>
    <row r="1153" ht="36" hidden="1" customHeight="1" spans="1:7">
      <c r="A1153" s="428" t="s">
        <v>2069</v>
      </c>
      <c r="B1153" s="283" t="s">
        <v>2070</v>
      </c>
      <c r="C1153" s="327">
        <v>0</v>
      </c>
      <c r="D1153" s="429"/>
      <c r="E1153" s="291" t="str">
        <f t="shared" si="62"/>
        <v/>
      </c>
      <c r="F1153" s="261" t="str">
        <f t="shared" si="63"/>
        <v>否</v>
      </c>
      <c r="G1153" s="134" t="str">
        <f t="shared" si="64"/>
        <v>款</v>
      </c>
    </row>
    <row r="1154" ht="36" hidden="1" customHeight="1" spans="1:7">
      <c r="A1154" s="428" t="s">
        <v>2071</v>
      </c>
      <c r="B1154" s="283" t="s">
        <v>2072</v>
      </c>
      <c r="C1154" s="327">
        <v>0</v>
      </c>
      <c r="D1154" s="429"/>
      <c r="E1154" s="291" t="str">
        <f t="shared" si="62"/>
        <v/>
      </c>
      <c r="F1154" s="261" t="str">
        <f t="shared" si="63"/>
        <v>否</v>
      </c>
      <c r="G1154" s="134" t="str">
        <f t="shared" si="64"/>
        <v>款</v>
      </c>
    </row>
    <row r="1155" ht="36" hidden="1" customHeight="1" spans="1:7">
      <c r="A1155" s="428" t="s">
        <v>2073</v>
      </c>
      <c r="B1155" s="283" t="s">
        <v>2074</v>
      </c>
      <c r="C1155" s="327">
        <v>0</v>
      </c>
      <c r="D1155" s="429"/>
      <c r="E1155" s="291" t="str">
        <f t="shared" si="62"/>
        <v/>
      </c>
      <c r="F1155" s="261" t="str">
        <f t="shared" si="63"/>
        <v>否</v>
      </c>
      <c r="G1155" s="134" t="str">
        <f t="shared" si="64"/>
        <v>款</v>
      </c>
    </row>
    <row r="1156" ht="36" customHeight="1" spans="1:7">
      <c r="A1156" s="428">
        <v>220</v>
      </c>
      <c r="B1156" s="283" t="s">
        <v>104</v>
      </c>
      <c r="C1156" s="327">
        <v>1309</v>
      </c>
      <c r="D1156" s="429">
        <f>SUM(D1157,D1184,D1199)</f>
        <v>1002</v>
      </c>
      <c r="E1156" s="291">
        <f t="shared" si="62"/>
        <v>-0.235</v>
      </c>
      <c r="F1156" s="261" t="str">
        <f t="shared" si="63"/>
        <v>是</v>
      </c>
      <c r="G1156" s="134" t="str">
        <f t="shared" si="64"/>
        <v>类</v>
      </c>
    </row>
    <row r="1157" ht="36" customHeight="1" spans="1:7">
      <c r="A1157" s="428" t="s">
        <v>2075</v>
      </c>
      <c r="B1157" s="283" t="s">
        <v>2076</v>
      </c>
      <c r="C1157" s="327">
        <v>1111</v>
      </c>
      <c r="D1157" s="429">
        <f>SUM(D1158:D1183)</f>
        <v>793</v>
      </c>
      <c r="E1157" s="291">
        <f t="shared" si="62"/>
        <v>-0.286</v>
      </c>
      <c r="F1157" s="261" t="str">
        <f t="shared" ref="F1157:F1220" si="65">IF(LEN(A1157)=3,"是",IF(B1157&lt;&gt;"",IF(SUM(C1157:D1157)&lt;&gt;0,"是","否"),"是"))</f>
        <v>是</v>
      </c>
      <c r="G1157" s="134" t="str">
        <f t="shared" ref="G1157:G1220" si="66">IF(LEN(A1157)=3,"类",IF(LEN(A1157)=5,"款","项"))</f>
        <v>款</v>
      </c>
    </row>
    <row r="1158" ht="36" customHeight="1" spans="1:7">
      <c r="A1158" s="430" t="s">
        <v>2077</v>
      </c>
      <c r="B1158" s="287" t="s">
        <v>139</v>
      </c>
      <c r="C1158" s="260">
        <v>550</v>
      </c>
      <c r="D1158" s="431">
        <v>523</v>
      </c>
      <c r="E1158" s="291">
        <f t="shared" si="62"/>
        <v>-0.049</v>
      </c>
      <c r="F1158" s="261" t="str">
        <f t="shared" si="65"/>
        <v>是</v>
      </c>
      <c r="G1158" s="134" t="str">
        <f t="shared" si="66"/>
        <v>项</v>
      </c>
    </row>
    <row r="1159" ht="36" customHeight="1" spans="1:7">
      <c r="A1159" s="430" t="s">
        <v>2078</v>
      </c>
      <c r="B1159" s="287" t="s">
        <v>141</v>
      </c>
      <c r="C1159" s="260">
        <v>97</v>
      </c>
      <c r="D1159" s="431">
        <v>61</v>
      </c>
      <c r="E1159" s="291">
        <f t="shared" si="62"/>
        <v>-0.371</v>
      </c>
      <c r="F1159" s="261" t="str">
        <f t="shared" si="65"/>
        <v>是</v>
      </c>
      <c r="G1159" s="134" t="str">
        <f t="shared" si="66"/>
        <v>项</v>
      </c>
    </row>
    <row r="1160" ht="36" hidden="1" customHeight="1" spans="1:7">
      <c r="A1160" s="430" t="s">
        <v>2079</v>
      </c>
      <c r="B1160" s="287" t="s">
        <v>143</v>
      </c>
      <c r="C1160" s="260"/>
      <c r="D1160" s="431"/>
      <c r="E1160" s="291" t="str">
        <f t="shared" si="62"/>
        <v/>
      </c>
      <c r="F1160" s="261" t="str">
        <f t="shared" si="65"/>
        <v>否</v>
      </c>
      <c r="G1160" s="134" t="str">
        <f t="shared" si="66"/>
        <v>项</v>
      </c>
    </row>
    <row r="1161" ht="36" customHeight="1" spans="1:7">
      <c r="A1161" s="430" t="s">
        <v>2080</v>
      </c>
      <c r="B1161" s="287" t="s">
        <v>2081</v>
      </c>
      <c r="C1161" s="260">
        <v>110</v>
      </c>
      <c r="D1161" s="431">
        <v>50</v>
      </c>
      <c r="E1161" s="291">
        <f t="shared" ref="E1161:E1224" si="67">IF(C1161&gt;0,D1161/C1161-1,IF(C1161&lt;0,-(D1161/C1161-1),""))</f>
        <v>-0.545</v>
      </c>
      <c r="F1161" s="261" t="str">
        <f t="shared" si="65"/>
        <v>是</v>
      </c>
      <c r="G1161" s="134" t="str">
        <f t="shared" si="66"/>
        <v>项</v>
      </c>
    </row>
    <row r="1162" ht="36" hidden="1" customHeight="1" spans="1:7">
      <c r="A1162" s="430" t="s">
        <v>2082</v>
      </c>
      <c r="B1162" s="287" t="s">
        <v>2083</v>
      </c>
      <c r="C1162" s="260">
        <v>120</v>
      </c>
      <c r="D1162" s="431">
        <v>0</v>
      </c>
      <c r="E1162" s="291">
        <f t="shared" si="67"/>
        <v>-1</v>
      </c>
      <c r="F1162" s="261" t="str">
        <f t="shared" si="65"/>
        <v>是</v>
      </c>
      <c r="G1162" s="134" t="str">
        <f t="shared" si="66"/>
        <v>项</v>
      </c>
    </row>
    <row r="1163" ht="36" hidden="1" customHeight="1" spans="1:7">
      <c r="A1163" s="430" t="s">
        <v>2084</v>
      </c>
      <c r="B1163" s="287" t="s">
        <v>2085</v>
      </c>
      <c r="C1163" s="260"/>
      <c r="D1163" s="431"/>
      <c r="E1163" s="291" t="str">
        <f t="shared" si="67"/>
        <v/>
      </c>
      <c r="F1163" s="261" t="str">
        <f t="shared" si="65"/>
        <v>否</v>
      </c>
      <c r="G1163" s="134" t="str">
        <f t="shared" si="66"/>
        <v>项</v>
      </c>
    </row>
    <row r="1164" ht="36" hidden="1" customHeight="1" spans="1:7">
      <c r="A1164" s="430" t="s">
        <v>2086</v>
      </c>
      <c r="B1164" s="287" t="s">
        <v>2087</v>
      </c>
      <c r="C1164" s="260">
        <v>24</v>
      </c>
      <c r="D1164" s="431">
        <v>0</v>
      </c>
      <c r="E1164" s="291">
        <f t="shared" si="67"/>
        <v>-1</v>
      </c>
      <c r="F1164" s="261" t="str">
        <f t="shared" si="65"/>
        <v>是</v>
      </c>
      <c r="G1164" s="134" t="str">
        <f t="shared" si="66"/>
        <v>项</v>
      </c>
    </row>
    <row r="1165" ht="36" customHeight="1" spans="1:7">
      <c r="A1165" s="430" t="s">
        <v>2088</v>
      </c>
      <c r="B1165" s="287" t="s">
        <v>2089</v>
      </c>
      <c r="C1165" s="260">
        <v>123</v>
      </c>
      <c r="D1165" s="431">
        <v>50</v>
      </c>
      <c r="E1165" s="291">
        <f t="shared" si="67"/>
        <v>-0.593</v>
      </c>
      <c r="F1165" s="261" t="str">
        <f t="shared" si="65"/>
        <v>是</v>
      </c>
      <c r="G1165" s="134" t="str">
        <f t="shared" si="66"/>
        <v>项</v>
      </c>
    </row>
    <row r="1166" ht="36" hidden="1" customHeight="1" spans="1:7">
      <c r="A1166" s="430" t="s">
        <v>2090</v>
      </c>
      <c r="B1166" s="287" t="s">
        <v>2091</v>
      </c>
      <c r="C1166" s="260">
        <v>0</v>
      </c>
      <c r="D1166" s="431"/>
      <c r="E1166" s="291" t="str">
        <f t="shared" si="67"/>
        <v/>
      </c>
      <c r="F1166" s="261" t="str">
        <f t="shared" si="65"/>
        <v>否</v>
      </c>
      <c r="G1166" s="134" t="str">
        <f t="shared" si="66"/>
        <v>项</v>
      </c>
    </row>
    <row r="1167" ht="36" hidden="1" customHeight="1" spans="1:7">
      <c r="A1167" s="430" t="s">
        <v>2092</v>
      </c>
      <c r="B1167" s="287" t="s">
        <v>2093</v>
      </c>
      <c r="C1167" s="260"/>
      <c r="D1167" s="431"/>
      <c r="E1167" s="291" t="str">
        <f t="shared" si="67"/>
        <v/>
      </c>
      <c r="F1167" s="261" t="str">
        <f t="shared" si="65"/>
        <v>否</v>
      </c>
      <c r="G1167" s="134" t="str">
        <f t="shared" si="66"/>
        <v>项</v>
      </c>
    </row>
    <row r="1168" ht="36" customHeight="1" spans="1:7">
      <c r="A1168" s="430" t="s">
        <v>2094</v>
      </c>
      <c r="B1168" s="287" t="s">
        <v>2095</v>
      </c>
      <c r="C1168" s="260">
        <v>77</v>
      </c>
      <c r="D1168" s="431">
        <v>40</v>
      </c>
      <c r="E1168" s="291">
        <f t="shared" si="67"/>
        <v>-0.481</v>
      </c>
      <c r="F1168" s="261" t="str">
        <f t="shared" si="65"/>
        <v>是</v>
      </c>
      <c r="G1168" s="134" t="str">
        <f t="shared" si="66"/>
        <v>项</v>
      </c>
    </row>
    <row r="1169" ht="36" hidden="1" customHeight="1" spans="1:7">
      <c r="A1169" s="430" t="s">
        <v>2096</v>
      </c>
      <c r="B1169" s="287" t="s">
        <v>2097</v>
      </c>
      <c r="C1169" s="260">
        <v>0</v>
      </c>
      <c r="D1169" s="431"/>
      <c r="E1169" s="291" t="str">
        <f t="shared" si="67"/>
        <v/>
      </c>
      <c r="F1169" s="261" t="str">
        <f t="shared" si="65"/>
        <v>否</v>
      </c>
      <c r="G1169" s="134" t="str">
        <f t="shared" si="66"/>
        <v>项</v>
      </c>
    </row>
    <row r="1170" ht="36" hidden="1" customHeight="1" spans="1:7">
      <c r="A1170" s="430" t="s">
        <v>2098</v>
      </c>
      <c r="B1170" s="287" t="s">
        <v>2099</v>
      </c>
      <c r="C1170" s="260">
        <v>0</v>
      </c>
      <c r="D1170" s="431"/>
      <c r="E1170" s="291" t="str">
        <f t="shared" si="67"/>
        <v/>
      </c>
      <c r="F1170" s="261" t="str">
        <f t="shared" si="65"/>
        <v>否</v>
      </c>
      <c r="G1170" s="134" t="str">
        <f t="shared" si="66"/>
        <v>项</v>
      </c>
    </row>
    <row r="1171" ht="36" hidden="1" customHeight="1" spans="1:7">
      <c r="A1171" s="430" t="s">
        <v>2100</v>
      </c>
      <c r="B1171" s="287" t="s">
        <v>2101</v>
      </c>
      <c r="C1171" s="260"/>
      <c r="D1171" s="431"/>
      <c r="E1171" s="291" t="str">
        <f t="shared" si="67"/>
        <v/>
      </c>
      <c r="F1171" s="261" t="str">
        <f t="shared" si="65"/>
        <v>否</v>
      </c>
      <c r="G1171" s="134" t="str">
        <f t="shared" si="66"/>
        <v>项</v>
      </c>
    </row>
    <row r="1172" ht="36" hidden="1" customHeight="1" spans="1:7">
      <c r="A1172" s="430" t="s">
        <v>2102</v>
      </c>
      <c r="B1172" s="287" t="s">
        <v>2103</v>
      </c>
      <c r="C1172" s="260"/>
      <c r="D1172" s="431"/>
      <c r="E1172" s="291" t="str">
        <f t="shared" si="67"/>
        <v/>
      </c>
      <c r="F1172" s="261" t="str">
        <f t="shared" si="65"/>
        <v>否</v>
      </c>
      <c r="G1172" s="134" t="str">
        <f t="shared" si="66"/>
        <v>项</v>
      </c>
    </row>
    <row r="1173" ht="36" hidden="1" customHeight="1" spans="1:7">
      <c r="A1173" s="430" t="s">
        <v>2104</v>
      </c>
      <c r="B1173" s="287" t="s">
        <v>2105</v>
      </c>
      <c r="C1173" s="260">
        <v>0</v>
      </c>
      <c r="D1173" s="431"/>
      <c r="E1173" s="291" t="str">
        <f t="shared" si="67"/>
        <v/>
      </c>
      <c r="F1173" s="261" t="str">
        <f t="shared" si="65"/>
        <v>否</v>
      </c>
      <c r="G1173" s="134" t="str">
        <f t="shared" si="66"/>
        <v>项</v>
      </c>
    </row>
    <row r="1174" ht="36" hidden="1" customHeight="1" spans="1:7">
      <c r="A1174" s="430" t="s">
        <v>2106</v>
      </c>
      <c r="B1174" s="287" t="s">
        <v>2107</v>
      </c>
      <c r="C1174" s="260">
        <v>0</v>
      </c>
      <c r="D1174" s="431"/>
      <c r="E1174" s="291" t="str">
        <f t="shared" si="67"/>
        <v/>
      </c>
      <c r="F1174" s="261" t="str">
        <f t="shared" si="65"/>
        <v>否</v>
      </c>
      <c r="G1174" s="134" t="str">
        <f t="shared" si="66"/>
        <v>项</v>
      </c>
    </row>
    <row r="1175" ht="36" hidden="1" customHeight="1" spans="1:7">
      <c r="A1175" s="430" t="s">
        <v>2108</v>
      </c>
      <c r="B1175" s="287" t="s">
        <v>2109</v>
      </c>
      <c r="C1175" s="260">
        <v>0</v>
      </c>
      <c r="D1175" s="431"/>
      <c r="E1175" s="291" t="str">
        <f t="shared" si="67"/>
        <v/>
      </c>
      <c r="F1175" s="261" t="str">
        <f t="shared" si="65"/>
        <v>否</v>
      </c>
      <c r="G1175" s="134" t="str">
        <f t="shared" si="66"/>
        <v>项</v>
      </c>
    </row>
    <row r="1176" ht="36" hidden="1" customHeight="1" spans="1:7">
      <c r="A1176" s="430" t="s">
        <v>2110</v>
      </c>
      <c r="B1176" s="287" t="s">
        <v>2111</v>
      </c>
      <c r="C1176" s="260">
        <v>0</v>
      </c>
      <c r="D1176" s="431"/>
      <c r="E1176" s="291" t="str">
        <f t="shared" si="67"/>
        <v/>
      </c>
      <c r="F1176" s="261" t="str">
        <f t="shared" si="65"/>
        <v>否</v>
      </c>
      <c r="G1176" s="134" t="str">
        <f t="shared" si="66"/>
        <v>项</v>
      </c>
    </row>
    <row r="1177" ht="36" hidden="1" customHeight="1" spans="1:7">
      <c r="A1177" s="430" t="s">
        <v>2112</v>
      </c>
      <c r="B1177" s="287" t="s">
        <v>2113</v>
      </c>
      <c r="C1177" s="260">
        <v>0</v>
      </c>
      <c r="D1177" s="431"/>
      <c r="E1177" s="291" t="str">
        <f t="shared" si="67"/>
        <v/>
      </c>
      <c r="F1177" s="261" t="str">
        <f t="shared" si="65"/>
        <v>否</v>
      </c>
      <c r="G1177" s="134" t="str">
        <f t="shared" si="66"/>
        <v>项</v>
      </c>
    </row>
    <row r="1178" ht="36" hidden="1" customHeight="1" spans="1:7">
      <c r="A1178" s="430" t="s">
        <v>2114</v>
      </c>
      <c r="B1178" s="287" t="s">
        <v>2115</v>
      </c>
      <c r="C1178" s="260">
        <v>0</v>
      </c>
      <c r="D1178" s="431"/>
      <c r="E1178" s="291" t="str">
        <f t="shared" si="67"/>
        <v/>
      </c>
      <c r="F1178" s="261" t="str">
        <f t="shared" si="65"/>
        <v>否</v>
      </c>
      <c r="G1178" s="134" t="str">
        <f t="shared" si="66"/>
        <v>项</v>
      </c>
    </row>
    <row r="1179" ht="36" hidden="1" customHeight="1" spans="1:7">
      <c r="A1179" s="430" t="s">
        <v>2116</v>
      </c>
      <c r="B1179" s="287" t="s">
        <v>2117</v>
      </c>
      <c r="C1179" s="260">
        <v>0</v>
      </c>
      <c r="D1179" s="431"/>
      <c r="E1179" s="291" t="str">
        <f t="shared" si="67"/>
        <v/>
      </c>
      <c r="F1179" s="261" t="str">
        <f t="shared" si="65"/>
        <v>否</v>
      </c>
      <c r="G1179" s="134" t="str">
        <f t="shared" si="66"/>
        <v>项</v>
      </c>
    </row>
    <row r="1180" ht="36" hidden="1" customHeight="1" spans="1:7">
      <c r="A1180" s="430" t="s">
        <v>2118</v>
      </c>
      <c r="B1180" s="287" t="s">
        <v>2119</v>
      </c>
      <c r="C1180" s="260">
        <v>0</v>
      </c>
      <c r="D1180" s="431"/>
      <c r="E1180" s="291" t="str">
        <f t="shared" si="67"/>
        <v/>
      </c>
      <c r="F1180" s="261" t="str">
        <f t="shared" si="65"/>
        <v>否</v>
      </c>
      <c r="G1180" s="134" t="str">
        <f t="shared" si="66"/>
        <v>项</v>
      </c>
    </row>
    <row r="1181" ht="36" hidden="1" customHeight="1" spans="1:7">
      <c r="A1181" s="430" t="s">
        <v>2120</v>
      </c>
      <c r="B1181" s="287" t="s">
        <v>2121</v>
      </c>
      <c r="C1181" s="260"/>
      <c r="D1181" s="431"/>
      <c r="E1181" s="291" t="str">
        <f t="shared" si="67"/>
        <v/>
      </c>
      <c r="F1181" s="261" t="str">
        <f t="shared" si="65"/>
        <v>否</v>
      </c>
      <c r="G1181" s="134" t="str">
        <f t="shared" si="66"/>
        <v>项</v>
      </c>
    </row>
    <row r="1182" ht="36" hidden="1" customHeight="1" spans="1:7">
      <c r="A1182" s="430" t="s">
        <v>2122</v>
      </c>
      <c r="B1182" s="287" t="s">
        <v>157</v>
      </c>
      <c r="C1182" s="260"/>
      <c r="D1182" s="431"/>
      <c r="E1182" s="291" t="str">
        <f t="shared" si="67"/>
        <v/>
      </c>
      <c r="F1182" s="261" t="str">
        <f t="shared" si="65"/>
        <v>否</v>
      </c>
      <c r="G1182" s="134" t="str">
        <f t="shared" si="66"/>
        <v>项</v>
      </c>
    </row>
    <row r="1183" ht="36" customHeight="1" spans="1:7">
      <c r="A1183" s="430" t="s">
        <v>2123</v>
      </c>
      <c r="B1183" s="287" t="s">
        <v>2124</v>
      </c>
      <c r="C1183" s="260">
        <v>10</v>
      </c>
      <c r="D1183" s="431">
        <v>69</v>
      </c>
      <c r="E1183" s="291">
        <f t="shared" si="67"/>
        <v>5.9</v>
      </c>
      <c r="F1183" s="261" t="str">
        <f t="shared" si="65"/>
        <v>是</v>
      </c>
      <c r="G1183" s="134" t="str">
        <f t="shared" si="66"/>
        <v>项</v>
      </c>
    </row>
    <row r="1184" ht="36" customHeight="1" spans="1:7">
      <c r="A1184" s="428" t="s">
        <v>2125</v>
      </c>
      <c r="B1184" s="283" t="s">
        <v>2126</v>
      </c>
      <c r="C1184" s="327">
        <v>198</v>
      </c>
      <c r="D1184" s="429">
        <f>SUM(D1185:D1198)</f>
        <v>209</v>
      </c>
      <c r="E1184" s="291">
        <f t="shared" si="67"/>
        <v>0.056</v>
      </c>
      <c r="F1184" s="261" t="str">
        <f t="shared" si="65"/>
        <v>是</v>
      </c>
      <c r="G1184" s="134" t="str">
        <f t="shared" si="66"/>
        <v>款</v>
      </c>
    </row>
    <row r="1185" ht="36" customHeight="1" spans="1:7">
      <c r="A1185" s="430" t="s">
        <v>2127</v>
      </c>
      <c r="B1185" s="287" t="s">
        <v>139</v>
      </c>
      <c r="C1185" s="260">
        <v>18</v>
      </c>
      <c r="D1185" s="431">
        <v>19</v>
      </c>
      <c r="E1185" s="291">
        <f t="shared" si="67"/>
        <v>0.056</v>
      </c>
      <c r="F1185" s="261" t="str">
        <f t="shared" si="65"/>
        <v>是</v>
      </c>
      <c r="G1185" s="134" t="str">
        <f t="shared" si="66"/>
        <v>项</v>
      </c>
    </row>
    <row r="1186" ht="36" hidden="1" customHeight="1" spans="1:7">
      <c r="A1186" s="430" t="s">
        <v>2128</v>
      </c>
      <c r="B1186" s="287" t="s">
        <v>141</v>
      </c>
      <c r="C1186" s="260">
        <v>0</v>
      </c>
      <c r="D1186" s="431"/>
      <c r="E1186" s="291" t="str">
        <f t="shared" si="67"/>
        <v/>
      </c>
      <c r="F1186" s="261" t="str">
        <f t="shared" si="65"/>
        <v>否</v>
      </c>
      <c r="G1186" s="134" t="str">
        <f t="shared" si="66"/>
        <v>项</v>
      </c>
    </row>
    <row r="1187" ht="36" hidden="1" customHeight="1" spans="1:7">
      <c r="A1187" s="430" t="s">
        <v>2129</v>
      </c>
      <c r="B1187" s="287" t="s">
        <v>143</v>
      </c>
      <c r="C1187" s="260">
        <v>0</v>
      </c>
      <c r="D1187" s="431"/>
      <c r="E1187" s="291" t="str">
        <f t="shared" si="67"/>
        <v/>
      </c>
      <c r="F1187" s="261" t="str">
        <f t="shared" si="65"/>
        <v>否</v>
      </c>
      <c r="G1187" s="134" t="str">
        <f t="shared" si="66"/>
        <v>项</v>
      </c>
    </row>
    <row r="1188" ht="36" customHeight="1" spans="1:7">
      <c r="A1188" s="430" t="s">
        <v>2130</v>
      </c>
      <c r="B1188" s="287" t="s">
        <v>2131</v>
      </c>
      <c r="C1188" s="260">
        <v>148</v>
      </c>
      <c r="D1188" s="431">
        <v>179</v>
      </c>
      <c r="E1188" s="291">
        <f t="shared" si="67"/>
        <v>0.209</v>
      </c>
      <c r="F1188" s="261" t="str">
        <f t="shared" si="65"/>
        <v>是</v>
      </c>
      <c r="G1188" s="134" t="str">
        <f t="shared" si="66"/>
        <v>项</v>
      </c>
    </row>
    <row r="1189" ht="36" hidden="1" customHeight="1" spans="1:7">
      <c r="A1189" s="430" t="s">
        <v>2132</v>
      </c>
      <c r="B1189" s="287" t="s">
        <v>2133</v>
      </c>
      <c r="C1189" s="260"/>
      <c r="D1189" s="431"/>
      <c r="E1189" s="291" t="str">
        <f t="shared" si="67"/>
        <v/>
      </c>
      <c r="F1189" s="261" t="str">
        <f t="shared" si="65"/>
        <v>否</v>
      </c>
      <c r="G1189" s="134" t="str">
        <f t="shared" si="66"/>
        <v>项</v>
      </c>
    </row>
    <row r="1190" ht="36" hidden="1" customHeight="1" spans="1:7">
      <c r="A1190" s="430" t="s">
        <v>2134</v>
      </c>
      <c r="B1190" s="287" t="s">
        <v>2135</v>
      </c>
      <c r="C1190" s="260"/>
      <c r="D1190" s="431"/>
      <c r="E1190" s="291" t="str">
        <f t="shared" si="67"/>
        <v/>
      </c>
      <c r="F1190" s="261" t="str">
        <f t="shared" si="65"/>
        <v>否</v>
      </c>
      <c r="G1190" s="134" t="str">
        <f t="shared" si="66"/>
        <v>项</v>
      </c>
    </row>
    <row r="1191" ht="36" hidden="1" customHeight="1" spans="1:7">
      <c r="A1191" s="430" t="s">
        <v>2136</v>
      </c>
      <c r="B1191" s="287" t="s">
        <v>2137</v>
      </c>
      <c r="C1191" s="260"/>
      <c r="D1191" s="431"/>
      <c r="E1191" s="291" t="str">
        <f t="shared" si="67"/>
        <v/>
      </c>
      <c r="F1191" s="261" t="str">
        <f t="shared" si="65"/>
        <v>否</v>
      </c>
      <c r="G1191" s="134" t="str">
        <f t="shared" si="66"/>
        <v>项</v>
      </c>
    </row>
    <row r="1192" ht="36" hidden="1" customHeight="1" spans="1:7">
      <c r="A1192" s="430" t="s">
        <v>2138</v>
      </c>
      <c r="B1192" s="287" t="s">
        <v>2139</v>
      </c>
      <c r="C1192" s="260"/>
      <c r="D1192" s="431"/>
      <c r="E1192" s="291" t="str">
        <f t="shared" si="67"/>
        <v/>
      </c>
      <c r="F1192" s="261" t="str">
        <f t="shared" si="65"/>
        <v>否</v>
      </c>
      <c r="G1192" s="134" t="str">
        <f t="shared" si="66"/>
        <v>项</v>
      </c>
    </row>
    <row r="1193" ht="36" hidden="1" customHeight="1" spans="1:7">
      <c r="A1193" s="430" t="s">
        <v>2140</v>
      </c>
      <c r="B1193" s="287" t="s">
        <v>2141</v>
      </c>
      <c r="C1193" s="260">
        <v>0</v>
      </c>
      <c r="D1193" s="431"/>
      <c r="E1193" s="291" t="str">
        <f t="shared" si="67"/>
        <v/>
      </c>
      <c r="F1193" s="261" t="str">
        <f t="shared" si="65"/>
        <v>否</v>
      </c>
      <c r="G1193" s="134" t="str">
        <f t="shared" si="66"/>
        <v>项</v>
      </c>
    </row>
    <row r="1194" ht="36" customHeight="1" spans="1:7">
      <c r="A1194" s="430" t="s">
        <v>2142</v>
      </c>
      <c r="B1194" s="287" t="s">
        <v>2143</v>
      </c>
      <c r="C1194" s="260">
        <v>10</v>
      </c>
      <c r="D1194" s="431">
        <v>10</v>
      </c>
      <c r="E1194" s="291">
        <f t="shared" si="67"/>
        <v>0</v>
      </c>
      <c r="F1194" s="261" t="str">
        <f t="shared" si="65"/>
        <v>是</v>
      </c>
      <c r="G1194" s="134" t="str">
        <f t="shared" si="66"/>
        <v>项</v>
      </c>
    </row>
    <row r="1195" ht="36" hidden="1" customHeight="1" spans="1:7">
      <c r="A1195" s="430" t="s">
        <v>2144</v>
      </c>
      <c r="B1195" s="287" t="s">
        <v>2145</v>
      </c>
      <c r="C1195" s="260">
        <v>0</v>
      </c>
      <c r="D1195" s="431"/>
      <c r="E1195" s="291" t="str">
        <f t="shared" si="67"/>
        <v/>
      </c>
      <c r="F1195" s="261" t="str">
        <f t="shared" si="65"/>
        <v>否</v>
      </c>
      <c r="G1195" s="134" t="str">
        <f t="shared" si="66"/>
        <v>项</v>
      </c>
    </row>
    <row r="1196" ht="36" hidden="1" customHeight="1" spans="1:7">
      <c r="A1196" s="430" t="s">
        <v>2146</v>
      </c>
      <c r="B1196" s="287" t="s">
        <v>2147</v>
      </c>
      <c r="C1196" s="260">
        <v>2</v>
      </c>
      <c r="D1196" s="431">
        <v>0</v>
      </c>
      <c r="E1196" s="291">
        <f t="shared" si="67"/>
        <v>-1</v>
      </c>
      <c r="F1196" s="261" t="str">
        <f t="shared" si="65"/>
        <v>是</v>
      </c>
      <c r="G1196" s="134" t="str">
        <f t="shared" si="66"/>
        <v>项</v>
      </c>
    </row>
    <row r="1197" ht="36" hidden="1" customHeight="1" spans="1:7">
      <c r="A1197" s="430" t="s">
        <v>2148</v>
      </c>
      <c r="B1197" s="287" t="s">
        <v>2149</v>
      </c>
      <c r="C1197" s="260">
        <v>0</v>
      </c>
      <c r="D1197" s="431"/>
      <c r="E1197" s="291" t="str">
        <f t="shared" si="67"/>
        <v/>
      </c>
      <c r="F1197" s="261" t="str">
        <f t="shared" si="65"/>
        <v>否</v>
      </c>
      <c r="G1197" s="134" t="str">
        <f t="shared" si="66"/>
        <v>项</v>
      </c>
    </row>
    <row r="1198" ht="36" customHeight="1" spans="1:7">
      <c r="A1198" s="430" t="s">
        <v>2150</v>
      </c>
      <c r="B1198" s="287" t="s">
        <v>2151</v>
      </c>
      <c r="C1198" s="260">
        <v>20</v>
      </c>
      <c r="D1198" s="431">
        <v>1</v>
      </c>
      <c r="E1198" s="291">
        <f t="shared" si="67"/>
        <v>-0.95</v>
      </c>
      <c r="F1198" s="261" t="str">
        <f t="shared" si="65"/>
        <v>是</v>
      </c>
      <c r="G1198" s="134" t="str">
        <f t="shared" si="66"/>
        <v>项</v>
      </c>
    </row>
    <row r="1199" ht="36" hidden="1" customHeight="1" spans="1:7">
      <c r="A1199" s="428" t="s">
        <v>2152</v>
      </c>
      <c r="B1199" s="283" t="s">
        <v>2153</v>
      </c>
      <c r="C1199" s="327"/>
      <c r="D1199" s="429"/>
      <c r="E1199" s="291" t="str">
        <f t="shared" si="67"/>
        <v/>
      </c>
      <c r="F1199" s="261" t="str">
        <f t="shared" si="65"/>
        <v>否</v>
      </c>
      <c r="G1199" s="134" t="str">
        <f t="shared" si="66"/>
        <v>款</v>
      </c>
    </row>
    <row r="1200" ht="36" hidden="1" customHeight="1" spans="1:7">
      <c r="A1200" s="289">
        <v>2209999</v>
      </c>
      <c r="B1200" s="287" t="s">
        <v>2154</v>
      </c>
      <c r="C1200" s="260"/>
      <c r="D1200" s="431"/>
      <c r="E1200" s="291" t="str">
        <f t="shared" si="67"/>
        <v/>
      </c>
      <c r="F1200" s="261" t="str">
        <f t="shared" si="65"/>
        <v>否</v>
      </c>
      <c r="G1200" s="134" t="str">
        <f t="shared" si="66"/>
        <v>项</v>
      </c>
    </row>
    <row r="1201" ht="36" customHeight="1" spans="1:7">
      <c r="A1201" s="428">
        <v>221</v>
      </c>
      <c r="B1201" s="283" t="s">
        <v>106</v>
      </c>
      <c r="C1201" s="327">
        <v>5238</v>
      </c>
      <c r="D1201" s="429">
        <f>SUM(D1202,D1213,D1217)</f>
        <v>5605</v>
      </c>
      <c r="E1201" s="291">
        <f t="shared" si="67"/>
        <v>0.07</v>
      </c>
      <c r="F1201" s="261" t="str">
        <f t="shared" si="65"/>
        <v>是</v>
      </c>
      <c r="G1201" s="134" t="str">
        <f t="shared" si="66"/>
        <v>类</v>
      </c>
    </row>
    <row r="1202" ht="36" customHeight="1" spans="1:7">
      <c r="A1202" s="428" t="s">
        <v>2155</v>
      </c>
      <c r="B1202" s="283" t="s">
        <v>2156</v>
      </c>
      <c r="C1202" s="327"/>
      <c r="D1202" s="429">
        <f>SUM(D1203:D1212)</f>
        <v>9</v>
      </c>
      <c r="E1202" s="291">
        <v>1</v>
      </c>
      <c r="F1202" s="261" t="str">
        <f t="shared" si="65"/>
        <v>是</v>
      </c>
      <c r="G1202" s="134" t="str">
        <f t="shared" si="66"/>
        <v>款</v>
      </c>
    </row>
    <row r="1203" ht="36" hidden="1" customHeight="1" spans="1:7">
      <c r="A1203" s="430" t="s">
        <v>2157</v>
      </c>
      <c r="B1203" s="287" t="s">
        <v>2158</v>
      </c>
      <c r="C1203" s="260">
        <v>0</v>
      </c>
      <c r="D1203" s="431"/>
      <c r="E1203" s="291" t="str">
        <f t="shared" si="67"/>
        <v/>
      </c>
      <c r="F1203" s="261" t="str">
        <f t="shared" si="65"/>
        <v>否</v>
      </c>
      <c r="G1203" s="134" t="str">
        <f t="shared" si="66"/>
        <v>项</v>
      </c>
    </row>
    <row r="1204" ht="36" hidden="1" customHeight="1" spans="1:7">
      <c r="A1204" s="430" t="s">
        <v>2159</v>
      </c>
      <c r="B1204" s="287" t="s">
        <v>2160</v>
      </c>
      <c r="C1204" s="260">
        <v>0</v>
      </c>
      <c r="D1204" s="431"/>
      <c r="E1204" s="291" t="str">
        <f t="shared" si="67"/>
        <v/>
      </c>
      <c r="F1204" s="261" t="str">
        <f t="shared" si="65"/>
        <v>否</v>
      </c>
      <c r="G1204" s="134" t="str">
        <f t="shared" si="66"/>
        <v>项</v>
      </c>
    </row>
    <row r="1205" ht="36" hidden="1" customHeight="1" spans="1:7">
      <c r="A1205" s="430" t="s">
        <v>2161</v>
      </c>
      <c r="B1205" s="287" t="s">
        <v>2162</v>
      </c>
      <c r="C1205" s="260">
        <v>0</v>
      </c>
      <c r="D1205" s="431"/>
      <c r="E1205" s="291" t="str">
        <f t="shared" si="67"/>
        <v/>
      </c>
      <c r="F1205" s="261" t="str">
        <f t="shared" si="65"/>
        <v>否</v>
      </c>
      <c r="G1205" s="134" t="str">
        <f t="shared" si="66"/>
        <v>项</v>
      </c>
    </row>
    <row r="1206" ht="36" hidden="1" customHeight="1" spans="1:7">
      <c r="A1206" s="430" t="s">
        <v>2163</v>
      </c>
      <c r="B1206" s="287" t="s">
        <v>2164</v>
      </c>
      <c r="C1206" s="260">
        <v>0</v>
      </c>
      <c r="D1206" s="431"/>
      <c r="E1206" s="291" t="str">
        <f t="shared" si="67"/>
        <v/>
      </c>
      <c r="F1206" s="261" t="str">
        <f t="shared" si="65"/>
        <v>否</v>
      </c>
      <c r="G1206" s="134" t="str">
        <f t="shared" si="66"/>
        <v>项</v>
      </c>
    </row>
    <row r="1207" ht="36" customHeight="1" spans="1:7">
      <c r="A1207" s="430" t="s">
        <v>2165</v>
      </c>
      <c r="B1207" s="287" t="s">
        <v>2166</v>
      </c>
      <c r="C1207" s="260"/>
      <c r="D1207" s="431">
        <v>9</v>
      </c>
      <c r="E1207" s="291">
        <v>1</v>
      </c>
      <c r="F1207" s="261" t="str">
        <f t="shared" si="65"/>
        <v>是</v>
      </c>
      <c r="G1207" s="134" t="str">
        <f t="shared" si="66"/>
        <v>项</v>
      </c>
    </row>
    <row r="1208" ht="36" hidden="1" customHeight="1" spans="1:7">
      <c r="A1208" s="430" t="s">
        <v>2167</v>
      </c>
      <c r="B1208" s="287" t="s">
        <v>2168</v>
      </c>
      <c r="C1208" s="260">
        <v>0</v>
      </c>
      <c r="D1208" s="431"/>
      <c r="E1208" s="291" t="str">
        <f t="shared" si="67"/>
        <v/>
      </c>
      <c r="F1208" s="261" t="str">
        <f t="shared" si="65"/>
        <v>否</v>
      </c>
      <c r="G1208" s="134" t="str">
        <f t="shared" si="66"/>
        <v>项</v>
      </c>
    </row>
    <row r="1209" ht="36" hidden="1" customHeight="1" spans="1:7">
      <c r="A1209" s="430" t="s">
        <v>2169</v>
      </c>
      <c r="B1209" s="287" t="s">
        <v>2170</v>
      </c>
      <c r="C1209" s="260">
        <v>0</v>
      </c>
      <c r="D1209" s="431"/>
      <c r="E1209" s="291" t="str">
        <f t="shared" si="67"/>
        <v/>
      </c>
      <c r="F1209" s="261" t="str">
        <f t="shared" si="65"/>
        <v>否</v>
      </c>
      <c r="G1209" s="134" t="str">
        <f t="shared" si="66"/>
        <v>项</v>
      </c>
    </row>
    <row r="1210" ht="36" hidden="1" customHeight="1" spans="1:7">
      <c r="A1210" s="430" t="s">
        <v>2171</v>
      </c>
      <c r="B1210" s="287" t="s">
        <v>2172</v>
      </c>
      <c r="C1210" s="260">
        <v>0</v>
      </c>
      <c r="D1210" s="431"/>
      <c r="E1210" s="291" t="str">
        <f t="shared" si="67"/>
        <v/>
      </c>
      <c r="F1210" s="261" t="str">
        <f t="shared" si="65"/>
        <v>否</v>
      </c>
      <c r="G1210" s="134" t="str">
        <f t="shared" si="66"/>
        <v>项</v>
      </c>
    </row>
    <row r="1211" ht="36" hidden="1" customHeight="1" spans="1:7">
      <c r="A1211" s="430" t="s">
        <v>2173</v>
      </c>
      <c r="B1211" s="287" t="s">
        <v>2174</v>
      </c>
      <c r="C1211" s="260">
        <v>0</v>
      </c>
      <c r="D1211" s="431"/>
      <c r="E1211" s="291" t="str">
        <f t="shared" si="67"/>
        <v/>
      </c>
      <c r="F1211" s="261" t="str">
        <f t="shared" si="65"/>
        <v>否</v>
      </c>
      <c r="G1211" s="134" t="str">
        <f t="shared" si="66"/>
        <v>项</v>
      </c>
    </row>
    <row r="1212" ht="36" hidden="1" customHeight="1" spans="1:7">
      <c r="A1212" s="430" t="s">
        <v>2175</v>
      </c>
      <c r="B1212" s="287" t="s">
        <v>2176</v>
      </c>
      <c r="C1212" s="260"/>
      <c r="D1212" s="431"/>
      <c r="E1212" s="291" t="str">
        <f t="shared" si="67"/>
        <v/>
      </c>
      <c r="F1212" s="261" t="str">
        <f t="shared" si="65"/>
        <v>否</v>
      </c>
      <c r="G1212" s="134" t="str">
        <f t="shared" si="66"/>
        <v>项</v>
      </c>
    </row>
    <row r="1213" ht="36" customHeight="1" spans="1:7">
      <c r="A1213" s="428" t="s">
        <v>2177</v>
      </c>
      <c r="B1213" s="283" t="s">
        <v>2178</v>
      </c>
      <c r="C1213" s="327">
        <v>5238</v>
      </c>
      <c r="D1213" s="429">
        <f>SUM(D1214:D1216)</f>
        <v>5596</v>
      </c>
      <c r="E1213" s="291">
        <f t="shared" si="67"/>
        <v>0.068</v>
      </c>
      <c r="F1213" s="261" t="str">
        <f t="shared" si="65"/>
        <v>是</v>
      </c>
      <c r="G1213" s="134" t="str">
        <f t="shared" si="66"/>
        <v>款</v>
      </c>
    </row>
    <row r="1214" ht="36" customHeight="1" spans="1:7">
      <c r="A1214" s="430" t="s">
        <v>2179</v>
      </c>
      <c r="B1214" s="287" t="s">
        <v>2180</v>
      </c>
      <c r="C1214" s="260">
        <v>5238</v>
      </c>
      <c r="D1214" s="431">
        <v>5596</v>
      </c>
      <c r="E1214" s="291">
        <f t="shared" si="67"/>
        <v>0.068</v>
      </c>
      <c r="F1214" s="261" t="str">
        <f t="shared" si="65"/>
        <v>是</v>
      </c>
      <c r="G1214" s="134" t="str">
        <f t="shared" si="66"/>
        <v>项</v>
      </c>
    </row>
    <row r="1215" ht="36" hidden="1" customHeight="1" spans="1:7">
      <c r="A1215" s="430" t="s">
        <v>2181</v>
      </c>
      <c r="B1215" s="287" t="s">
        <v>2182</v>
      </c>
      <c r="C1215" s="260">
        <v>0</v>
      </c>
      <c r="D1215" s="431"/>
      <c r="E1215" s="291" t="str">
        <f t="shared" si="67"/>
        <v/>
      </c>
      <c r="F1215" s="261" t="str">
        <f t="shared" si="65"/>
        <v>否</v>
      </c>
      <c r="G1215" s="134" t="str">
        <f t="shared" si="66"/>
        <v>项</v>
      </c>
    </row>
    <row r="1216" ht="36" hidden="1" customHeight="1" spans="1:7">
      <c r="A1216" s="430" t="s">
        <v>2183</v>
      </c>
      <c r="B1216" s="287" t="s">
        <v>2184</v>
      </c>
      <c r="C1216" s="260"/>
      <c r="D1216" s="431"/>
      <c r="E1216" s="291" t="str">
        <f t="shared" si="67"/>
        <v/>
      </c>
      <c r="F1216" s="261" t="str">
        <f t="shared" si="65"/>
        <v>否</v>
      </c>
      <c r="G1216" s="134" t="str">
        <f t="shared" si="66"/>
        <v>项</v>
      </c>
    </row>
    <row r="1217" ht="36" hidden="1" customHeight="1" spans="1:7">
      <c r="A1217" s="428" t="s">
        <v>2185</v>
      </c>
      <c r="B1217" s="283" t="s">
        <v>2186</v>
      </c>
      <c r="C1217" s="327"/>
      <c r="D1217" s="429"/>
      <c r="E1217" s="291" t="str">
        <f t="shared" si="67"/>
        <v/>
      </c>
      <c r="F1217" s="261" t="str">
        <f t="shared" si="65"/>
        <v>否</v>
      </c>
      <c r="G1217" s="134" t="str">
        <f t="shared" si="66"/>
        <v>款</v>
      </c>
    </row>
    <row r="1218" ht="36" hidden="1" customHeight="1" spans="1:7">
      <c r="A1218" s="430" t="s">
        <v>2187</v>
      </c>
      <c r="B1218" s="287" t="s">
        <v>2188</v>
      </c>
      <c r="C1218" s="260">
        <v>0</v>
      </c>
      <c r="D1218" s="431"/>
      <c r="E1218" s="291" t="str">
        <f t="shared" si="67"/>
        <v/>
      </c>
      <c r="F1218" s="261" t="str">
        <f t="shared" si="65"/>
        <v>否</v>
      </c>
      <c r="G1218" s="134" t="str">
        <f t="shared" si="66"/>
        <v>项</v>
      </c>
    </row>
    <row r="1219" ht="36" hidden="1" customHeight="1" spans="1:7">
      <c r="A1219" s="430" t="s">
        <v>2189</v>
      </c>
      <c r="B1219" s="287" t="s">
        <v>2190</v>
      </c>
      <c r="C1219" s="260"/>
      <c r="D1219" s="431"/>
      <c r="E1219" s="291" t="str">
        <f t="shared" si="67"/>
        <v/>
      </c>
      <c r="F1219" s="261" t="str">
        <f t="shared" si="65"/>
        <v>否</v>
      </c>
      <c r="G1219" s="134" t="str">
        <f t="shared" si="66"/>
        <v>项</v>
      </c>
    </row>
    <row r="1220" ht="36" hidden="1" customHeight="1" spans="1:7">
      <c r="A1220" s="430" t="s">
        <v>2191</v>
      </c>
      <c r="B1220" s="287" t="s">
        <v>2192</v>
      </c>
      <c r="C1220" s="260">
        <v>0</v>
      </c>
      <c r="D1220" s="431"/>
      <c r="E1220" s="291" t="str">
        <f t="shared" si="67"/>
        <v/>
      </c>
      <c r="F1220" s="261" t="str">
        <f t="shared" si="65"/>
        <v>否</v>
      </c>
      <c r="G1220" s="134" t="str">
        <f t="shared" si="66"/>
        <v>项</v>
      </c>
    </row>
    <row r="1221" ht="36" customHeight="1" spans="1:7">
      <c r="A1221" s="428">
        <v>222</v>
      </c>
      <c r="B1221" s="283" t="s">
        <v>108</v>
      </c>
      <c r="C1221" s="327">
        <v>61</v>
      </c>
      <c r="D1221" s="429">
        <f>SUM(D1222,D1240,D1254,D1260,D1266)</f>
        <v>15</v>
      </c>
      <c r="E1221" s="291">
        <f t="shared" si="67"/>
        <v>-0.754</v>
      </c>
      <c r="F1221" s="261" t="str">
        <f t="shared" ref="F1221:F1281" si="68">IF(LEN(A1221)=3,"是",IF(B1221&lt;&gt;"",IF(SUM(C1221:D1221)&lt;&gt;0,"是","否"),"是"))</f>
        <v>是</v>
      </c>
      <c r="G1221" s="134" t="str">
        <f t="shared" ref="G1221:G1281" si="69">IF(LEN(A1221)=3,"类",IF(LEN(A1221)=5,"款","项"))</f>
        <v>类</v>
      </c>
    </row>
    <row r="1222" ht="36" customHeight="1" spans="1:7">
      <c r="A1222" s="428" t="s">
        <v>2193</v>
      </c>
      <c r="B1222" s="283" t="s">
        <v>2194</v>
      </c>
      <c r="C1222" s="327">
        <v>61</v>
      </c>
      <c r="D1222" s="429">
        <f>SUM(D1223:D1239)</f>
        <v>15</v>
      </c>
      <c r="E1222" s="291">
        <f t="shared" si="67"/>
        <v>-0.754</v>
      </c>
      <c r="F1222" s="261" t="str">
        <f t="shared" si="68"/>
        <v>是</v>
      </c>
      <c r="G1222" s="134" t="str">
        <f t="shared" si="69"/>
        <v>款</v>
      </c>
    </row>
    <row r="1223" ht="36" hidden="1" customHeight="1" spans="1:7">
      <c r="A1223" s="430" t="s">
        <v>2195</v>
      </c>
      <c r="B1223" s="287" t="s">
        <v>139</v>
      </c>
      <c r="C1223" s="260"/>
      <c r="D1223" s="431"/>
      <c r="E1223" s="291" t="str">
        <f t="shared" si="67"/>
        <v/>
      </c>
      <c r="F1223" s="261" t="str">
        <f t="shared" si="68"/>
        <v>否</v>
      </c>
      <c r="G1223" s="134" t="str">
        <f t="shared" si="69"/>
        <v>项</v>
      </c>
    </row>
    <row r="1224" ht="36" hidden="1" customHeight="1" spans="1:7">
      <c r="A1224" s="430" t="s">
        <v>2196</v>
      </c>
      <c r="B1224" s="287" t="s">
        <v>141</v>
      </c>
      <c r="C1224" s="260">
        <v>0</v>
      </c>
      <c r="D1224" s="431"/>
      <c r="E1224" s="291" t="str">
        <f t="shared" si="67"/>
        <v/>
      </c>
      <c r="F1224" s="261" t="str">
        <f t="shared" si="68"/>
        <v>否</v>
      </c>
      <c r="G1224" s="134" t="str">
        <f t="shared" si="69"/>
        <v>项</v>
      </c>
    </row>
    <row r="1225" ht="36" hidden="1" customHeight="1" spans="1:7">
      <c r="A1225" s="430" t="s">
        <v>2197</v>
      </c>
      <c r="B1225" s="287" t="s">
        <v>143</v>
      </c>
      <c r="C1225" s="260"/>
      <c r="D1225" s="431"/>
      <c r="E1225" s="291" t="str">
        <f t="shared" ref="E1225:E1288" si="70">IF(C1225&gt;0,D1225/C1225-1,IF(C1225&lt;0,-(D1225/C1225-1),""))</f>
        <v/>
      </c>
      <c r="F1225" s="261" t="str">
        <f t="shared" si="68"/>
        <v>否</v>
      </c>
      <c r="G1225" s="134" t="str">
        <f t="shared" si="69"/>
        <v>项</v>
      </c>
    </row>
    <row r="1226" ht="36" hidden="1" customHeight="1" spans="1:7">
      <c r="A1226" s="430" t="s">
        <v>2198</v>
      </c>
      <c r="B1226" s="287" t="s">
        <v>2199</v>
      </c>
      <c r="C1226" s="260">
        <v>0</v>
      </c>
      <c r="D1226" s="431"/>
      <c r="E1226" s="291" t="str">
        <f t="shared" si="70"/>
        <v/>
      </c>
      <c r="F1226" s="261" t="str">
        <f t="shared" si="68"/>
        <v>否</v>
      </c>
      <c r="G1226" s="134" t="str">
        <f t="shared" si="69"/>
        <v>项</v>
      </c>
    </row>
    <row r="1227" ht="36" hidden="1" customHeight="1" spans="1:7">
      <c r="A1227" s="430" t="s">
        <v>2200</v>
      </c>
      <c r="B1227" s="287" t="s">
        <v>2201</v>
      </c>
      <c r="C1227" s="260">
        <v>0</v>
      </c>
      <c r="D1227" s="431"/>
      <c r="E1227" s="291" t="str">
        <f t="shared" si="70"/>
        <v/>
      </c>
      <c r="F1227" s="261" t="str">
        <f t="shared" si="68"/>
        <v>否</v>
      </c>
      <c r="G1227" s="134" t="str">
        <f t="shared" si="69"/>
        <v>项</v>
      </c>
    </row>
    <row r="1228" ht="36" hidden="1" customHeight="1" spans="1:7">
      <c r="A1228" s="430" t="s">
        <v>2202</v>
      </c>
      <c r="B1228" s="287" t="s">
        <v>2203</v>
      </c>
      <c r="C1228" s="260"/>
      <c r="D1228" s="431"/>
      <c r="E1228" s="291" t="str">
        <f t="shared" si="70"/>
        <v/>
      </c>
      <c r="F1228" s="261" t="str">
        <f t="shared" si="68"/>
        <v>否</v>
      </c>
      <c r="G1228" s="134" t="str">
        <f t="shared" si="69"/>
        <v>项</v>
      </c>
    </row>
    <row r="1229" ht="36" hidden="1" customHeight="1" spans="1:7">
      <c r="A1229" s="430" t="s">
        <v>2204</v>
      </c>
      <c r="B1229" s="287" t="s">
        <v>2205</v>
      </c>
      <c r="C1229" s="260">
        <v>0</v>
      </c>
      <c r="D1229" s="431"/>
      <c r="E1229" s="291" t="str">
        <f t="shared" si="70"/>
        <v/>
      </c>
      <c r="F1229" s="261" t="str">
        <f t="shared" si="68"/>
        <v>否</v>
      </c>
      <c r="G1229" s="134" t="str">
        <f t="shared" si="69"/>
        <v>项</v>
      </c>
    </row>
    <row r="1230" ht="36" hidden="1" customHeight="1" spans="1:7">
      <c r="A1230" s="430" t="s">
        <v>2206</v>
      </c>
      <c r="B1230" s="287" t="s">
        <v>2207</v>
      </c>
      <c r="C1230" s="260"/>
      <c r="D1230" s="431"/>
      <c r="E1230" s="291" t="str">
        <f t="shared" si="70"/>
        <v/>
      </c>
      <c r="F1230" s="261" t="str">
        <f t="shared" si="68"/>
        <v>否</v>
      </c>
      <c r="G1230" s="134" t="str">
        <f t="shared" si="69"/>
        <v>项</v>
      </c>
    </row>
    <row r="1231" ht="36" hidden="1" customHeight="1" spans="1:7">
      <c r="A1231" s="430" t="s">
        <v>2208</v>
      </c>
      <c r="B1231" s="287" t="s">
        <v>2209</v>
      </c>
      <c r="C1231" s="260">
        <v>0</v>
      </c>
      <c r="D1231" s="431"/>
      <c r="E1231" s="291" t="str">
        <f t="shared" si="70"/>
        <v/>
      </c>
      <c r="F1231" s="261" t="str">
        <f t="shared" si="68"/>
        <v>否</v>
      </c>
      <c r="G1231" s="134" t="str">
        <f t="shared" si="69"/>
        <v>项</v>
      </c>
    </row>
    <row r="1232" ht="36" hidden="1" customHeight="1" spans="1:7">
      <c r="A1232" s="430" t="s">
        <v>2210</v>
      </c>
      <c r="B1232" s="287" t="s">
        <v>2211</v>
      </c>
      <c r="C1232" s="260">
        <v>0</v>
      </c>
      <c r="D1232" s="431"/>
      <c r="E1232" s="291" t="str">
        <f t="shared" si="70"/>
        <v/>
      </c>
      <c r="F1232" s="261" t="str">
        <f t="shared" si="68"/>
        <v>否</v>
      </c>
      <c r="G1232" s="134" t="str">
        <f t="shared" si="69"/>
        <v>项</v>
      </c>
    </row>
    <row r="1233" ht="36" customHeight="1" spans="1:7">
      <c r="A1233" s="430" t="s">
        <v>2212</v>
      </c>
      <c r="B1233" s="287" t="s">
        <v>2213</v>
      </c>
      <c r="C1233" s="260">
        <v>61</v>
      </c>
      <c r="D1233" s="431">
        <v>15</v>
      </c>
      <c r="E1233" s="291">
        <f t="shared" si="70"/>
        <v>-0.754</v>
      </c>
      <c r="F1233" s="261" t="str">
        <f t="shared" si="68"/>
        <v>是</v>
      </c>
      <c r="G1233" s="134" t="str">
        <f t="shared" si="69"/>
        <v>项</v>
      </c>
    </row>
    <row r="1234" ht="36" hidden="1" customHeight="1" spans="1:7">
      <c r="A1234" s="430" t="s">
        <v>2214</v>
      </c>
      <c r="B1234" s="287" t="s">
        <v>2215</v>
      </c>
      <c r="C1234" s="260">
        <v>0</v>
      </c>
      <c r="D1234" s="431"/>
      <c r="E1234" s="291" t="str">
        <f t="shared" si="70"/>
        <v/>
      </c>
      <c r="F1234" s="261" t="str">
        <f t="shared" si="68"/>
        <v>否</v>
      </c>
      <c r="G1234" s="134" t="str">
        <f t="shared" si="69"/>
        <v>项</v>
      </c>
    </row>
    <row r="1235" ht="36" hidden="1" customHeight="1" spans="1:7">
      <c r="A1235" s="433">
        <v>2220119</v>
      </c>
      <c r="B1235" s="451" t="s">
        <v>2216</v>
      </c>
      <c r="C1235" s="260">
        <v>0</v>
      </c>
      <c r="D1235" s="431"/>
      <c r="E1235" s="291" t="str">
        <f t="shared" si="70"/>
        <v/>
      </c>
      <c r="F1235" s="261" t="str">
        <f t="shared" si="68"/>
        <v>否</v>
      </c>
      <c r="G1235" s="134" t="str">
        <f t="shared" si="69"/>
        <v>项</v>
      </c>
    </row>
    <row r="1236" ht="36" hidden="1" customHeight="1" spans="1:7">
      <c r="A1236" s="433">
        <v>2220120</v>
      </c>
      <c r="B1236" s="451" t="s">
        <v>2217</v>
      </c>
      <c r="C1236" s="260">
        <v>0</v>
      </c>
      <c r="D1236" s="431"/>
      <c r="E1236" s="291" t="str">
        <f t="shared" si="70"/>
        <v/>
      </c>
      <c r="F1236" s="261" t="str">
        <f t="shared" si="68"/>
        <v>否</v>
      </c>
      <c r="G1236" s="134" t="str">
        <f t="shared" si="69"/>
        <v>项</v>
      </c>
    </row>
    <row r="1237" ht="36" hidden="1" customHeight="1" spans="1:7">
      <c r="A1237" s="433">
        <v>2220121</v>
      </c>
      <c r="B1237" s="451" t="s">
        <v>2218</v>
      </c>
      <c r="C1237" s="260"/>
      <c r="D1237" s="431"/>
      <c r="E1237" s="291" t="str">
        <f t="shared" si="70"/>
        <v/>
      </c>
      <c r="F1237" s="261" t="str">
        <f t="shared" si="68"/>
        <v>否</v>
      </c>
      <c r="G1237" s="134" t="str">
        <f t="shared" si="69"/>
        <v>项</v>
      </c>
    </row>
    <row r="1238" ht="36" hidden="1" customHeight="1" spans="1:7">
      <c r="A1238" s="430" t="s">
        <v>2219</v>
      </c>
      <c r="B1238" s="287" t="s">
        <v>157</v>
      </c>
      <c r="C1238" s="260"/>
      <c r="D1238" s="431"/>
      <c r="E1238" s="291" t="str">
        <f t="shared" si="70"/>
        <v/>
      </c>
      <c r="F1238" s="261" t="str">
        <f t="shared" si="68"/>
        <v>否</v>
      </c>
      <c r="G1238" s="134" t="str">
        <f t="shared" si="69"/>
        <v>项</v>
      </c>
    </row>
    <row r="1239" ht="36" hidden="1" customHeight="1" spans="1:7">
      <c r="A1239" s="430" t="s">
        <v>2220</v>
      </c>
      <c r="B1239" s="287" t="s">
        <v>2221</v>
      </c>
      <c r="C1239" s="260"/>
      <c r="D1239" s="431"/>
      <c r="E1239" s="291" t="str">
        <f t="shared" si="70"/>
        <v/>
      </c>
      <c r="F1239" s="261" t="str">
        <f t="shared" si="68"/>
        <v>否</v>
      </c>
      <c r="G1239" s="134" t="str">
        <f t="shared" si="69"/>
        <v>项</v>
      </c>
    </row>
    <row r="1240" ht="36" hidden="1" customHeight="1" spans="1:7">
      <c r="A1240" s="428" t="s">
        <v>2222</v>
      </c>
      <c r="B1240" s="283" t="s">
        <v>2223</v>
      </c>
      <c r="C1240" s="327"/>
      <c r="D1240" s="429"/>
      <c r="E1240" s="291" t="str">
        <f t="shared" si="70"/>
        <v/>
      </c>
      <c r="F1240" s="261" t="str">
        <f t="shared" si="68"/>
        <v>否</v>
      </c>
      <c r="G1240" s="134" t="str">
        <f t="shared" si="69"/>
        <v>款</v>
      </c>
    </row>
    <row r="1241" ht="36" hidden="1" customHeight="1" spans="1:7">
      <c r="A1241" s="430" t="s">
        <v>2224</v>
      </c>
      <c r="B1241" s="287" t="s">
        <v>139</v>
      </c>
      <c r="C1241" s="260">
        <v>0</v>
      </c>
      <c r="D1241" s="431"/>
      <c r="E1241" s="291" t="str">
        <f t="shared" si="70"/>
        <v/>
      </c>
      <c r="F1241" s="261" t="str">
        <f t="shared" si="68"/>
        <v>否</v>
      </c>
      <c r="G1241" s="134" t="str">
        <f t="shared" si="69"/>
        <v>项</v>
      </c>
    </row>
    <row r="1242" ht="36" hidden="1" customHeight="1" spans="1:7">
      <c r="A1242" s="430" t="s">
        <v>2225</v>
      </c>
      <c r="B1242" s="287" t="s">
        <v>141</v>
      </c>
      <c r="C1242" s="260">
        <v>0</v>
      </c>
      <c r="D1242" s="431"/>
      <c r="E1242" s="291" t="str">
        <f t="shared" si="70"/>
        <v/>
      </c>
      <c r="F1242" s="261" t="str">
        <f t="shared" si="68"/>
        <v>否</v>
      </c>
      <c r="G1242" s="134" t="str">
        <f t="shared" si="69"/>
        <v>项</v>
      </c>
    </row>
    <row r="1243" ht="36" hidden="1" customHeight="1" spans="1:7">
      <c r="A1243" s="430" t="s">
        <v>2226</v>
      </c>
      <c r="B1243" s="287" t="s">
        <v>143</v>
      </c>
      <c r="C1243" s="260">
        <v>0</v>
      </c>
      <c r="D1243" s="431"/>
      <c r="E1243" s="291" t="str">
        <f t="shared" si="70"/>
        <v/>
      </c>
      <c r="F1243" s="261" t="str">
        <f t="shared" si="68"/>
        <v>否</v>
      </c>
      <c r="G1243" s="134" t="str">
        <f t="shared" si="69"/>
        <v>项</v>
      </c>
    </row>
    <row r="1244" ht="36" hidden="1" customHeight="1" spans="1:7">
      <c r="A1244" s="430" t="s">
        <v>2227</v>
      </c>
      <c r="B1244" s="287" t="s">
        <v>2228</v>
      </c>
      <c r="C1244" s="260">
        <v>0</v>
      </c>
      <c r="D1244" s="431"/>
      <c r="E1244" s="291" t="str">
        <f t="shared" si="70"/>
        <v/>
      </c>
      <c r="F1244" s="261" t="str">
        <f t="shared" si="68"/>
        <v>否</v>
      </c>
      <c r="G1244" s="134" t="str">
        <f t="shared" si="69"/>
        <v>项</v>
      </c>
    </row>
    <row r="1245" ht="36" hidden="1" customHeight="1" spans="1:7">
      <c r="A1245" s="430" t="s">
        <v>2229</v>
      </c>
      <c r="B1245" s="287" t="s">
        <v>2230</v>
      </c>
      <c r="C1245" s="260">
        <v>0</v>
      </c>
      <c r="D1245" s="431"/>
      <c r="E1245" s="291" t="str">
        <f t="shared" si="70"/>
        <v/>
      </c>
      <c r="F1245" s="261" t="str">
        <f t="shared" si="68"/>
        <v>否</v>
      </c>
      <c r="G1245" s="134" t="str">
        <f t="shared" si="69"/>
        <v>项</v>
      </c>
    </row>
    <row r="1246" ht="36" hidden="1" customHeight="1" spans="1:7">
      <c r="A1246" s="430" t="s">
        <v>2231</v>
      </c>
      <c r="B1246" s="287" t="s">
        <v>2232</v>
      </c>
      <c r="C1246" s="260">
        <v>0</v>
      </c>
      <c r="D1246" s="431"/>
      <c r="E1246" s="291" t="str">
        <f t="shared" si="70"/>
        <v/>
      </c>
      <c r="F1246" s="261" t="str">
        <f t="shared" si="68"/>
        <v>否</v>
      </c>
      <c r="G1246" s="134" t="str">
        <f t="shared" si="69"/>
        <v>项</v>
      </c>
    </row>
    <row r="1247" ht="36" hidden="1" customHeight="1" spans="1:7">
      <c r="A1247" s="430" t="s">
        <v>2233</v>
      </c>
      <c r="B1247" s="287" t="s">
        <v>2234</v>
      </c>
      <c r="C1247" s="260">
        <v>0</v>
      </c>
      <c r="D1247" s="431"/>
      <c r="E1247" s="291" t="str">
        <f t="shared" si="70"/>
        <v/>
      </c>
      <c r="F1247" s="261" t="str">
        <f t="shared" si="68"/>
        <v>否</v>
      </c>
      <c r="G1247" s="134" t="str">
        <f t="shared" si="69"/>
        <v>项</v>
      </c>
    </row>
    <row r="1248" ht="36" hidden="1" customHeight="1" spans="1:7">
      <c r="A1248" s="430" t="s">
        <v>2235</v>
      </c>
      <c r="B1248" s="287" t="s">
        <v>2236</v>
      </c>
      <c r="C1248" s="260">
        <v>0</v>
      </c>
      <c r="D1248" s="431"/>
      <c r="E1248" s="291" t="str">
        <f t="shared" si="70"/>
        <v/>
      </c>
      <c r="F1248" s="261" t="str">
        <f t="shared" si="68"/>
        <v>否</v>
      </c>
      <c r="G1248" s="134" t="str">
        <f t="shared" si="69"/>
        <v>项</v>
      </c>
    </row>
    <row r="1249" ht="36" hidden="1" customHeight="1" spans="1:7">
      <c r="A1249" s="430" t="s">
        <v>2237</v>
      </c>
      <c r="B1249" s="287" t="s">
        <v>2238</v>
      </c>
      <c r="C1249" s="260">
        <v>0</v>
      </c>
      <c r="D1249" s="431"/>
      <c r="E1249" s="291" t="str">
        <f t="shared" si="70"/>
        <v/>
      </c>
      <c r="F1249" s="261" t="str">
        <f t="shared" si="68"/>
        <v>否</v>
      </c>
      <c r="G1249" s="134" t="str">
        <f t="shared" si="69"/>
        <v>项</v>
      </c>
    </row>
    <row r="1250" ht="36" hidden="1" customHeight="1" spans="1:7">
      <c r="A1250" s="430" t="s">
        <v>2239</v>
      </c>
      <c r="B1250" s="287" t="s">
        <v>2240</v>
      </c>
      <c r="C1250" s="260">
        <v>0</v>
      </c>
      <c r="D1250" s="431"/>
      <c r="E1250" s="291" t="str">
        <f t="shared" si="70"/>
        <v/>
      </c>
      <c r="F1250" s="261" t="str">
        <f t="shared" si="68"/>
        <v>否</v>
      </c>
      <c r="G1250" s="134" t="str">
        <f t="shared" si="69"/>
        <v>项</v>
      </c>
    </row>
    <row r="1251" ht="36" hidden="1" customHeight="1" spans="1:7">
      <c r="A1251" s="430" t="s">
        <v>2241</v>
      </c>
      <c r="B1251" s="287" t="s">
        <v>2242</v>
      </c>
      <c r="C1251" s="260">
        <v>0</v>
      </c>
      <c r="D1251" s="431"/>
      <c r="E1251" s="291" t="str">
        <f t="shared" si="70"/>
        <v/>
      </c>
      <c r="F1251" s="261" t="str">
        <f t="shared" si="68"/>
        <v>否</v>
      </c>
      <c r="G1251" s="134" t="str">
        <f t="shared" si="69"/>
        <v>项</v>
      </c>
    </row>
    <row r="1252" ht="36" hidden="1" customHeight="1" spans="1:7">
      <c r="A1252" s="430" t="s">
        <v>2243</v>
      </c>
      <c r="B1252" s="287" t="s">
        <v>157</v>
      </c>
      <c r="C1252" s="260"/>
      <c r="D1252" s="431"/>
      <c r="E1252" s="291" t="str">
        <f t="shared" si="70"/>
        <v/>
      </c>
      <c r="F1252" s="261" t="str">
        <f t="shared" si="68"/>
        <v>否</v>
      </c>
      <c r="G1252" s="134" t="str">
        <f t="shared" si="69"/>
        <v>项</v>
      </c>
    </row>
    <row r="1253" ht="36" hidden="1" customHeight="1" spans="1:7">
      <c r="A1253" s="430" t="s">
        <v>2244</v>
      </c>
      <c r="B1253" s="287" t="s">
        <v>2245</v>
      </c>
      <c r="C1253" s="260"/>
      <c r="D1253" s="431"/>
      <c r="E1253" s="291" t="str">
        <f t="shared" si="70"/>
        <v/>
      </c>
      <c r="F1253" s="261" t="str">
        <f t="shared" si="68"/>
        <v>否</v>
      </c>
      <c r="G1253" s="134" t="str">
        <f t="shared" si="69"/>
        <v>项</v>
      </c>
    </row>
    <row r="1254" ht="36" hidden="1" customHeight="1" spans="1:7">
      <c r="A1254" s="428" t="s">
        <v>2246</v>
      </c>
      <c r="B1254" s="283" t="s">
        <v>2247</v>
      </c>
      <c r="C1254" s="327">
        <v>0</v>
      </c>
      <c r="D1254" s="429"/>
      <c r="E1254" s="291" t="str">
        <f t="shared" si="70"/>
        <v/>
      </c>
      <c r="F1254" s="261" t="str">
        <f t="shared" si="68"/>
        <v>否</v>
      </c>
      <c r="G1254" s="134" t="str">
        <f t="shared" si="69"/>
        <v>款</v>
      </c>
    </row>
    <row r="1255" ht="36" hidden="1" customHeight="1" spans="1:7">
      <c r="A1255" s="430" t="s">
        <v>2248</v>
      </c>
      <c r="B1255" s="287" t="s">
        <v>2249</v>
      </c>
      <c r="C1255" s="260">
        <v>0</v>
      </c>
      <c r="D1255" s="431"/>
      <c r="E1255" s="291" t="str">
        <f t="shared" si="70"/>
        <v/>
      </c>
      <c r="F1255" s="261" t="str">
        <f t="shared" si="68"/>
        <v>否</v>
      </c>
      <c r="G1255" s="134" t="str">
        <f t="shared" si="69"/>
        <v>项</v>
      </c>
    </row>
    <row r="1256" ht="36" hidden="1" customHeight="1" spans="1:7">
      <c r="A1256" s="430" t="s">
        <v>2250</v>
      </c>
      <c r="B1256" s="287" t="s">
        <v>2251</v>
      </c>
      <c r="C1256" s="260">
        <v>0</v>
      </c>
      <c r="D1256" s="431"/>
      <c r="E1256" s="291" t="str">
        <f t="shared" si="70"/>
        <v/>
      </c>
      <c r="F1256" s="261" t="str">
        <f t="shared" si="68"/>
        <v>否</v>
      </c>
      <c r="G1256" s="134" t="str">
        <f t="shared" si="69"/>
        <v>项</v>
      </c>
    </row>
    <row r="1257" ht="36" hidden="1" customHeight="1" spans="1:7">
      <c r="A1257" s="430" t="s">
        <v>2252</v>
      </c>
      <c r="B1257" s="287" t="s">
        <v>2253</v>
      </c>
      <c r="C1257" s="260">
        <v>0</v>
      </c>
      <c r="D1257" s="431"/>
      <c r="E1257" s="291" t="str">
        <f t="shared" si="70"/>
        <v/>
      </c>
      <c r="F1257" s="261" t="str">
        <f t="shared" si="68"/>
        <v>否</v>
      </c>
      <c r="G1257" s="134" t="str">
        <f t="shared" si="69"/>
        <v>项</v>
      </c>
    </row>
    <row r="1258" ht="36" hidden="1" customHeight="1" spans="1:7">
      <c r="A1258" s="433">
        <v>2220305</v>
      </c>
      <c r="B1258" s="451" t="s">
        <v>2254</v>
      </c>
      <c r="C1258" s="260">
        <v>0</v>
      </c>
      <c r="D1258" s="431"/>
      <c r="E1258" s="291" t="str">
        <f t="shared" si="70"/>
        <v/>
      </c>
      <c r="F1258" s="261" t="str">
        <f t="shared" si="68"/>
        <v>否</v>
      </c>
      <c r="G1258" s="134" t="str">
        <f t="shared" si="69"/>
        <v>项</v>
      </c>
    </row>
    <row r="1259" ht="36" hidden="1" customHeight="1" spans="1:7">
      <c r="A1259" s="430" t="s">
        <v>2255</v>
      </c>
      <c r="B1259" s="287" t="s">
        <v>2256</v>
      </c>
      <c r="C1259" s="260">
        <v>0</v>
      </c>
      <c r="D1259" s="431"/>
      <c r="E1259" s="291" t="str">
        <f t="shared" si="70"/>
        <v/>
      </c>
      <c r="F1259" s="261" t="str">
        <f t="shared" si="68"/>
        <v>否</v>
      </c>
      <c r="G1259" s="134" t="str">
        <f t="shared" si="69"/>
        <v>项</v>
      </c>
    </row>
    <row r="1260" ht="36" hidden="1" customHeight="1" spans="1:7">
      <c r="A1260" s="428" t="s">
        <v>2257</v>
      </c>
      <c r="B1260" s="283" t="s">
        <v>2258</v>
      </c>
      <c r="C1260" s="327">
        <v>0</v>
      </c>
      <c r="D1260" s="429"/>
      <c r="E1260" s="291" t="str">
        <f t="shared" si="70"/>
        <v/>
      </c>
      <c r="F1260" s="261" t="str">
        <f t="shared" si="68"/>
        <v>否</v>
      </c>
      <c r="G1260" s="134" t="str">
        <f t="shared" si="69"/>
        <v>款</v>
      </c>
    </row>
    <row r="1261" ht="36" hidden="1" customHeight="1" spans="1:7">
      <c r="A1261" s="430" t="s">
        <v>2259</v>
      </c>
      <c r="B1261" s="287" t="s">
        <v>2260</v>
      </c>
      <c r="C1261" s="260">
        <v>0</v>
      </c>
      <c r="D1261" s="431"/>
      <c r="E1261" s="291" t="str">
        <f t="shared" si="70"/>
        <v/>
      </c>
      <c r="F1261" s="261" t="str">
        <f t="shared" si="68"/>
        <v>否</v>
      </c>
      <c r="G1261" s="134" t="str">
        <f t="shared" si="69"/>
        <v>项</v>
      </c>
    </row>
    <row r="1262" ht="36" hidden="1" customHeight="1" spans="1:7">
      <c r="A1262" s="430" t="s">
        <v>2261</v>
      </c>
      <c r="B1262" s="287" t="s">
        <v>2262</v>
      </c>
      <c r="C1262" s="260">
        <v>0</v>
      </c>
      <c r="D1262" s="431"/>
      <c r="E1262" s="291" t="str">
        <f t="shared" si="70"/>
        <v/>
      </c>
      <c r="F1262" s="261" t="str">
        <f t="shared" si="68"/>
        <v>否</v>
      </c>
      <c r="G1262" s="134" t="str">
        <f t="shared" si="69"/>
        <v>项</v>
      </c>
    </row>
    <row r="1263" ht="36" hidden="1" customHeight="1" spans="1:7">
      <c r="A1263" s="430" t="s">
        <v>2263</v>
      </c>
      <c r="B1263" s="287" t="s">
        <v>2264</v>
      </c>
      <c r="C1263" s="260">
        <v>0</v>
      </c>
      <c r="D1263" s="431"/>
      <c r="E1263" s="291" t="str">
        <f t="shared" si="70"/>
        <v/>
      </c>
      <c r="F1263" s="261" t="str">
        <f t="shared" si="68"/>
        <v>否</v>
      </c>
      <c r="G1263" s="134" t="str">
        <f t="shared" si="69"/>
        <v>项</v>
      </c>
    </row>
    <row r="1264" ht="36" hidden="1" customHeight="1" spans="1:7">
      <c r="A1264" s="430" t="s">
        <v>2265</v>
      </c>
      <c r="B1264" s="287" t="s">
        <v>2266</v>
      </c>
      <c r="C1264" s="260">
        <v>0</v>
      </c>
      <c r="D1264" s="431"/>
      <c r="E1264" s="291" t="str">
        <f t="shared" si="70"/>
        <v/>
      </c>
      <c r="F1264" s="261" t="str">
        <f t="shared" si="68"/>
        <v>否</v>
      </c>
      <c r="G1264" s="134" t="str">
        <f t="shared" si="69"/>
        <v>项</v>
      </c>
    </row>
    <row r="1265" ht="36" hidden="1" customHeight="1" spans="1:7">
      <c r="A1265" s="430" t="s">
        <v>2267</v>
      </c>
      <c r="B1265" s="287" t="s">
        <v>2268</v>
      </c>
      <c r="C1265" s="260">
        <v>0</v>
      </c>
      <c r="D1265" s="431"/>
      <c r="E1265" s="291" t="str">
        <f t="shared" si="70"/>
        <v/>
      </c>
      <c r="F1265" s="261" t="str">
        <f t="shared" si="68"/>
        <v>否</v>
      </c>
      <c r="G1265" s="134" t="str">
        <f t="shared" si="69"/>
        <v>项</v>
      </c>
    </row>
    <row r="1266" ht="36" hidden="1" customHeight="1" spans="1:7">
      <c r="A1266" s="428" t="s">
        <v>2269</v>
      </c>
      <c r="B1266" s="283" t="s">
        <v>2270</v>
      </c>
      <c r="C1266" s="327"/>
      <c r="D1266" s="429"/>
      <c r="E1266" s="291" t="str">
        <f t="shared" si="70"/>
        <v/>
      </c>
      <c r="F1266" s="261" t="str">
        <f t="shared" si="68"/>
        <v>否</v>
      </c>
      <c r="G1266" s="134" t="str">
        <f t="shared" si="69"/>
        <v>款</v>
      </c>
    </row>
    <row r="1267" ht="36" hidden="1" customHeight="1" spans="1:7">
      <c r="A1267" s="430" t="s">
        <v>2271</v>
      </c>
      <c r="B1267" s="287" t="s">
        <v>2272</v>
      </c>
      <c r="C1267" s="260">
        <v>0</v>
      </c>
      <c r="D1267" s="431"/>
      <c r="E1267" s="291" t="str">
        <f t="shared" si="70"/>
        <v/>
      </c>
      <c r="F1267" s="261" t="str">
        <f t="shared" si="68"/>
        <v>否</v>
      </c>
      <c r="G1267" s="134" t="str">
        <f t="shared" si="69"/>
        <v>项</v>
      </c>
    </row>
    <row r="1268" ht="36" hidden="1" customHeight="1" spans="1:7">
      <c r="A1268" s="430" t="s">
        <v>2273</v>
      </c>
      <c r="B1268" s="287" t="s">
        <v>2274</v>
      </c>
      <c r="C1268" s="260">
        <v>0</v>
      </c>
      <c r="D1268" s="431"/>
      <c r="E1268" s="291" t="str">
        <f t="shared" si="70"/>
        <v/>
      </c>
      <c r="F1268" s="261" t="str">
        <f t="shared" si="68"/>
        <v>否</v>
      </c>
      <c r="G1268" s="134" t="str">
        <f t="shared" si="69"/>
        <v>项</v>
      </c>
    </row>
    <row r="1269" ht="36" hidden="1" customHeight="1" spans="1:7">
      <c r="A1269" s="430" t="s">
        <v>2275</v>
      </c>
      <c r="B1269" s="287" t="s">
        <v>2276</v>
      </c>
      <c r="C1269" s="260">
        <v>0</v>
      </c>
      <c r="D1269" s="431"/>
      <c r="E1269" s="291" t="str">
        <f t="shared" si="70"/>
        <v/>
      </c>
      <c r="F1269" s="261" t="str">
        <f t="shared" si="68"/>
        <v>否</v>
      </c>
      <c r="G1269" s="134" t="str">
        <f t="shared" si="69"/>
        <v>项</v>
      </c>
    </row>
    <row r="1270" ht="36" hidden="1" customHeight="1" spans="1:7">
      <c r="A1270" s="430" t="s">
        <v>2277</v>
      </c>
      <c r="B1270" s="287" t="s">
        <v>2278</v>
      </c>
      <c r="C1270" s="260">
        <v>0</v>
      </c>
      <c r="D1270" s="431"/>
      <c r="E1270" s="291" t="str">
        <f t="shared" si="70"/>
        <v/>
      </c>
      <c r="F1270" s="261" t="str">
        <f t="shared" si="68"/>
        <v>否</v>
      </c>
      <c r="G1270" s="134" t="str">
        <f t="shared" si="69"/>
        <v>项</v>
      </c>
    </row>
    <row r="1271" ht="36" hidden="1" customHeight="1" spans="1:7">
      <c r="A1271" s="430" t="s">
        <v>2279</v>
      </c>
      <c r="B1271" s="287" t="s">
        <v>2280</v>
      </c>
      <c r="C1271" s="260">
        <v>0</v>
      </c>
      <c r="D1271" s="431"/>
      <c r="E1271" s="291" t="str">
        <f t="shared" si="70"/>
        <v/>
      </c>
      <c r="F1271" s="261" t="str">
        <f t="shared" si="68"/>
        <v>否</v>
      </c>
      <c r="G1271" s="134" t="str">
        <f t="shared" si="69"/>
        <v>项</v>
      </c>
    </row>
    <row r="1272" ht="36" hidden="1" customHeight="1" spans="1:7">
      <c r="A1272" s="430" t="s">
        <v>2281</v>
      </c>
      <c r="B1272" s="287" t="s">
        <v>2282</v>
      </c>
      <c r="C1272" s="260">
        <v>0</v>
      </c>
      <c r="D1272" s="431"/>
      <c r="E1272" s="291" t="str">
        <f t="shared" si="70"/>
        <v/>
      </c>
      <c r="F1272" s="261" t="str">
        <f t="shared" si="68"/>
        <v>否</v>
      </c>
      <c r="G1272" s="134" t="str">
        <f t="shared" si="69"/>
        <v>项</v>
      </c>
    </row>
    <row r="1273" ht="36" hidden="1" customHeight="1" spans="1:7">
      <c r="A1273" s="430" t="s">
        <v>2283</v>
      </c>
      <c r="B1273" s="287" t="s">
        <v>2284</v>
      </c>
      <c r="C1273" s="260">
        <v>0</v>
      </c>
      <c r="D1273" s="431"/>
      <c r="E1273" s="291" t="str">
        <f t="shared" si="70"/>
        <v/>
      </c>
      <c r="F1273" s="261" t="str">
        <f t="shared" si="68"/>
        <v>否</v>
      </c>
      <c r="G1273" s="134" t="str">
        <f t="shared" si="69"/>
        <v>项</v>
      </c>
    </row>
    <row r="1274" ht="36" hidden="1" customHeight="1" spans="1:7">
      <c r="A1274" s="430" t="s">
        <v>2285</v>
      </c>
      <c r="B1274" s="287" t="s">
        <v>2286</v>
      </c>
      <c r="C1274" s="260"/>
      <c r="D1274" s="431"/>
      <c r="E1274" s="291" t="str">
        <f t="shared" si="70"/>
        <v/>
      </c>
      <c r="F1274" s="261" t="str">
        <f t="shared" si="68"/>
        <v>否</v>
      </c>
      <c r="G1274" s="134" t="str">
        <f t="shared" si="69"/>
        <v>项</v>
      </c>
    </row>
    <row r="1275" ht="36" hidden="1" customHeight="1" spans="1:7">
      <c r="A1275" s="430" t="s">
        <v>2287</v>
      </c>
      <c r="B1275" s="287" t="s">
        <v>2288</v>
      </c>
      <c r="C1275" s="260"/>
      <c r="D1275" s="431"/>
      <c r="E1275" s="291" t="str">
        <f t="shared" si="70"/>
        <v/>
      </c>
      <c r="F1275" s="261" t="str">
        <f t="shared" si="68"/>
        <v>否</v>
      </c>
      <c r="G1275" s="134" t="str">
        <f t="shared" si="69"/>
        <v>项</v>
      </c>
    </row>
    <row r="1276" ht="36" hidden="1" customHeight="1" spans="1:7">
      <c r="A1276" s="430" t="s">
        <v>2289</v>
      </c>
      <c r="B1276" s="287" t="s">
        <v>2290</v>
      </c>
      <c r="C1276" s="260">
        <v>0</v>
      </c>
      <c r="D1276" s="431"/>
      <c r="E1276" s="291" t="str">
        <f t="shared" si="70"/>
        <v/>
      </c>
      <c r="F1276" s="261" t="str">
        <f t="shared" si="68"/>
        <v>否</v>
      </c>
      <c r="G1276" s="134" t="str">
        <f t="shared" si="69"/>
        <v>项</v>
      </c>
    </row>
    <row r="1277" ht="36" hidden="1" customHeight="1" spans="1:7">
      <c r="A1277" s="289">
        <v>2220511</v>
      </c>
      <c r="B1277" s="287" t="s">
        <v>2291</v>
      </c>
      <c r="C1277" s="260">
        <v>0</v>
      </c>
      <c r="D1277" s="431"/>
      <c r="E1277" s="291" t="str">
        <f t="shared" si="70"/>
        <v/>
      </c>
      <c r="F1277" s="261" t="str">
        <f t="shared" si="68"/>
        <v>否</v>
      </c>
      <c r="G1277" s="134" t="str">
        <f t="shared" si="69"/>
        <v>项</v>
      </c>
    </row>
    <row r="1278" ht="36" hidden="1" customHeight="1" spans="1:7">
      <c r="A1278" s="430" t="s">
        <v>2292</v>
      </c>
      <c r="B1278" s="287" t="s">
        <v>2293</v>
      </c>
      <c r="C1278" s="260">
        <v>0</v>
      </c>
      <c r="D1278" s="431"/>
      <c r="E1278" s="291" t="str">
        <f t="shared" si="70"/>
        <v/>
      </c>
      <c r="F1278" s="261" t="str">
        <f t="shared" si="68"/>
        <v>否</v>
      </c>
      <c r="G1278" s="134" t="str">
        <f t="shared" si="69"/>
        <v>项</v>
      </c>
    </row>
    <row r="1279" ht="36" customHeight="1" spans="1:7">
      <c r="A1279" s="428" t="s">
        <v>109</v>
      </c>
      <c r="B1279" s="283" t="s">
        <v>110</v>
      </c>
      <c r="C1279" s="327">
        <v>1387</v>
      </c>
      <c r="D1279" s="429">
        <f>SUM(D1280,D1292,D1298,D1304,D1312,D1325,D1329,D1335)</f>
        <v>1375</v>
      </c>
      <c r="E1279" s="291">
        <f t="shared" si="70"/>
        <v>-0.009</v>
      </c>
      <c r="F1279" s="261" t="str">
        <f t="shared" si="68"/>
        <v>是</v>
      </c>
      <c r="G1279" s="134" t="str">
        <f t="shared" si="69"/>
        <v>类</v>
      </c>
    </row>
    <row r="1280" ht="36" customHeight="1" spans="1:7">
      <c r="A1280" s="428" t="s">
        <v>2294</v>
      </c>
      <c r="B1280" s="283" t="s">
        <v>2295</v>
      </c>
      <c r="C1280" s="327">
        <v>344</v>
      </c>
      <c r="D1280" s="429">
        <f>SUM(D1281:D1291)</f>
        <v>370</v>
      </c>
      <c r="E1280" s="291">
        <f t="shared" si="70"/>
        <v>0.076</v>
      </c>
      <c r="F1280" s="261" t="str">
        <f t="shared" si="68"/>
        <v>是</v>
      </c>
      <c r="G1280" s="134" t="str">
        <f t="shared" si="69"/>
        <v>款</v>
      </c>
    </row>
    <row r="1281" ht="36" customHeight="1" spans="1:7">
      <c r="A1281" s="430" t="s">
        <v>2296</v>
      </c>
      <c r="B1281" s="287" t="s">
        <v>139</v>
      </c>
      <c r="C1281" s="260">
        <v>185</v>
      </c>
      <c r="D1281" s="431">
        <v>212</v>
      </c>
      <c r="E1281" s="291">
        <f t="shared" si="70"/>
        <v>0.146</v>
      </c>
      <c r="F1281" s="261" t="str">
        <f t="shared" si="68"/>
        <v>是</v>
      </c>
      <c r="G1281" s="134" t="str">
        <f t="shared" si="69"/>
        <v>项</v>
      </c>
    </row>
    <row r="1282" ht="36" hidden="1" customHeight="1" spans="1:7">
      <c r="A1282" s="430" t="s">
        <v>2297</v>
      </c>
      <c r="B1282" s="287" t="s">
        <v>141</v>
      </c>
      <c r="C1282" s="260">
        <v>0</v>
      </c>
      <c r="D1282" s="431"/>
      <c r="E1282" s="291" t="str">
        <f t="shared" si="70"/>
        <v/>
      </c>
      <c r="F1282" s="261" t="str">
        <f t="shared" ref="F1282:F1345" si="71">IF(LEN(A1282)=3,"是",IF(B1282&lt;&gt;"",IF(SUM(C1282:D1282)&lt;&gt;0,"是","否"),"是"))</f>
        <v>否</v>
      </c>
      <c r="G1282" s="134" t="str">
        <f t="shared" ref="G1282:G1345" si="72">IF(LEN(A1282)=3,"类",IF(LEN(A1282)=5,"款","项"))</f>
        <v>项</v>
      </c>
    </row>
    <row r="1283" ht="36" hidden="1" customHeight="1" spans="1:7">
      <c r="A1283" s="430" t="s">
        <v>2298</v>
      </c>
      <c r="B1283" s="287" t="s">
        <v>143</v>
      </c>
      <c r="C1283" s="260">
        <v>0</v>
      </c>
      <c r="D1283" s="431"/>
      <c r="E1283" s="291" t="str">
        <f t="shared" si="70"/>
        <v/>
      </c>
      <c r="F1283" s="261" t="str">
        <f t="shared" si="71"/>
        <v>否</v>
      </c>
      <c r="G1283" s="134" t="str">
        <f t="shared" si="72"/>
        <v>项</v>
      </c>
    </row>
    <row r="1284" ht="36" hidden="1" customHeight="1" spans="1:7">
      <c r="A1284" s="430" t="s">
        <v>2299</v>
      </c>
      <c r="B1284" s="287" t="s">
        <v>2300</v>
      </c>
      <c r="C1284" s="260">
        <v>0</v>
      </c>
      <c r="D1284" s="431"/>
      <c r="E1284" s="291" t="str">
        <f t="shared" si="70"/>
        <v/>
      </c>
      <c r="F1284" s="261" t="str">
        <f t="shared" si="71"/>
        <v>否</v>
      </c>
      <c r="G1284" s="134" t="str">
        <f t="shared" si="72"/>
        <v>项</v>
      </c>
    </row>
    <row r="1285" ht="36" hidden="1" customHeight="1" spans="1:7">
      <c r="A1285" s="430" t="s">
        <v>2301</v>
      </c>
      <c r="B1285" s="287" t="s">
        <v>2302</v>
      </c>
      <c r="C1285" s="260">
        <v>0</v>
      </c>
      <c r="D1285" s="431"/>
      <c r="E1285" s="291" t="str">
        <f t="shared" si="70"/>
        <v/>
      </c>
      <c r="F1285" s="261" t="str">
        <f t="shared" si="71"/>
        <v>否</v>
      </c>
      <c r="G1285" s="134" t="str">
        <f t="shared" si="72"/>
        <v>项</v>
      </c>
    </row>
    <row r="1286" ht="36" customHeight="1" spans="1:7">
      <c r="A1286" s="430" t="s">
        <v>2303</v>
      </c>
      <c r="B1286" s="287" t="s">
        <v>2304</v>
      </c>
      <c r="C1286" s="260">
        <v>25</v>
      </c>
      <c r="D1286" s="431">
        <v>25</v>
      </c>
      <c r="E1286" s="291">
        <f t="shared" si="70"/>
        <v>0</v>
      </c>
      <c r="F1286" s="261" t="str">
        <f t="shared" si="71"/>
        <v>是</v>
      </c>
      <c r="G1286" s="134" t="str">
        <f t="shared" si="72"/>
        <v>项</v>
      </c>
    </row>
    <row r="1287" ht="36" hidden="1" customHeight="1" spans="1:7">
      <c r="A1287" s="430" t="s">
        <v>2305</v>
      </c>
      <c r="B1287" s="287" t="s">
        <v>2306</v>
      </c>
      <c r="C1287" s="260">
        <v>0</v>
      </c>
      <c r="D1287" s="431"/>
      <c r="E1287" s="291" t="str">
        <f t="shared" si="70"/>
        <v/>
      </c>
      <c r="F1287" s="261" t="str">
        <f t="shared" si="71"/>
        <v>否</v>
      </c>
      <c r="G1287" s="134" t="str">
        <f t="shared" si="72"/>
        <v>项</v>
      </c>
    </row>
    <row r="1288" ht="36" hidden="1" customHeight="1" spans="1:7">
      <c r="A1288" s="430" t="s">
        <v>2307</v>
      </c>
      <c r="B1288" s="287" t="s">
        <v>2308</v>
      </c>
      <c r="C1288" s="260">
        <v>0</v>
      </c>
      <c r="D1288" s="431"/>
      <c r="E1288" s="291" t="str">
        <f t="shared" si="70"/>
        <v/>
      </c>
      <c r="F1288" s="261" t="str">
        <f t="shared" si="71"/>
        <v>否</v>
      </c>
      <c r="G1288" s="134" t="str">
        <f t="shared" si="72"/>
        <v>项</v>
      </c>
    </row>
    <row r="1289" ht="36" customHeight="1" spans="1:7">
      <c r="A1289" s="430" t="s">
        <v>2309</v>
      </c>
      <c r="B1289" s="287" t="s">
        <v>2310</v>
      </c>
      <c r="C1289" s="260">
        <v>5</v>
      </c>
      <c r="D1289" s="431">
        <v>4</v>
      </c>
      <c r="E1289" s="291">
        <f t="shared" ref="E1289:E1350" si="73">IF(C1289&gt;0,D1289/C1289-1,IF(C1289&lt;0,-(D1289/C1289-1),""))</f>
        <v>-0.2</v>
      </c>
      <c r="F1289" s="261" t="str">
        <f t="shared" si="71"/>
        <v>是</v>
      </c>
      <c r="G1289" s="134" t="str">
        <f t="shared" si="72"/>
        <v>项</v>
      </c>
    </row>
    <row r="1290" ht="36" customHeight="1" spans="1:7">
      <c r="A1290" s="430" t="s">
        <v>2311</v>
      </c>
      <c r="B1290" s="287" t="s">
        <v>157</v>
      </c>
      <c r="C1290" s="260">
        <v>65</v>
      </c>
      <c r="D1290" s="431">
        <v>74</v>
      </c>
      <c r="E1290" s="291">
        <f t="shared" si="73"/>
        <v>0.138</v>
      </c>
      <c r="F1290" s="261" t="str">
        <f t="shared" si="71"/>
        <v>是</v>
      </c>
      <c r="G1290" s="134" t="str">
        <f t="shared" si="72"/>
        <v>项</v>
      </c>
    </row>
    <row r="1291" ht="36" customHeight="1" spans="1:7">
      <c r="A1291" s="430" t="s">
        <v>2312</v>
      </c>
      <c r="B1291" s="287" t="s">
        <v>2313</v>
      </c>
      <c r="C1291" s="260">
        <v>64</v>
      </c>
      <c r="D1291" s="431">
        <v>55</v>
      </c>
      <c r="E1291" s="291">
        <f t="shared" si="73"/>
        <v>-0.141</v>
      </c>
      <c r="F1291" s="261" t="str">
        <f t="shared" si="71"/>
        <v>是</v>
      </c>
      <c r="G1291" s="134" t="str">
        <f t="shared" si="72"/>
        <v>项</v>
      </c>
    </row>
    <row r="1292" ht="36" customHeight="1" spans="1:7">
      <c r="A1292" s="428" t="s">
        <v>2314</v>
      </c>
      <c r="B1292" s="283" t="s">
        <v>2315</v>
      </c>
      <c r="C1292" s="327">
        <v>850</v>
      </c>
      <c r="D1292" s="429">
        <f>SUM(D1293:D1297)</f>
        <v>851</v>
      </c>
      <c r="E1292" s="291">
        <f t="shared" si="73"/>
        <v>0.001</v>
      </c>
      <c r="F1292" s="261" t="str">
        <f t="shared" si="71"/>
        <v>是</v>
      </c>
      <c r="G1292" s="134" t="str">
        <f t="shared" si="72"/>
        <v>款</v>
      </c>
    </row>
    <row r="1293" ht="36" customHeight="1" spans="1:7">
      <c r="A1293" s="430" t="s">
        <v>2316</v>
      </c>
      <c r="B1293" s="287" t="s">
        <v>139</v>
      </c>
      <c r="C1293" s="260">
        <v>850</v>
      </c>
      <c r="D1293" s="431">
        <v>851</v>
      </c>
      <c r="E1293" s="291">
        <f t="shared" si="73"/>
        <v>0.001</v>
      </c>
      <c r="F1293" s="261" t="str">
        <f t="shared" si="71"/>
        <v>是</v>
      </c>
      <c r="G1293" s="134" t="str">
        <f t="shared" si="72"/>
        <v>项</v>
      </c>
    </row>
    <row r="1294" ht="36" hidden="1" customHeight="1" spans="1:7">
      <c r="A1294" s="430" t="s">
        <v>2317</v>
      </c>
      <c r="B1294" s="287" t="s">
        <v>141</v>
      </c>
      <c r="C1294" s="260">
        <v>0</v>
      </c>
      <c r="D1294" s="431"/>
      <c r="E1294" s="291" t="str">
        <f t="shared" si="73"/>
        <v/>
      </c>
      <c r="F1294" s="261" t="str">
        <f t="shared" si="71"/>
        <v>否</v>
      </c>
      <c r="G1294" s="134" t="str">
        <f t="shared" si="72"/>
        <v>项</v>
      </c>
    </row>
    <row r="1295" ht="36" hidden="1" customHeight="1" spans="1:7">
      <c r="A1295" s="430" t="s">
        <v>2318</v>
      </c>
      <c r="B1295" s="287" t="s">
        <v>143</v>
      </c>
      <c r="C1295" s="260">
        <v>0</v>
      </c>
      <c r="D1295" s="431"/>
      <c r="E1295" s="291" t="str">
        <f t="shared" si="73"/>
        <v/>
      </c>
      <c r="F1295" s="261" t="str">
        <f t="shared" si="71"/>
        <v>否</v>
      </c>
      <c r="G1295" s="134" t="str">
        <f t="shared" si="72"/>
        <v>项</v>
      </c>
    </row>
    <row r="1296" ht="36" hidden="1" customHeight="1" spans="1:7">
      <c r="A1296" s="430" t="s">
        <v>2319</v>
      </c>
      <c r="B1296" s="287" t="s">
        <v>2320</v>
      </c>
      <c r="C1296" s="260"/>
      <c r="D1296" s="431"/>
      <c r="E1296" s="291" t="str">
        <f t="shared" si="73"/>
        <v/>
      </c>
      <c r="F1296" s="261" t="str">
        <f t="shared" si="71"/>
        <v>否</v>
      </c>
      <c r="G1296" s="134" t="str">
        <f t="shared" si="72"/>
        <v>项</v>
      </c>
    </row>
    <row r="1297" ht="36" hidden="1" customHeight="1" spans="1:7">
      <c r="A1297" s="430" t="s">
        <v>2321</v>
      </c>
      <c r="B1297" s="287" t="s">
        <v>2322</v>
      </c>
      <c r="C1297" s="260">
        <v>0</v>
      </c>
      <c r="D1297" s="431"/>
      <c r="E1297" s="291" t="str">
        <f t="shared" si="73"/>
        <v/>
      </c>
      <c r="F1297" s="261" t="str">
        <f t="shared" si="71"/>
        <v>否</v>
      </c>
      <c r="G1297" s="134" t="str">
        <f t="shared" si="72"/>
        <v>项</v>
      </c>
    </row>
    <row r="1298" ht="36" hidden="1" customHeight="1" spans="1:7">
      <c r="A1298" s="428" t="s">
        <v>2323</v>
      </c>
      <c r="B1298" s="283" t="s">
        <v>2324</v>
      </c>
      <c r="C1298" s="327"/>
      <c r="D1298" s="429"/>
      <c r="E1298" s="291" t="str">
        <f t="shared" si="73"/>
        <v/>
      </c>
      <c r="F1298" s="261" t="str">
        <f t="shared" si="71"/>
        <v>否</v>
      </c>
      <c r="G1298" s="134" t="str">
        <f t="shared" si="72"/>
        <v>款</v>
      </c>
    </row>
    <row r="1299" ht="36" hidden="1" customHeight="1" spans="1:7">
      <c r="A1299" s="430" t="s">
        <v>2325</v>
      </c>
      <c r="B1299" s="287" t="s">
        <v>139</v>
      </c>
      <c r="C1299" s="260"/>
      <c r="D1299" s="431"/>
      <c r="E1299" s="291" t="str">
        <f t="shared" si="73"/>
        <v/>
      </c>
      <c r="F1299" s="261" t="str">
        <f t="shared" si="71"/>
        <v>否</v>
      </c>
      <c r="G1299" s="134" t="str">
        <f t="shared" si="72"/>
        <v>项</v>
      </c>
    </row>
    <row r="1300" ht="36" hidden="1" customHeight="1" spans="1:7">
      <c r="A1300" s="430" t="s">
        <v>2326</v>
      </c>
      <c r="B1300" s="287" t="s">
        <v>141</v>
      </c>
      <c r="C1300" s="260">
        <v>0</v>
      </c>
      <c r="D1300" s="431"/>
      <c r="E1300" s="291" t="str">
        <f t="shared" si="73"/>
        <v/>
      </c>
      <c r="F1300" s="261" t="str">
        <f t="shared" si="71"/>
        <v>否</v>
      </c>
      <c r="G1300" s="134" t="str">
        <f t="shared" si="72"/>
        <v>项</v>
      </c>
    </row>
    <row r="1301" ht="36" hidden="1" customHeight="1" spans="1:7">
      <c r="A1301" s="430" t="s">
        <v>2327</v>
      </c>
      <c r="B1301" s="287" t="s">
        <v>143</v>
      </c>
      <c r="C1301" s="260">
        <v>0</v>
      </c>
      <c r="D1301" s="431"/>
      <c r="E1301" s="291" t="str">
        <f t="shared" si="73"/>
        <v/>
      </c>
      <c r="F1301" s="261" t="str">
        <f t="shared" si="71"/>
        <v>否</v>
      </c>
      <c r="G1301" s="134" t="str">
        <f t="shared" si="72"/>
        <v>项</v>
      </c>
    </row>
    <row r="1302" ht="36" hidden="1" customHeight="1" spans="1:7">
      <c r="A1302" s="430" t="s">
        <v>2328</v>
      </c>
      <c r="B1302" s="287" t="s">
        <v>2329</v>
      </c>
      <c r="C1302" s="260"/>
      <c r="D1302" s="431"/>
      <c r="E1302" s="291" t="str">
        <f t="shared" si="73"/>
        <v/>
      </c>
      <c r="F1302" s="261" t="str">
        <f t="shared" si="71"/>
        <v>否</v>
      </c>
      <c r="G1302" s="134" t="str">
        <f t="shared" si="72"/>
        <v>项</v>
      </c>
    </row>
    <row r="1303" ht="36" hidden="1" customHeight="1" spans="1:7">
      <c r="A1303" s="430" t="s">
        <v>2330</v>
      </c>
      <c r="B1303" s="287" t="s">
        <v>2331</v>
      </c>
      <c r="C1303" s="260"/>
      <c r="D1303" s="431"/>
      <c r="E1303" s="291" t="str">
        <f t="shared" si="73"/>
        <v/>
      </c>
      <c r="F1303" s="261" t="str">
        <f t="shared" si="71"/>
        <v>否</v>
      </c>
      <c r="G1303" s="134" t="str">
        <f t="shared" si="72"/>
        <v>项</v>
      </c>
    </row>
    <row r="1304" ht="36" hidden="1" customHeight="1" spans="1:7">
      <c r="A1304" s="428" t="s">
        <v>2332</v>
      </c>
      <c r="B1304" s="283" t="s">
        <v>2333</v>
      </c>
      <c r="C1304" s="327"/>
      <c r="D1304" s="429"/>
      <c r="E1304" s="291" t="str">
        <f t="shared" si="73"/>
        <v/>
      </c>
      <c r="F1304" s="261" t="str">
        <f t="shared" si="71"/>
        <v>否</v>
      </c>
      <c r="G1304" s="134" t="str">
        <f t="shared" si="72"/>
        <v>款</v>
      </c>
    </row>
    <row r="1305" ht="36" hidden="1" customHeight="1" spans="1:7">
      <c r="A1305" s="430" t="s">
        <v>2334</v>
      </c>
      <c r="B1305" s="287" t="s">
        <v>139</v>
      </c>
      <c r="C1305" s="260">
        <v>0</v>
      </c>
      <c r="D1305" s="431"/>
      <c r="E1305" s="291" t="str">
        <f t="shared" si="73"/>
        <v/>
      </c>
      <c r="F1305" s="261" t="str">
        <f t="shared" si="71"/>
        <v>否</v>
      </c>
      <c r="G1305" s="134" t="str">
        <f t="shared" si="72"/>
        <v>项</v>
      </c>
    </row>
    <row r="1306" ht="36" hidden="1" customHeight="1" spans="1:7">
      <c r="A1306" s="430" t="s">
        <v>2335</v>
      </c>
      <c r="B1306" s="287" t="s">
        <v>141</v>
      </c>
      <c r="C1306" s="260">
        <v>0</v>
      </c>
      <c r="D1306" s="431"/>
      <c r="E1306" s="291" t="str">
        <f t="shared" si="73"/>
        <v/>
      </c>
      <c r="F1306" s="261" t="str">
        <f t="shared" si="71"/>
        <v>否</v>
      </c>
      <c r="G1306" s="134" t="str">
        <f t="shared" si="72"/>
        <v>项</v>
      </c>
    </row>
    <row r="1307" ht="36" hidden="1" customHeight="1" spans="1:7">
      <c r="A1307" s="430" t="s">
        <v>2336</v>
      </c>
      <c r="B1307" s="287" t="s">
        <v>143</v>
      </c>
      <c r="C1307" s="260">
        <v>0</v>
      </c>
      <c r="D1307" s="431"/>
      <c r="E1307" s="291" t="str">
        <f t="shared" si="73"/>
        <v/>
      </c>
      <c r="F1307" s="261" t="str">
        <f t="shared" si="71"/>
        <v>否</v>
      </c>
      <c r="G1307" s="134" t="str">
        <f t="shared" si="72"/>
        <v>项</v>
      </c>
    </row>
    <row r="1308" ht="36" hidden="1" customHeight="1" spans="1:7">
      <c r="A1308" s="430" t="s">
        <v>2337</v>
      </c>
      <c r="B1308" s="287" t="s">
        <v>2338</v>
      </c>
      <c r="C1308" s="260"/>
      <c r="D1308" s="431"/>
      <c r="E1308" s="291" t="str">
        <f t="shared" si="73"/>
        <v/>
      </c>
      <c r="F1308" s="261" t="str">
        <f t="shared" si="71"/>
        <v>否</v>
      </c>
      <c r="G1308" s="134" t="str">
        <f t="shared" si="72"/>
        <v>项</v>
      </c>
    </row>
    <row r="1309" ht="36" hidden="1" customHeight="1" spans="1:7">
      <c r="A1309" s="430" t="s">
        <v>2339</v>
      </c>
      <c r="B1309" s="287" t="s">
        <v>2340</v>
      </c>
      <c r="C1309" s="260"/>
      <c r="D1309" s="431"/>
      <c r="E1309" s="291" t="str">
        <f t="shared" si="73"/>
        <v/>
      </c>
      <c r="F1309" s="261" t="str">
        <f t="shared" si="71"/>
        <v>否</v>
      </c>
      <c r="G1309" s="134" t="str">
        <f t="shared" si="72"/>
        <v>项</v>
      </c>
    </row>
    <row r="1310" ht="36" hidden="1" customHeight="1" spans="1:7">
      <c r="A1310" s="430" t="s">
        <v>2341</v>
      </c>
      <c r="B1310" s="287" t="s">
        <v>157</v>
      </c>
      <c r="C1310" s="260"/>
      <c r="D1310" s="431"/>
      <c r="E1310" s="291" t="str">
        <f t="shared" si="73"/>
        <v/>
      </c>
      <c r="F1310" s="261" t="str">
        <f t="shared" si="71"/>
        <v>否</v>
      </c>
      <c r="G1310" s="134" t="str">
        <f t="shared" si="72"/>
        <v>项</v>
      </c>
    </row>
    <row r="1311" ht="36" hidden="1" customHeight="1" spans="1:7">
      <c r="A1311" s="430" t="s">
        <v>2342</v>
      </c>
      <c r="B1311" s="287" t="s">
        <v>2343</v>
      </c>
      <c r="C1311" s="260">
        <v>0</v>
      </c>
      <c r="D1311" s="431"/>
      <c r="E1311" s="291" t="str">
        <f t="shared" si="73"/>
        <v/>
      </c>
      <c r="F1311" s="261" t="str">
        <f t="shared" si="71"/>
        <v>否</v>
      </c>
      <c r="G1311" s="134" t="str">
        <f t="shared" si="72"/>
        <v>项</v>
      </c>
    </row>
    <row r="1312" ht="36" customHeight="1" spans="1:7">
      <c r="A1312" s="428" t="s">
        <v>2344</v>
      </c>
      <c r="B1312" s="283" t="s">
        <v>2345</v>
      </c>
      <c r="C1312" s="327">
        <v>80</v>
      </c>
      <c r="D1312" s="429">
        <f>SUM(D1313:D1324)</f>
        <v>77</v>
      </c>
      <c r="E1312" s="291">
        <f t="shared" si="73"/>
        <v>-0.038</v>
      </c>
      <c r="F1312" s="261" t="str">
        <f t="shared" si="71"/>
        <v>是</v>
      </c>
      <c r="G1312" s="134" t="str">
        <f t="shared" si="72"/>
        <v>款</v>
      </c>
    </row>
    <row r="1313" ht="36" customHeight="1" spans="1:7">
      <c r="A1313" s="430" t="s">
        <v>2346</v>
      </c>
      <c r="B1313" s="287" t="s">
        <v>139</v>
      </c>
      <c r="C1313" s="260">
        <v>66</v>
      </c>
      <c r="D1313" s="431">
        <v>63</v>
      </c>
      <c r="E1313" s="291">
        <f t="shared" si="73"/>
        <v>-0.045</v>
      </c>
      <c r="F1313" s="261" t="str">
        <f t="shared" si="71"/>
        <v>是</v>
      </c>
      <c r="G1313" s="134" t="str">
        <f t="shared" si="72"/>
        <v>项</v>
      </c>
    </row>
    <row r="1314" ht="36" customHeight="1" spans="1:7">
      <c r="A1314" s="430" t="s">
        <v>2347</v>
      </c>
      <c r="B1314" s="287" t="s">
        <v>141</v>
      </c>
      <c r="C1314" s="260">
        <v>8</v>
      </c>
      <c r="D1314" s="431">
        <v>14</v>
      </c>
      <c r="E1314" s="291">
        <f t="shared" si="73"/>
        <v>0.75</v>
      </c>
      <c r="F1314" s="261" t="str">
        <f t="shared" si="71"/>
        <v>是</v>
      </c>
      <c r="G1314" s="134" t="str">
        <f t="shared" si="72"/>
        <v>项</v>
      </c>
    </row>
    <row r="1315" ht="36" hidden="1" customHeight="1" spans="1:7">
      <c r="A1315" s="430" t="s">
        <v>2348</v>
      </c>
      <c r="B1315" s="287" t="s">
        <v>143</v>
      </c>
      <c r="C1315" s="260">
        <v>0</v>
      </c>
      <c r="D1315" s="431"/>
      <c r="E1315" s="291" t="str">
        <f t="shared" si="73"/>
        <v/>
      </c>
      <c r="F1315" s="261" t="str">
        <f t="shared" si="71"/>
        <v>否</v>
      </c>
      <c r="G1315" s="134" t="str">
        <f t="shared" si="72"/>
        <v>项</v>
      </c>
    </row>
    <row r="1316" ht="36" hidden="1" customHeight="1" spans="1:7">
      <c r="A1316" s="430" t="s">
        <v>2349</v>
      </c>
      <c r="B1316" s="287" t="s">
        <v>2350</v>
      </c>
      <c r="C1316" s="260"/>
      <c r="D1316" s="431"/>
      <c r="E1316" s="291" t="str">
        <f t="shared" si="73"/>
        <v/>
      </c>
      <c r="F1316" s="261" t="str">
        <f t="shared" si="71"/>
        <v>否</v>
      </c>
      <c r="G1316" s="134" t="str">
        <f t="shared" si="72"/>
        <v>项</v>
      </c>
    </row>
    <row r="1317" ht="36" hidden="1" customHeight="1" spans="1:7">
      <c r="A1317" s="430" t="s">
        <v>2351</v>
      </c>
      <c r="B1317" s="287" t="s">
        <v>2352</v>
      </c>
      <c r="C1317" s="260"/>
      <c r="D1317" s="431"/>
      <c r="E1317" s="291" t="str">
        <f t="shared" si="73"/>
        <v/>
      </c>
      <c r="F1317" s="261" t="str">
        <f t="shared" si="71"/>
        <v>否</v>
      </c>
      <c r="G1317" s="134" t="str">
        <f t="shared" si="72"/>
        <v>项</v>
      </c>
    </row>
    <row r="1318" ht="36" hidden="1" customHeight="1" spans="1:7">
      <c r="A1318" s="430" t="s">
        <v>2353</v>
      </c>
      <c r="B1318" s="287" t="s">
        <v>2354</v>
      </c>
      <c r="C1318" s="260"/>
      <c r="D1318" s="431"/>
      <c r="E1318" s="291" t="str">
        <f t="shared" si="73"/>
        <v/>
      </c>
      <c r="F1318" s="261" t="str">
        <f t="shared" si="71"/>
        <v>否</v>
      </c>
      <c r="G1318" s="134" t="str">
        <f t="shared" si="72"/>
        <v>项</v>
      </c>
    </row>
    <row r="1319" ht="36" hidden="1" customHeight="1" spans="1:7">
      <c r="A1319" s="430" t="s">
        <v>2355</v>
      </c>
      <c r="B1319" s="287" t="s">
        <v>2356</v>
      </c>
      <c r="C1319" s="260">
        <v>0</v>
      </c>
      <c r="D1319" s="431"/>
      <c r="E1319" s="291" t="str">
        <f t="shared" si="73"/>
        <v/>
      </c>
      <c r="F1319" s="261" t="str">
        <f t="shared" si="71"/>
        <v>否</v>
      </c>
      <c r="G1319" s="134" t="str">
        <f t="shared" si="72"/>
        <v>项</v>
      </c>
    </row>
    <row r="1320" ht="36" hidden="1" customHeight="1" spans="1:7">
      <c r="A1320" s="430" t="s">
        <v>2357</v>
      </c>
      <c r="B1320" s="287" t="s">
        <v>2358</v>
      </c>
      <c r="C1320" s="260">
        <v>0</v>
      </c>
      <c r="D1320" s="431"/>
      <c r="E1320" s="291" t="str">
        <f t="shared" si="73"/>
        <v/>
      </c>
      <c r="F1320" s="261" t="str">
        <f t="shared" si="71"/>
        <v>否</v>
      </c>
      <c r="G1320" s="134" t="str">
        <f t="shared" si="72"/>
        <v>项</v>
      </c>
    </row>
    <row r="1321" ht="36" hidden="1" customHeight="1" spans="1:7">
      <c r="A1321" s="430" t="s">
        <v>2359</v>
      </c>
      <c r="B1321" s="287" t="s">
        <v>2360</v>
      </c>
      <c r="C1321" s="260">
        <v>0</v>
      </c>
      <c r="D1321" s="431"/>
      <c r="E1321" s="291" t="str">
        <f t="shared" si="73"/>
        <v/>
      </c>
      <c r="F1321" s="261" t="str">
        <f t="shared" si="71"/>
        <v>否</v>
      </c>
      <c r="G1321" s="134" t="str">
        <f t="shared" si="72"/>
        <v>项</v>
      </c>
    </row>
    <row r="1322" ht="36" hidden="1" customHeight="1" spans="1:7">
      <c r="A1322" s="430" t="s">
        <v>2361</v>
      </c>
      <c r="B1322" s="287" t="s">
        <v>2362</v>
      </c>
      <c r="C1322" s="260">
        <v>0</v>
      </c>
      <c r="D1322" s="431"/>
      <c r="E1322" s="291" t="str">
        <f t="shared" si="73"/>
        <v/>
      </c>
      <c r="F1322" s="261" t="str">
        <f t="shared" si="71"/>
        <v>否</v>
      </c>
      <c r="G1322" s="134" t="str">
        <f t="shared" si="72"/>
        <v>项</v>
      </c>
    </row>
    <row r="1323" ht="36" hidden="1" customHeight="1" spans="1:7">
      <c r="A1323" s="430" t="s">
        <v>2363</v>
      </c>
      <c r="B1323" s="287" t="s">
        <v>2364</v>
      </c>
      <c r="C1323" s="260"/>
      <c r="D1323" s="431"/>
      <c r="E1323" s="291" t="str">
        <f t="shared" si="73"/>
        <v/>
      </c>
      <c r="F1323" s="261" t="str">
        <f t="shared" si="71"/>
        <v>否</v>
      </c>
      <c r="G1323" s="134" t="str">
        <f t="shared" si="72"/>
        <v>项</v>
      </c>
    </row>
    <row r="1324" ht="36" hidden="1" customHeight="1" spans="1:7">
      <c r="A1324" s="430" t="s">
        <v>2365</v>
      </c>
      <c r="B1324" s="287" t="s">
        <v>2366</v>
      </c>
      <c r="C1324" s="260">
        <v>6</v>
      </c>
      <c r="D1324" s="431">
        <v>0</v>
      </c>
      <c r="E1324" s="291">
        <f t="shared" si="73"/>
        <v>-1</v>
      </c>
      <c r="F1324" s="261" t="str">
        <f t="shared" si="71"/>
        <v>是</v>
      </c>
      <c r="G1324" s="134" t="str">
        <f t="shared" si="72"/>
        <v>项</v>
      </c>
    </row>
    <row r="1325" ht="36" customHeight="1" spans="1:7">
      <c r="A1325" s="428" t="s">
        <v>2367</v>
      </c>
      <c r="B1325" s="283" t="s">
        <v>2368</v>
      </c>
      <c r="C1325" s="327">
        <v>113</v>
      </c>
      <c r="D1325" s="429">
        <f>SUM(D1326:D1328)</f>
        <v>52</v>
      </c>
      <c r="E1325" s="291">
        <f t="shared" si="73"/>
        <v>-0.54</v>
      </c>
      <c r="F1325" s="261" t="str">
        <f t="shared" si="71"/>
        <v>是</v>
      </c>
      <c r="G1325" s="134" t="str">
        <f t="shared" si="72"/>
        <v>款</v>
      </c>
    </row>
    <row r="1326" ht="36" customHeight="1" spans="1:7">
      <c r="A1326" s="430" t="s">
        <v>2369</v>
      </c>
      <c r="B1326" s="287" t="s">
        <v>2370</v>
      </c>
      <c r="C1326" s="260">
        <v>113</v>
      </c>
      <c r="D1326" s="431">
        <v>52</v>
      </c>
      <c r="E1326" s="291">
        <f t="shared" si="73"/>
        <v>-0.54</v>
      </c>
      <c r="F1326" s="261" t="str">
        <f t="shared" si="71"/>
        <v>是</v>
      </c>
      <c r="G1326" s="134" t="str">
        <f t="shared" si="72"/>
        <v>项</v>
      </c>
    </row>
    <row r="1327" ht="36" hidden="1" customHeight="1" spans="1:7">
      <c r="A1327" s="430" t="s">
        <v>2371</v>
      </c>
      <c r="B1327" s="287" t="s">
        <v>2372</v>
      </c>
      <c r="C1327" s="260">
        <v>0</v>
      </c>
      <c r="D1327" s="431"/>
      <c r="E1327" s="291" t="str">
        <f t="shared" si="73"/>
        <v/>
      </c>
      <c r="F1327" s="261" t="str">
        <f t="shared" si="71"/>
        <v>否</v>
      </c>
      <c r="G1327" s="134" t="str">
        <f t="shared" si="72"/>
        <v>项</v>
      </c>
    </row>
    <row r="1328" ht="36" hidden="1" customHeight="1" spans="1:7">
      <c r="A1328" s="430" t="s">
        <v>2373</v>
      </c>
      <c r="B1328" s="287" t="s">
        <v>2374</v>
      </c>
      <c r="C1328" s="260"/>
      <c r="D1328" s="431"/>
      <c r="E1328" s="291" t="str">
        <f t="shared" si="73"/>
        <v/>
      </c>
      <c r="F1328" s="261" t="str">
        <f t="shared" si="71"/>
        <v>否</v>
      </c>
      <c r="G1328" s="134" t="str">
        <f t="shared" si="72"/>
        <v>项</v>
      </c>
    </row>
    <row r="1329" ht="36" customHeight="1" spans="1:7">
      <c r="A1329" s="428" t="s">
        <v>2375</v>
      </c>
      <c r="B1329" s="283" t="s">
        <v>2376</v>
      </c>
      <c r="C1329" s="327">
        <v>0</v>
      </c>
      <c r="D1329" s="429">
        <f>SUM(D1330:D1334)</f>
        <v>10</v>
      </c>
      <c r="E1329" s="291">
        <v>1</v>
      </c>
      <c r="F1329" s="261" t="str">
        <f t="shared" si="71"/>
        <v>是</v>
      </c>
      <c r="G1329" s="134" t="str">
        <f t="shared" si="72"/>
        <v>款</v>
      </c>
    </row>
    <row r="1330" ht="36" hidden="1" customHeight="1" spans="1:7">
      <c r="A1330" s="430" t="s">
        <v>2377</v>
      </c>
      <c r="B1330" s="287" t="s">
        <v>2378</v>
      </c>
      <c r="C1330" s="260">
        <v>0</v>
      </c>
      <c r="D1330" s="431"/>
      <c r="E1330" s="291" t="str">
        <f t="shared" si="73"/>
        <v/>
      </c>
      <c r="F1330" s="261" t="str">
        <f t="shared" si="71"/>
        <v>否</v>
      </c>
      <c r="G1330" s="134" t="str">
        <f t="shared" si="72"/>
        <v>项</v>
      </c>
    </row>
    <row r="1331" ht="36" hidden="1" customHeight="1" spans="1:7">
      <c r="A1331" s="430" t="s">
        <v>2379</v>
      </c>
      <c r="B1331" s="287" t="s">
        <v>2380</v>
      </c>
      <c r="C1331" s="260">
        <v>0</v>
      </c>
      <c r="D1331" s="431"/>
      <c r="E1331" s="291" t="str">
        <f t="shared" si="73"/>
        <v/>
      </c>
      <c r="F1331" s="261" t="str">
        <f t="shared" si="71"/>
        <v>否</v>
      </c>
      <c r="G1331" s="134" t="str">
        <f t="shared" si="72"/>
        <v>项</v>
      </c>
    </row>
    <row r="1332" ht="36" customHeight="1" spans="1:7">
      <c r="A1332" s="430" t="s">
        <v>2381</v>
      </c>
      <c r="B1332" s="287" t="s">
        <v>2382</v>
      </c>
      <c r="C1332" s="260">
        <v>0</v>
      </c>
      <c r="D1332" s="431">
        <v>10</v>
      </c>
      <c r="E1332" s="291">
        <v>1</v>
      </c>
      <c r="F1332" s="261" t="str">
        <f t="shared" si="71"/>
        <v>是</v>
      </c>
      <c r="G1332" s="134" t="str">
        <f t="shared" si="72"/>
        <v>项</v>
      </c>
    </row>
    <row r="1333" ht="36" hidden="1" customHeight="1" spans="1:7">
      <c r="A1333" s="430" t="s">
        <v>2383</v>
      </c>
      <c r="B1333" s="287" t="s">
        <v>2384</v>
      </c>
      <c r="C1333" s="260">
        <v>0</v>
      </c>
      <c r="D1333" s="431"/>
      <c r="E1333" s="291" t="str">
        <f t="shared" si="73"/>
        <v/>
      </c>
      <c r="F1333" s="261" t="str">
        <f t="shared" si="71"/>
        <v>否</v>
      </c>
      <c r="G1333" s="134" t="str">
        <f t="shared" si="72"/>
        <v>项</v>
      </c>
    </row>
    <row r="1334" ht="36" hidden="1" customHeight="1" spans="1:7">
      <c r="A1334" s="430" t="s">
        <v>2385</v>
      </c>
      <c r="B1334" s="287" t="s">
        <v>2386</v>
      </c>
      <c r="C1334" s="260">
        <v>0</v>
      </c>
      <c r="D1334" s="431"/>
      <c r="E1334" s="291" t="str">
        <f t="shared" si="73"/>
        <v/>
      </c>
      <c r="F1334" s="261" t="str">
        <f t="shared" si="71"/>
        <v>否</v>
      </c>
      <c r="G1334" s="134" t="str">
        <f t="shared" si="72"/>
        <v>项</v>
      </c>
    </row>
    <row r="1335" ht="36" customHeight="1" spans="1:7">
      <c r="A1335" s="428" t="s">
        <v>2387</v>
      </c>
      <c r="B1335" s="283" t="s">
        <v>2388</v>
      </c>
      <c r="C1335" s="327">
        <v>0</v>
      </c>
      <c r="D1335" s="429">
        <f>SUM(D1336)</f>
        <v>15</v>
      </c>
      <c r="E1335" s="291">
        <v>1</v>
      </c>
      <c r="F1335" s="261" t="str">
        <f t="shared" si="71"/>
        <v>是</v>
      </c>
      <c r="G1335" s="134" t="str">
        <f t="shared" si="72"/>
        <v>款</v>
      </c>
    </row>
    <row r="1336" ht="36" customHeight="1" spans="1:7">
      <c r="A1336" s="289" t="s">
        <v>2389</v>
      </c>
      <c r="B1336" s="287" t="s">
        <v>2390</v>
      </c>
      <c r="C1336" s="260">
        <v>0</v>
      </c>
      <c r="D1336" s="431">
        <v>15</v>
      </c>
      <c r="E1336" s="291">
        <v>1</v>
      </c>
      <c r="F1336" s="261" t="str">
        <f t="shared" si="71"/>
        <v>是</v>
      </c>
      <c r="G1336" s="134" t="str">
        <f t="shared" si="72"/>
        <v>项</v>
      </c>
    </row>
    <row r="1337" ht="36" customHeight="1" spans="1:7">
      <c r="A1337" s="428" t="s">
        <v>111</v>
      </c>
      <c r="B1337" s="283" t="s">
        <v>112</v>
      </c>
      <c r="C1337" s="327">
        <v>1900</v>
      </c>
      <c r="D1337" s="429">
        <v>1907</v>
      </c>
      <c r="E1337" s="291">
        <f t="shared" si="73"/>
        <v>0.004</v>
      </c>
      <c r="F1337" s="261" t="str">
        <f t="shared" si="71"/>
        <v>是</v>
      </c>
      <c r="G1337" s="134" t="str">
        <f t="shared" si="72"/>
        <v>类</v>
      </c>
    </row>
    <row r="1338" ht="36" customHeight="1" spans="1:7">
      <c r="A1338" s="428" t="s">
        <v>113</v>
      </c>
      <c r="B1338" s="283" t="s">
        <v>114</v>
      </c>
      <c r="C1338" s="327">
        <v>3502</v>
      </c>
      <c r="D1338" s="429">
        <f>SUM(D1339)</f>
        <v>3226</v>
      </c>
      <c r="E1338" s="291">
        <f t="shared" si="73"/>
        <v>-0.079</v>
      </c>
      <c r="F1338" s="261" t="str">
        <f t="shared" si="71"/>
        <v>是</v>
      </c>
      <c r="G1338" s="134" t="str">
        <f t="shared" si="72"/>
        <v>类</v>
      </c>
    </row>
    <row r="1339" ht="36" customHeight="1" spans="1:7">
      <c r="A1339" s="428" t="s">
        <v>2391</v>
      </c>
      <c r="B1339" s="283" t="s">
        <v>2392</v>
      </c>
      <c r="C1339" s="327">
        <v>3502</v>
      </c>
      <c r="D1339" s="429">
        <f>SUM(D1340:D1343)</f>
        <v>3226</v>
      </c>
      <c r="E1339" s="291">
        <f t="shared" si="73"/>
        <v>-0.079</v>
      </c>
      <c r="F1339" s="261" t="str">
        <f t="shared" si="71"/>
        <v>是</v>
      </c>
      <c r="G1339" s="134" t="str">
        <f t="shared" si="72"/>
        <v>款</v>
      </c>
    </row>
    <row r="1340" ht="36" customHeight="1" spans="1:7">
      <c r="A1340" s="430" t="s">
        <v>2393</v>
      </c>
      <c r="B1340" s="287" t="s">
        <v>2394</v>
      </c>
      <c r="C1340" s="260">
        <v>3502</v>
      </c>
      <c r="D1340" s="431">
        <v>3226</v>
      </c>
      <c r="E1340" s="291">
        <f t="shared" si="73"/>
        <v>-0.079</v>
      </c>
      <c r="F1340" s="261" t="str">
        <f t="shared" si="71"/>
        <v>是</v>
      </c>
      <c r="G1340" s="134" t="str">
        <f t="shared" si="72"/>
        <v>项</v>
      </c>
    </row>
    <row r="1341" ht="36" hidden="1" customHeight="1" spans="1:7">
      <c r="A1341" s="430" t="s">
        <v>2395</v>
      </c>
      <c r="B1341" s="287" t="s">
        <v>2396</v>
      </c>
      <c r="C1341" s="260"/>
      <c r="D1341" s="431"/>
      <c r="E1341" s="291" t="str">
        <f t="shared" si="73"/>
        <v/>
      </c>
      <c r="F1341" s="261" t="str">
        <f t="shared" si="71"/>
        <v>否</v>
      </c>
      <c r="G1341" s="134" t="str">
        <f t="shared" si="72"/>
        <v>项</v>
      </c>
    </row>
    <row r="1342" ht="36" hidden="1" customHeight="1" spans="1:7">
      <c r="A1342" s="430" t="s">
        <v>2397</v>
      </c>
      <c r="B1342" s="287" t="s">
        <v>2398</v>
      </c>
      <c r="C1342" s="260"/>
      <c r="D1342" s="431"/>
      <c r="E1342" s="291" t="str">
        <f t="shared" si="73"/>
        <v/>
      </c>
      <c r="F1342" s="261" t="str">
        <f t="shared" si="71"/>
        <v>否</v>
      </c>
      <c r="G1342" s="134" t="str">
        <f t="shared" si="72"/>
        <v>项</v>
      </c>
    </row>
    <row r="1343" ht="36" hidden="1" customHeight="1" spans="1:7">
      <c r="A1343" s="430">
        <v>2320399</v>
      </c>
      <c r="B1343" s="287" t="s">
        <v>2399</v>
      </c>
      <c r="C1343" s="260">
        <v>0</v>
      </c>
      <c r="D1343" s="431"/>
      <c r="E1343" s="291" t="str">
        <f t="shared" si="73"/>
        <v/>
      </c>
      <c r="F1343" s="261" t="str">
        <f t="shared" si="71"/>
        <v>否</v>
      </c>
      <c r="G1343" s="134" t="str">
        <f t="shared" si="72"/>
        <v>项</v>
      </c>
    </row>
    <row r="1344" ht="36" customHeight="1" spans="1:7">
      <c r="A1344" s="428" t="s">
        <v>115</v>
      </c>
      <c r="B1344" s="283" t="s">
        <v>116</v>
      </c>
      <c r="C1344" s="327">
        <v>30</v>
      </c>
      <c r="D1344" s="429">
        <v>10</v>
      </c>
      <c r="E1344" s="291">
        <f t="shared" si="73"/>
        <v>-0.667</v>
      </c>
      <c r="F1344" s="261" t="str">
        <f t="shared" si="71"/>
        <v>是</v>
      </c>
      <c r="G1344" s="134" t="str">
        <f t="shared" si="72"/>
        <v>类</v>
      </c>
    </row>
    <row r="1345" ht="36" customHeight="1" spans="1:7">
      <c r="A1345" s="428" t="s">
        <v>2400</v>
      </c>
      <c r="B1345" s="283" t="s">
        <v>2401</v>
      </c>
      <c r="C1345" s="327">
        <v>30</v>
      </c>
      <c r="D1345" s="429">
        <v>10</v>
      </c>
      <c r="E1345" s="291">
        <f t="shared" si="73"/>
        <v>-0.667</v>
      </c>
      <c r="F1345" s="261" t="str">
        <f t="shared" si="71"/>
        <v>是</v>
      </c>
      <c r="G1345" s="134" t="str">
        <f t="shared" si="72"/>
        <v>款</v>
      </c>
    </row>
    <row r="1346" ht="36" hidden="1" customHeight="1" spans="1:7">
      <c r="A1346" s="428" t="s">
        <v>117</v>
      </c>
      <c r="B1346" s="283" t="s">
        <v>118</v>
      </c>
      <c r="C1346" s="327">
        <v>1</v>
      </c>
      <c r="D1346" s="429"/>
      <c r="E1346" s="291">
        <f t="shared" si="73"/>
        <v>-1</v>
      </c>
      <c r="F1346" s="261" t="str">
        <f>IF(LEN(A1346)=3,"是",IF(B1346&lt;&gt;"",IF(SUM(C1346:D1346)&lt;&gt;0,"是","否"),"是"))</f>
        <v>是</v>
      </c>
      <c r="G1346" s="134" t="str">
        <f>IF(LEN(A1346)=3,"类",IF(LEN(A1346)=5,"款","项"))</f>
        <v>类</v>
      </c>
    </row>
    <row r="1347" ht="36" hidden="1" customHeight="1" spans="1:7">
      <c r="A1347" s="428" t="s">
        <v>2402</v>
      </c>
      <c r="B1347" s="283" t="s">
        <v>2403</v>
      </c>
      <c r="C1347" s="327"/>
      <c r="D1347" s="429"/>
      <c r="E1347" s="291" t="str">
        <f t="shared" si="73"/>
        <v/>
      </c>
      <c r="F1347" s="261" t="str">
        <f>IF(LEN(A1347)=3,"是",IF(B1347&lt;&gt;"",IF(SUM(C1347:D1347)&lt;&gt;0,"是","否"),"是"))</f>
        <v>否</v>
      </c>
      <c r="G1347" s="134" t="str">
        <f>IF(LEN(A1347)=3,"类",IF(LEN(A1347)=5,"款","项"))</f>
        <v>款</v>
      </c>
    </row>
    <row r="1348" ht="36" hidden="1" customHeight="1" spans="1:7">
      <c r="A1348" s="428" t="s">
        <v>2404</v>
      </c>
      <c r="B1348" s="283" t="s">
        <v>2074</v>
      </c>
      <c r="C1348" s="327">
        <v>1</v>
      </c>
      <c r="D1348" s="429"/>
      <c r="E1348" s="291">
        <f t="shared" si="73"/>
        <v>-1</v>
      </c>
      <c r="F1348" s="261" t="str">
        <f>IF(LEN(A1348)=3,"是",IF(B1348&lt;&gt;"",IF(SUM(C1348:D1348)&lt;&gt;0,"是","否"),"是"))</f>
        <v>是</v>
      </c>
      <c r="G1348" s="134" t="str">
        <f>IF(LEN(A1348)=3,"类",IF(LEN(A1348)=5,"款","项"))</f>
        <v>款</v>
      </c>
    </row>
    <row r="1349" ht="36" hidden="1" customHeight="1" spans="1:6">
      <c r="A1349" s="455"/>
      <c r="B1349" s="456"/>
      <c r="C1349" s="457"/>
      <c r="D1349" s="458"/>
      <c r="E1349" s="291" t="str">
        <f t="shared" si="73"/>
        <v/>
      </c>
      <c r="F1349" s="261" t="str">
        <f>IF(LEN(A1349)=3,"是",IF(B1349&lt;&gt;"",IF(SUM(C1349:D1349)&lt;&gt;0,"是","否"),"是"))</f>
        <v>是</v>
      </c>
    </row>
    <row r="1350" ht="36" customHeight="1" spans="1:6">
      <c r="A1350" s="459" t="s">
        <v>2405</v>
      </c>
      <c r="B1350" s="224" t="s">
        <v>2406</v>
      </c>
      <c r="C1350" s="284">
        <v>190000</v>
      </c>
      <c r="D1350" s="460">
        <f>SUM(D4,D265,D268,D287,D379,D433,D489,D548,D676,D750,D829,D852,D965,D1029,D1099,D1119,D1146,D1156,D1201,D1221,D1279,D1337,D1338,D1344,D1346)</f>
        <v>190700</v>
      </c>
      <c r="E1350" s="291">
        <f t="shared" si="73"/>
        <v>0.004</v>
      </c>
      <c r="F1350" s="261" t="str">
        <f>IF(LEN(A1350)=3,"是",IF(B1350&lt;&gt;"",IF(SUM(C1350:D1350)&lt;&gt;0,"是","否"),"是"))</f>
        <v>是</v>
      </c>
    </row>
    <row r="1351" spans="3:3">
      <c r="C1351" s="461"/>
    </row>
    <row r="1352" spans="3:3">
      <c r="C1352" s="462"/>
    </row>
    <row r="1353" spans="3:3">
      <c r="C1353" s="461"/>
    </row>
    <row r="1354" spans="3:3">
      <c r="C1354" s="462"/>
    </row>
    <row r="1355" spans="3:3">
      <c r="C1355" s="461"/>
    </row>
    <row r="1356" spans="3:3">
      <c r="C1356" s="461"/>
    </row>
    <row r="1357" spans="3:3">
      <c r="C1357" s="462"/>
    </row>
    <row r="1358" spans="3:3">
      <c r="C1358" s="461"/>
    </row>
    <row r="1359" spans="3:3">
      <c r="C1359" s="461"/>
    </row>
    <row r="1360" spans="3:3">
      <c r="C1360" s="461"/>
    </row>
    <row r="1361" spans="3:3">
      <c r="C1361" s="461"/>
    </row>
    <row r="1362" spans="3:5">
      <c r="C1362" s="462"/>
      <c r="E1362" s="417">
        <f>IF(C1350&lt;&gt;0,IF((D1350/C1350-1)&lt;-30%,"",IF((D1350/C1350-1)&gt;150%,"",D1350/C1350-1)),"")</f>
        <v>0</v>
      </c>
    </row>
    <row r="1363" spans="3:3">
      <c r="C1363" s="461"/>
    </row>
  </sheetData>
  <autoFilter xmlns:etc="http://www.wps.cn/officeDocument/2017/etCustomData" ref="A3:J1350" etc:filterBottomFollowUsedRange="0">
    <filterColumn colId="3">
      <filters>
        <filter val="100"/>
        <filter val="200"/>
        <filter val="400"/>
        <filter val="500"/>
        <filter val="800"/>
        <filter val="190700"/>
        <filter val="1"/>
        <filter val="101"/>
        <filter val="401"/>
        <filter val="1101"/>
        <filter val="3801"/>
        <filter val="2"/>
        <filter val="1002"/>
        <filter val="32502"/>
        <filter val="3"/>
        <filter val="503"/>
        <filter val="4"/>
        <filter val="1204"/>
        <filter val="5"/>
        <filter val="105"/>
        <filter val="805"/>
        <filter val="5605"/>
        <filter val="6"/>
        <filter val="1306"/>
        <filter val="7"/>
        <filter val="1907"/>
        <filter val="8"/>
        <filter val="608"/>
        <filter val="708"/>
        <filter val="9708"/>
        <filter val="9"/>
        <filter val="209"/>
        <filter val="409"/>
        <filter val="3609"/>
        <filter val="35309"/>
        <filter val="10"/>
        <filter val="11"/>
        <filter val="111"/>
        <filter val="411"/>
        <filter val="12"/>
        <filter val="212"/>
        <filter val="6912"/>
        <filter val="13"/>
        <filter val="113"/>
        <filter val="213"/>
        <filter val="413"/>
        <filter val="14"/>
        <filter val="214"/>
        <filter val="914"/>
        <filter val="7014"/>
        <filter val="15"/>
        <filter val="115"/>
        <filter val="916"/>
        <filter val="2116"/>
        <filter val="10716"/>
        <filter val="17"/>
        <filter val="417"/>
        <filter val="418"/>
        <filter val="518"/>
        <filter val="5418"/>
        <filter val="19"/>
        <filter val="11419"/>
        <filter val="20"/>
        <filter val="21"/>
        <filter val="121"/>
        <filter val="22"/>
        <filter val="23"/>
        <filter val="123"/>
        <filter val="323"/>
        <filter val="423"/>
        <filter val="523"/>
        <filter val="424"/>
        <filter val="25"/>
        <filter val="326"/>
        <filter val="3226"/>
        <filter val="27"/>
        <filter val="127"/>
        <filter val="327"/>
        <filter val="427"/>
        <filter val="28"/>
        <filter val="128"/>
        <filter val="1128"/>
        <filter val="29"/>
        <filter val="129"/>
        <filter val="529"/>
        <filter val="1229"/>
        <filter val="2129"/>
        <filter val="3329"/>
        <filter val="30"/>
        <filter val="7730"/>
        <filter val="31"/>
        <filter val="331"/>
        <filter val="32"/>
        <filter val="232"/>
        <filter val="233"/>
        <filter val="2833"/>
        <filter val="34"/>
        <filter val="35"/>
        <filter val="135"/>
        <filter val="3135"/>
        <filter val="3335"/>
        <filter val="19135"/>
        <filter val="36"/>
        <filter val="136"/>
        <filter val="27236"/>
        <filter val="137"/>
        <filter val="38"/>
        <filter val="138"/>
        <filter val="638"/>
        <filter val="1538"/>
        <filter val="4138"/>
        <filter val="339"/>
        <filter val="739"/>
        <filter val="839"/>
        <filter val="1239"/>
        <filter val="40"/>
        <filter val="140"/>
        <filter val="41"/>
        <filter val="42"/>
        <filter val="142"/>
        <filter val="742"/>
        <filter val="43"/>
        <filter val="243"/>
        <filter val="443"/>
        <filter val="1344"/>
        <filter val="1644"/>
        <filter val="4744"/>
        <filter val="7544"/>
        <filter val="45"/>
        <filter val="1145"/>
        <filter val="346"/>
        <filter val="6146"/>
        <filter val="13847"/>
        <filter val="48"/>
        <filter val="348"/>
        <filter val="6648"/>
        <filter val="49"/>
        <filter val="149"/>
        <filter val="50"/>
        <filter val="5850"/>
        <filter val="851"/>
        <filter val="8751"/>
        <filter val="27551"/>
        <filter val="52"/>
        <filter val="152"/>
        <filter val="552"/>
        <filter val="453"/>
        <filter val="54"/>
        <filter val="1054"/>
        <filter val="55"/>
        <filter val="56"/>
        <filter val="256"/>
        <filter val="1156"/>
        <filter val="57"/>
        <filter val="457"/>
        <filter val="58"/>
        <filter val="7458"/>
        <filter val="59"/>
        <filter val="1559"/>
        <filter val="60"/>
        <filter val="160"/>
        <filter val="360"/>
        <filter val="960"/>
        <filter val="61"/>
        <filter val="161"/>
        <filter val="62"/>
        <filter val="63"/>
        <filter val="1063"/>
        <filter val="64"/>
        <filter val="264"/>
        <filter val="364"/>
        <filter val="464"/>
        <filter val="65"/>
        <filter val="5065"/>
        <filter val="66"/>
        <filter val="67"/>
        <filter val="168"/>
        <filter val="468"/>
        <filter val="69"/>
        <filter val="169"/>
        <filter val="369"/>
        <filter val="569"/>
        <filter val="1369"/>
        <filter val="39569"/>
        <filter val="370"/>
        <filter val="2370"/>
        <filter val="71"/>
        <filter val="171"/>
        <filter val="72"/>
        <filter val="172"/>
        <filter val="472"/>
        <filter val="73"/>
        <filter val="673"/>
        <filter val="4273"/>
        <filter val="74"/>
        <filter val="475"/>
        <filter val="875"/>
        <filter val="1375"/>
        <filter val="76"/>
        <filter val="176"/>
        <filter val="77"/>
        <filter val="78"/>
        <filter val="79"/>
        <filter val="179"/>
        <filter val="279"/>
        <filter val="80"/>
        <filter val="180"/>
        <filter val="380"/>
        <filter val="480"/>
        <filter val="81"/>
        <filter val="181"/>
        <filter val="14681"/>
        <filter val="82"/>
        <filter val="84"/>
        <filter val="284"/>
        <filter val="385"/>
        <filter val="286"/>
        <filter val="386"/>
        <filter val="287"/>
        <filter val="587"/>
        <filter val="1988"/>
        <filter val="3290"/>
        <filter val="191"/>
        <filter val="2491"/>
        <filter val="692"/>
        <filter val="1892"/>
        <filter val="13092"/>
        <filter val="39292"/>
        <filter val="193"/>
        <filter val="393"/>
        <filter val="793"/>
        <filter val="194"/>
        <filter val="294"/>
        <filter val="2494"/>
        <filter val="2594"/>
        <filter val="3794"/>
        <filter val="95"/>
        <filter val="795"/>
        <filter val="196"/>
        <filter val="5596"/>
        <filter val="497"/>
        <filter val="198"/>
        <filter val="1498"/>
        <filter val="199"/>
        <filter val="299"/>
      </filters>
    </filterColumn>
    <extLst/>
  </autoFilter>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62">
    <cfRule type="cellIs" dxfId="2" priority="1110" stopIfTrue="1" operator="lessThan">
      <formula>0</formula>
    </cfRule>
  </conditionalFormatting>
  <conditionalFormatting sqref="F263">
    <cfRule type="cellIs" dxfId="2" priority="1109" stopIfTrue="1" operator="lessThan">
      <formula>0</formula>
    </cfRule>
  </conditionalFormatting>
  <conditionalFormatting sqref="F264">
    <cfRule type="cellIs" dxfId="2" priority="1108" stopIfTrue="1" operator="lessThan">
      <formula>0</formula>
    </cfRule>
  </conditionalFormatting>
  <conditionalFormatting sqref="F265">
    <cfRule type="cellIs" dxfId="2" priority="1106" stopIfTrue="1" operator="lessThan">
      <formula>0</formula>
    </cfRule>
  </conditionalFormatting>
  <conditionalFormatting sqref="F266">
    <cfRule type="cellIs" dxfId="2" priority="1105" stopIfTrue="1" operator="lessThan">
      <formula>0</formula>
    </cfRule>
  </conditionalFormatting>
  <conditionalFormatting sqref="F267">
    <cfRule type="cellIs" dxfId="2" priority="1104" stopIfTrue="1" operator="lessThan">
      <formula>0</formula>
    </cfRule>
  </conditionalFormatting>
  <conditionalFormatting sqref="F268">
    <cfRule type="cellIs" dxfId="2" priority="1103" stopIfTrue="1" operator="lessThan">
      <formula>0</formula>
    </cfRule>
  </conditionalFormatting>
  <conditionalFormatting sqref="F269">
    <cfRule type="cellIs" dxfId="2" priority="1102" stopIfTrue="1" operator="lessThan">
      <formula>0</formula>
    </cfRule>
  </conditionalFormatting>
  <conditionalFormatting sqref="F270">
    <cfRule type="cellIs" dxfId="2" priority="1101" stopIfTrue="1" operator="lessThan">
      <formula>0</formula>
    </cfRule>
  </conditionalFormatting>
  <conditionalFormatting sqref="F271">
    <cfRule type="cellIs" dxfId="2" priority="1100" stopIfTrue="1" operator="lessThan">
      <formula>0</formula>
    </cfRule>
  </conditionalFormatting>
  <conditionalFormatting sqref="F272">
    <cfRule type="cellIs" dxfId="2" priority="1099" stopIfTrue="1" operator="lessThan">
      <formula>0</formula>
    </cfRule>
  </conditionalFormatting>
  <conditionalFormatting sqref="F273">
    <cfRule type="cellIs" dxfId="2" priority="1098" stopIfTrue="1" operator="lessThan">
      <formula>0</formula>
    </cfRule>
  </conditionalFormatting>
  <conditionalFormatting sqref="F274">
    <cfRule type="cellIs" dxfId="2" priority="1097" stopIfTrue="1" operator="lessThan">
      <formula>0</formula>
    </cfRule>
  </conditionalFormatting>
  <conditionalFormatting sqref="F275">
    <cfRule type="cellIs" dxfId="2" priority="1096" stopIfTrue="1" operator="lessThan">
      <formula>0</formula>
    </cfRule>
  </conditionalFormatting>
  <conditionalFormatting sqref="F276">
    <cfRule type="cellIs" dxfId="2" priority="1095" stopIfTrue="1" operator="lessThan">
      <formula>0</formula>
    </cfRule>
  </conditionalFormatting>
  <conditionalFormatting sqref="F277">
    <cfRule type="cellIs" dxfId="2" priority="1094" stopIfTrue="1" operator="lessThan">
      <formula>0</formula>
    </cfRule>
  </conditionalFormatting>
  <conditionalFormatting sqref="F278">
    <cfRule type="cellIs" dxfId="2" priority="1093" stopIfTrue="1" operator="lessThan">
      <formula>0</formula>
    </cfRule>
  </conditionalFormatting>
  <conditionalFormatting sqref="F279">
    <cfRule type="cellIs" dxfId="2" priority="1092" stopIfTrue="1" operator="lessThan">
      <formula>0</formula>
    </cfRule>
  </conditionalFormatting>
  <conditionalFormatting sqref="F280">
    <cfRule type="cellIs" dxfId="2" priority="1091" stopIfTrue="1" operator="lessThan">
      <formula>0</formula>
    </cfRule>
  </conditionalFormatting>
  <conditionalFormatting sqref="F281">
    <cfRule type="cellIs" dxfId="2" priority="1090" stopIfTrue="1" operator="lessThan">
      <formula>0</formula>
    </cfRule>
  </conditionalFormatting>
  <conditionalFormatting sqref="F282">
    <cfRule type="cellIs" dxfId="2" priority="1089" stopIfTrue="1" operator="lessThan">
      <formula>0</formula>
    </cfRule>
  </conditionalFormatting>
  <conditionalFormatting sqref="F283">
    <cfRule type="cellIs" dxfId="2" priority="1088" stopIfTrue="1" operator="lessThan">
      <formula>0</formula>
    </cfRule>
  </conditionalFormatting>
  <conditionalFormatting sqref="F284">
    <cfRule type="cellIs" dxfId="2" priority="1087" stopIfTrue="1" operator="lessThan">
      <formula>0</formula>
    </cfRule>
  </conditionalFormatting>
  <conditionalFormatting sqref="F285">
    <cfRule type="cellIs" dxfId="2" priority="1086" stopIfTrue="1" operator="lessThan">
      <formula>0</formula>
    </cfRule>
  </conditionalFormatting>
  <conditionalFormatting sqref="F286">
    <cfRule type="cellIs" dxfId="2" priority="1085" stopIfTrue="1" operator="lessThan">
      <formula>0</formula>
    </cfRule>
  </conditionalFormatting>
  <conditionalFormatting sqref="F287">
    <cfRule type="cellIs" dxfId="2" priority="1083" stopIfTrue="1" operator="lessThan">
      <formula>0</formula>
    </cfRule>
  </conditionalFormatting>
  <conditionalFormatting sqref="F288">
    <cfRule type="cellIs" dxfId="2" priority="1082" stopIfTrue="1" operator="lessThan">
      <formula>0</formula>
    </cfRule>
  </conditionalFormatting>
  <conditionalFormatting sqref="F289">
    <cfRule type="cellIs" dxfId="2" priority="1081" stopIfTrue="1" operator="lessThan">
      <formula>0</formula>
    </cfRule>
  </conditionalFormatting>
  <conditionalFormatting sqref="F290">
    <cfRule type="cellIs" dxfId="2" priority="1080" stopIfTrue="1" operator="lessThan">
      <formula>0</formula>
    </cfRule>
  </conditionalFormatting>
  <conditionalFormatting sqref="F291">
    <cfRule type="cellIs" dxfId="2" priority="1079" stopIfTrue="1" operator="lessThan">
      <formula>0</formula>
    </cfRule>
  </conditionalFormatting>
  <conditionalFormatting sqref="F292">
    <cfRule type="cellIs" dxfId="2" priority="1078" stopIfTrue="1" operator="lessThan">
      <formula>0</formula>
    </cfRule>
  </conditionalFormatting>
  <conditionalFormatting sqref="F293">
    <cfRule type="cellIs" dxfId="2" priority="1077" stopIfTrue="1" operator="lessThan">
      <formula>0</formula>
    </cfRule>
  </conditionalFormatting>
  <conditionalFormatting sqref="F294">
    <cfRule type="cellIs" dxfId="2" priority="1076" stopIfTrue="1" operator="lessThan">
      <formula>0</formula>
    </cfRule>
  </conditionalFormatting>
  <conditionalFormatting sqref="F295">
    <cfRule type="cellIs" dxfId="2" priority="1075" stopIfTrue="1" operator="lessThan">
      <formula>0</formula>
    </cfRule>
  </conditionalFormatting>
  <conditionalFormatting sqref="F296">
    <cfRule type="cellIs" dxfId="2" priority="1074" stopIfTrue="1" operator="lessThan">
      <formula>0</formula>
    </cfRule>
  </conditionalFormatting>
  <conditionalFormatting sqref="F297">
    <cfRule type="cellIs" dxfId="2" priority="1073" stopIfTrue="1" operator="lessThan">
      <formula>0</formula>
    </cfRule>
  </conditionalFormatting>
  <conditionalFormatting sqref="F298">
    <cfRule type="cellIs" dxfId="2" priority="1072" stopIfTrue="1" operator="lessThan">
      <formula>0</formula>
    </cfRule>
  </conditionalFormatting>
  <conditionalFormatting sqref="F299">
    <cfRule type="cellIs" dxfId="2" priority="1071" stopIfTrue="1" operator="lessThan">
      <formula>0</formula>
    </cfRule>
  </conditionalFormatting>
  <conditionalFormatting sqref="F300">
    <cfRule type="cellIs" dxfId="2" priority="1070" stopIfTrue="1" operator="lessThan">
      <formula>0</formula>
    </cfRule>
  </conditionalFormatting>
  <conditionalFormatting sqref="F301">
    <cfRule type="cellIs" dxfId="2" priority="1069" stopIfTrue="1" operator="lessThan">
      <formula>0</formula>
    </cfRule>
  </conditionalFormatting>
  <conditionalFormatting sqref="F302">
    <cfRule type="cellIs" dxfId="2" priority="1068" stopIfTrue="1" operator="lessThan">
      <formula>0</formula>
    </cfRule>
  </conditionalFormatting>
  <conditionalFormatting sqref="F303">
    <cfRule type="cellIs" dxfId="2" priority="1067" stopIfTrue="1" operator="lessThan">
      <formula>0</formula>
    </cfRule>
  </conditionalFormatting>
  <conditionalFormatting sqref="F304">
    <cfRule type="cellIs" dxfId="2" priority="1066" stopIfTrue="1" operator="lessThan">
      <formula>0</formula>
    </cfRule>
  </conditionalFormatting>
  <conditionalFormatting sqref="F305">
    <cfRule type="cellIs" dxfId="2" priority="1065" stopIfTrue="1" operator="lessThan">
      <formula>0</formula>
    </cfRule>
  </conditionalFormatting>
  <conditionalFormatting sqref="F306">
    <cfRule type="cellIs" dxfId="2" priority="1064" stopIfTrue="1" operator="lessThan">
      <formula>0</formula>
    </cfRule>
  </conditionalFormatting>
  <conditionalFormatting sqref="F307">
    <cfRule type="cellIs" dxfId="2" priority="1063" stopIfTrue="1" operator="lessThan">
      <formula>0</formula>
    </cfRule>
  </conditionalFormatting>
  <conditionalFormatting sqref="F308">
    <cfRule type="cellIs" dxfId="2" priority="1062" stopIfTrue="1" operator="lessThan">
      <formula>0</formula>
    </cfRule>
  </conditionalFormatting>
  <conditionalFormatting sqref="F309">
    <cfRule type="cellIs" dxfId="2" priority="1061" stopIfTrue="1" operator="lessThan">
      <formula>0</formula>
    </cfRule>
  </conditionalFormatting>
  <conditionalFormatting sqref="F310">
    <cfRule type="cellIs" dxfId="2" priority="1060" stopIfTrue="1" operator="lessThan">
      <formula>0</formula>
    </cfRule>
  </conditionalFormatting>
  <conditionalFormatting sqref="F311">
    <cfRule type="cellIs" dxfId="2" priority="1059" stopIfTrue="1" operator="lessThan">
      <formula>0</formula>
    </cfRule>
  </conditionalFormatting>
  <conditionalFormatting sqref="F312">
    <cfRule type="cellIs" dxfId="2" priority="1058" stopIfTrue="1" operator="lessThan">
      <formula>0</formula>
    </cfRule>
  </conditionalFormatting>
  <conditionalFormatting sqref="F313">
    <cfRule type="cellIs" dxfId="2" priority="1057" stopIfTrue="1" operator="lessThan">
      <formula>0</formula>
    </cfRule>
  </conditionalFormatting>
  <conditionalFormatting sqref="F314">
    <cfRule type="cellIs" dxfId="2" priority="1056" stopIfTrue="1" operator="lessThan">
      <formula>0</formula>
    </cfRule>
  </conditionalFormatting>
  <conditionalFormatting sqref="F315">
    <cfRule type="cellIs" dxfId="2" priority="1055" stopIfTrue="1" operator="lessThan">
      <formula>0</formula>
    </cfRule>
  </conditionalFormatting>
  <conditionalFormatting sqref="F316">
    <cfRule type="cellIs" dxfId="2" priority="1054" stopIfTrue="1" operator="lessThan">
      <formula>0</formula>
    </cfRule>
  </conditionalFormatting>
  <conditionalFormatting sqref="F317">
    <cfRule type="cellIs" dxfId="2" priority="1053" stopIfTrue="1" operator="lessThan">
      <formula>0</formula>
    </cfRule>
  </conditionalFormatting>
  <conditionalFormatting sqref="F318">
    <cfRule type="cellIs" dxfId="2" priority="1052" stopIfTrue="1" operator="lessThan">
      <formula>0</formula>
    </cfRule>
  </conditionalFormatting>
  <conditionalFormatting sqref="F319">
    <cfRule type="cellIs" dxfId="2" priority="1051" stopIfTrue="1" operator="lessThan">
      <formula>0</formula>
    </cfRule>
  </conditionalFormatting>
  <conditionalFormatting sqref="F320">
    <cfRule type="cellIs" dxfId="2" priority="1050" stopIfTrue="1" operator="lessThan">
      <formula>0</formula>
    </cfRule>
  </conditionalFormatting>
  <conditionalFormatting sqref="F321">
    <cfRule type="cellIs" dxfId="2" priority="1049" stopIfTrue="1" operator="lessThan">
      <formula>0</formula>
    </cfRule>
  </conditionalFormatting>
  <conditionalFormatting sqref="F322">
    <cfRule type="cellIs" dxfId="2" priority="1048" stopIfTrue="1" operator="lessThan">
      <formula>0</formula>
    </cfRule>
  </conditionalFormatting>
  <conditionalFormatting sqref="F323">
    <cfRule type="cellIs" dxfId="2" priority="1047" stopIfTrue="1" operator="lessThan">
      <formula>0</formula>
    </cfRule>
  </conditionalFormatting>
  <conditionalFormatting sqref="F324">
    <cfRule type="cellIs" dxfId="2" priority="1046" stopIfTrue="1" operator="lessThan">
      <formula>0</formula>
    </cfRule>
  </conditionalFormatting>
  <conditionalFormatting sqref="F325">
    <cfRule type="cellIs" dxfId="2" priority="1045" stopIfTrue="1" operator="lessThan">
      <formula>0</formula>
    </cfRule>
  </conditionalFormatting>
  <conditionalFormatting sqref="F326">
    <cfRule type="cellIs" dxfId="2" priority="1044" stopIfTrue="1" operator="lessThan">
      <formula>0</formula>
    </cfRule>
  </conditionalFormatting>
  <conditionalFormatting sqref="F327">
    <cfRule type="cellIs" dxfId="2" priority="1043" stopIfTrue="1" operator="lessThan">
      <formula>0</formula>
    </cfRule>
  </conditionalFormatting>
  <conditionalFormatting sqref="F328">
    <cfRule type="cellIs" dxfId="2" priority="1042" stopIfTrue="1" operator="lessThan">
      <formula>0</formula>
    </cfRule>
  </conditionalFormatting>
  <conditionalFormatting sqref="F329">
    <cfRule type="cellIs" dxfId="2" priority="1041" stopIfTrue="1" operator="lessThan">
      <formula>0</formula>
    </cfRule>
  </conditionalFormatting>
  <conditionalFormatting sqref="F330">
    <cfRule type="cellIs" dxfId="2" priority="1040" stopIfTrue="1" operator="lessThan">
      <formula>0</formula>
    </cfRule>
  </conditionalFormatting>
  <conditionalFormatting sqref="F331">
    <cfRule type="cellIs" dxfId="2" priority="1039" stopIfTrue="1" operator="lessThan">
      <formula>0</formula>
    </cfRule>
  </conditionalFormatting>
  <conditionalFormatting sqref="F332">
    <cfRule type="cellIs" dxfId="2" priority="1038" stopIfTrue="1" operator="lessThan">
      <formula>0</formula>
    </cfRule>
  </conditionalFormatting>
  <conditionalFormatting sqref="F333">
    <cfRule type="cellIs" dxfId="2" priority="1037" stopIfTrue="1" operator="lessThan">
      <formula>0</formula>
    </cfRule>
  </conditionalFormatting>
  <conditionalFormatting sqref="F334">
    <cfRule type="cellIs" dxfId="2" priority="1036" stopIfTrue="1" operator="lessThan">
      <formula>0</formula>
    </cfRule>
  </conditionalFormatting>
  <conditionalFormatting sqref="F335">
    <cfRule type="cellIs" dxfId="2" priority="1035" stopIfTrue="1" operator="lessThan">
      <formula>0</formula>
    </cfRule>
  </conditionalFormatting>
  <conditionalFormatting sqref="F336">
    <cfRule type="cellIs" dxfId="2" priority="1034" stopIfTrue="1" operator="lessThan">
      <formula>0</formula>
    </cfRule>
  </conditionalFormatting>
  <conditionalFormatting sqref="F337">
    <cfRule type="cellIs" dxfId="2" priority="1033" stopIfTrue="1" operator="lessThan">
      <formula>0</formula>
    </cfRule>
  </conditionalFormatting>
  <conditionalFormatting sqref="F338">
    <cfRule type="cellIs" dxfId="2" priority="1032" stopIfTrue="1" operator="lessThan">
      <formula>0</formula>
    </cfRule>
  </conditionalFormatting>
  <conditionalFormatting sqref="F339">
    <cfRule type="cellIs" dxfId="2" priority="1031" stopIfTrue="1" operator="lessThan">
      <formula>0</formula>
    </cfRule>
  </conditionalFormatting>
  <conditionalFormatting sqref="F340">
    <cfRule type="cellIs" dxfId="2" priority="1030" stopIfTrue="1" operator="lessThan">
      <formula>0</formula>
    </cfRule>
  </conditionalFormatting>
  <conditionalFormatting sqref="F341">
    <cfRule type="cellIs" dxfId="2" priority="1029" stopIfTrue="1" operator="lessThan">
      <formula>0</formula>
    </cfRule>
  </conditionalFormatting>
  <conditionalFormatting sqref="F342">
    <cfRule type="cellIs" dxfId="2" priority="1028" stopIfTrue="1" operator="lessThan">
      <formula>0</formula>
    </cfRule>
  </conditionalFormatting>
  <conditionalFormatting sqref="F343">
    <cfRule type="cellIs" dxfId="2" priority="1027" stopIfTrue="1" operator="lessThan">
      <formula>0</formula>
    </cfRule>
  </conditionalFormatting>
  <conditionalFormatting sqref="F344">
    <cfRule type="cellIs" dxfId="2" priority="1026" stopIfTrue="1" operator="lessThan">
      <formula>0</formula>
    </cfRule>
  </conditionalFormatting>
  <conditionalFormatting sqref="F345">
    <cfRule type="cellIs" dxfId="2" priority="1025" stopIfTrue="1" operator="lessThan">
      <formula>0</formula>
    </cfRule>
  </conditionalFormatting>
  <conditionalFormatting sqref="F346">
    <cfRule type="cellIs" dxfId="2" priority="1024" stopIfTrue="1" operator="lessThan">
      <formula>0</formula>
    </cfRule>
  </conditionalFormatting>
  <conditionalFormatting sqref="F347">
    <cfRule type="cellIs" dxfId="2" priority="1023" stopIfTrue="1" operator="lessThan">
      <formula>0</formula>
    </cfRule>
  </conditionalFormatting>
  <conditionalFormatting sqref="F348">
    <cfRule type="cellIs" dxfId="2" priority="1022" stopIfTrue="1" operator="lessThan">
      <formula>0</formula>
    </cfRule>
  </conditionalFormatting>
  <conditionalFormatting sqref="F349">
    <cfRule type="cellIs" dxfId="2" priority="1021" stopIfTrue="1" operator="lessThan">
      <formula>0</formula>
    </cfRule>
  </conditionalFormatting>
  <conditionalFormatting sqref="F350">
    <cfRule type="cellIs" dxfId="2" priority="1020" stopIfTrue="1" operator="lessThan">
      <formula>0</formula>
    </cfRule>
  </conditionalFormatting>
  <conditionalFormatting sqref="F351">
    <cfRule type="cellIs" dxfId="2" priority="1019" stopIfTrue="1" operator="lessThan">
      <formula>0</formula>
    </cfRule>
  </conditionalFormatting>
  <conditionalFormatting sqref="F352">
    <cfRule type="cellIs" dxfId="2" priority="1018" stopIfTrue="1" operator="lessThan">
      <formula>0</formula>
    </cfRule>
  </conditionalFormatting>
  <conditionalFormatting sqref="F353">
    <cfRule type="cellIs" dxfId="2" priority="1017" stopIfTrue="1" operator="lessThan">
      <formula>0</formula>
    </cfRule>
  </conditionalFormatting>
  <conditionalFormatting sqref="F354">
    <cfRule type="cellIs" dxfId="2" priority="1016" stopIfTrue="1" operator="lessThan">
      <formula>0</formula>
    </cfRule>
  </conditionalFormatting>
  <conditionalFormatting sqref="F355">
    <cfRule type="cellIs" dxfId="2" priority="1015" stopIfTrue="1" operator="lessThan">
      <formula>0</formula>
    </cfRule>
  </conditionalFormatting>
  <conditionalFormatting sqref="F356">
    <cfRule type="cellIs" dxfId="2" priority="1014" stopIfTrue="1" operator="lessThan">
      <formula>0</formula>
    </cfRule>
  </conditionalFormatting>
  <conditionalFormatting sqref="F357">
    <cfRule type="cellIs" dxfId="2" priority="1013" stopIfTrue="1" operator="lessThan">
      <formula>0</formula>
    </cfRule>
  </conditionalFormatting>
  <conditionalFormatting sqref="F358">
    <cfRule type="cellIs" dxfId="2" priority="1012" stopIfTrue="1" operator="lessThan">
      <formula>0</formula>
    </cfRule>
  </conditionalFormatting>
  <conditionalFormatting sqref="F359">
    <cfRule type="cellIs" dxfId="2" priority="1011" stopIfTrue="1" operator="lessThan">
      <formula>0</formula>
    </cfRule>
  </conditionalFormatting>
  <conditionalFormatting sqref="F360">
    <cfRule type="cellIs" dxfId="2" priority="1010" stopIfTrue="1" operator="lessThan">
      <formula>0</formula>
    </cfRule>
  </conditionalFormatting>
  <conditionalFormatting sqref="F361">
    <cfRule type="cellIs" dxfId="2" priority="1009" stopIfTrue="1" operator="lessThan">
      <formula>0</formula>
    </cfRule>
  </conditionalFormatting>
  <conditionalFormatting sqref="F362">
    <cfRule type="cellIs" dxfId="2" priority="1008" stopIfTrue="1" operator="lessThan">
      <formula>0</formula>
    </cfRule>
  </conditionalFormatting>
  <conditionalFormatting sqref="F363">
    <cfRule type="cellIs" dxfId="2" priority="1007" stopIfTrue="1" operator="lessThan">
      <formula>0</formula>
    </cfRule>
  </conditionalFormatting>
  <conditionalFormatting sqref="F364">
    <cfRule type="cellIs" dxfId="2" priority="1006" stopIfTrue="1" operator="lessThan">
      <formula>0</formula>
    </cfRule>
  </conditionalFormatting>
  <conditionalFormatting sqref="F365">
    <cfRule type="cellIs" dxfId="2" priority="1005" stopIfTrue="1" operator="lessThan">
      <formula>0</formula>
    </cfRule>
  </conditionalFormatting>
  <conditionalFormatting sqref="F366">
    <cfRule type="cellIs" dxfId="2" priority="1004" stopIfTrue="1" operator="lessThan">
      <formula>0</formula>
    </cfRule>
  </conditionalFormatting>
  <conditionalFormatting sqref="F367">
    <cfRule type="cellIs" dxfId="2" priority="1003" stopIfTrue="1" operator="lessThan">
      <formula>0</formula>
    </cfRule>
  </conditionalFormatting>
  <conditionalFormatting sqref="F368">
    <cfRule type="cellIs" dxfId="2" priority="1002" stopIfTrue="1" operator="lessThan">
      <formula>0</formula>
    </cfRule>
  </conditionalFormatting>
  <conditionalFormatting sqref="F369">
    <cfRule type="cellIs" dxfId="2" priority="1001" stopIfTrue="1" operator="lessThan">
      <formula>0</formula>
    </cfRule>
  </conditionalFormatting>
  <conditionalFormatting sqref="F370">
    <cfRule type="cellIs" dxfId="2" priority="1000" stopIfTrue="1" operator="lessThan">
      <formula>0</formula>
    </cfRule>
  </conditionalFormatting>
  <conditionalFormatting sqref="F371">
    <cfRule type="cellIs" dxfId="2" priority="999" stopIfTrue="1" operator="lessThan">
      <formula>0</formula>
    </cfRule>
  </conditionalFormatting>
  <conditionalFormatting sqref="F372">
    <cfRule type="cellIs" dxfId="2" priority="998" stopIfTrue="1" operator="lessThan">
      <formula>0</formula>
    </cfRule>
  </conditionalFormatting>
  <conditionalFormatting sqref="F373">
    <cfRule type="cellIs" dxfId="2" priority="997" stopIfTrue="1" operator="lessThan">
      <formula>0</formula>
    </cfRule>
  </conditionalFormatting>
  <conditionalFormatting sqref="F374">
    <cfRule type="cellIs" dxfId="2" priority="996" stopIfTrue="1" operator="lessThan">
      <formula>0</formula>
    </cfRule>
  </conditionalFormatting>
  <conditionalFormatting sqref="F375">
    <cfRule type="cellIs" dxfId="2" priority="995" stopIfTrue="1" operator="lessThan">
      <formula>0</formula>
    </cfRule>
  </conditionalFormatting>
  <conditionalFormatting sqref="F376">
    <cfRule type="cellIs" dxfId="2" priority="994" stopIfTrue="1" operator="lessThan">
      <formula>0</formula>
    </cfRule>
  </conditionalFormatting>
  <conditionalFormatting sqref="F377">
    <cfRule type="cellIs" dxfId="2" priority="993" stopIfTrue="1" operator="lessThan">
      <formula>0</formula>
    </cfRule>
  </conditionalFormatting>
  <conditionalFormatting sqref="F378">
    <cfRule type="cellIs" dxfId="2" priority="992" stopIfTrue="1" operator="lessThan">
      <formula>0</formula>
    </cfRule>
  </conditionalFormatting>
  <conditionalFormatting sqref="F379">
    <cfRule type="cellIs" dxfId="2" priority="989" stopIfTrue="1" operator="lessThan">
      <formula>0</formula>
    </cfRule>
  </conditionalFormatting>
  <conditionalFormatting sqref="F380">
    <cfRule type="cellIs" dxfId="2" priority="988" stopIfTrue="1" operator="lessThan">
      <formula>0</formula>
    </cfRule>
  </conditionalFormatting>
  <conditionalFormatting sqref="F381">
    <cfRule type="cellIs" dxfId="2" priority="987" stopIfTrue="1" operator="lessThan">
      <formula>0</formula>
    </cfRule>
  </conditionalFormatting>
  <conditionalFormatting sqref="F382">
    <cfRule type="cellIs" dxfId="2" priority="986" stopIfTrue="1" operator="lessThan">
      <formula>0</formula>
    </cfRule>
  </conditionalFormatting>
  <conditionalFormatting sqref="F383">
    <cfRule type="cellIs" dxfId="2" priority="985" stopIfTrue="1" operator="lessThan">
      <formula>0</formula>
    </cfRule>
  </conditionalFormatting>
  <conditionalFormatting sqref="F384">
    <cfRule type="cellIs" dxfId="2" priority="984" stopIfTrue="1" operator="lessThan">
      <formula>0</formula>
    </cfRule>
  </conditionalFormatting>
  <conditionalFormatting sqref="F385">
    <cfRule type="cellIs" dxfId="2" priority="983" stopIfTrue="1" operator="lessThan">
      <formula>0</formula>
    </cfRule>
  </conditionalFormatting>
  <conditionalFormatting sqref="F386">
    <cfRule type="cellIs" dxfId="2" priority="982" stopIfTrue="1" operator="lessThan">
      <formula>0</formula>
    </cfRule>
  </conditionalFormatting>
  <conditionalFormatting sqref="F387">
    <cfRule type="cellIs" dxfId="2" priority="981" stopIfTrue="1" operator="lessThan">
      <formula>0</formula>
    </cfRule>
  </conditionalFormatting>
  <conditionalFormatting sqref="F388">
    <cfRule type="cellIs" dxfId="2" priority="980" stopIfTrue="1" operator="lessThan">
      <formula>0</formula>
    </cfRule>
  </conditionalFormatting>
  <conditionalFormatting sqref="F389">
    <cfRule type="cellIs" dxfId="2" priority="979" stopIfTrue="1" operator="lessThan">
      <formula>0</formula>
    </cfRule>
  </conditionalFormatting>
  <conditionalFormatting sqref="F390">
    <cfRule type="cellIs" dxfId="2" priority="978" stopIfTrue="1" operator="lessThan">
      <formula>0</formula>
    </cfRule>
  </conditionalFormatting>
  <conditionalFormatting sqref="F391">
    <cfRule type="cellIs" dxfId="2" priority="977" stopIfTrue="1" operator="lessThan">
      <formula>0</formula>
    </cfRule>
  </conditionalFormatting>
  <conditionalFormatting sqref="F392">
    <cfRule type="cellIs" dxfId="2" priority="976" stopIfTrue="1" operator="lessThan">
      <formula>0</formula>
    </cfRule>
  </conditionalFormatting>
  <conditionalFormatting sqref="F393">
    <cfRule type="cellIs" dxfId="2" priority="975" stopIfTrue="1" operator="lessThan">
      <formula>0</formula>
    </cfRule>
  </conditionalFormatting>
  <conditionalFormatting sqref="F394">
    <cfRule type="cellIs" dxfId="2" priority="974" stopIfTrue="1" operator="lessThan">
      <formula>0</formula>
    </cfRule>
  </conditionalFormatting>
  <conditionalFormatting sqref="F395">
    <cfRule type="cellIs" dxfId="2" priority="973" stopIfTrue="1" operator="lessThan">
      <formula>0</formula>
    </cfRule>
  </conditionalFormatting>
  <conditionalFormatting sqref="F396">
    <cfRule type="cellIs" dxfId="2" priority="972" stopIfTrue="1" operator="lessThan">
      <formula>0</formula>
    </cfRule>
  </conditionalFormatting>
  <conditionalFormatting sqref="F397">
    <cfRule type="cellIs" dxfId="2" priority="971" stopIfTrue="1" operator="lessThan">
      <formula>0</formula>
    </cfRule>
  </conditionalFormatting>
  <conditionalFormatting sqref="F398">
    <cfRule type="cellIs" dxfId="2" priority="970" stopIfTrue="1" operator="lessThan">
      <formula>0</formula>
    </cfRule>
  </conditionalFormatting>
  <conditionalFormatting sqref="F399">
    <cfRule type="cellIs" dxfId="2" priority="969" stopIfTrue="1" operator="lessThan">
      <formula>0</formula>
    </cfRule>
  </conditionalFormatting>
  <conditionalFormatting sqref="F400">
    <cfRule type="cellIs" dxfId="2" priority="968" stopIfTrue="1" operator="lessThan">
      <formula>0</formula>
    </cfRule>
  </conditionalFormatting>
  <conditionalFormatting sqref="F401">
    <cfRule type="cellIs" dxfId="2" priority="967" stopIfTrue="1" operator="lessThan">
      <formula>0</formula>
    </cfRule>
  </conditionalFormatting>
  <conditionalFormatting sqref="F402">
    <cfRule type="cellIs" dxfId="2" priority="966" stopIfTrue="1" operator="lessThan">
      <formula>0</formula>
    </cfRule>
  </conditionalFormatting>
  <conditionalFormatting sqref="F403">
    <cfRule type="cellIs" dxfId="2" priority="965" stopIfTrue="1" operator="lessThan">
      <formula>0</formula>
    </cfRule>
  </conditionalFormatting>
  <conditionalFormatting sqref="F404">
    <cfRule type="cellIs" dxfId="2" priority="964" stopIfTrue="1" operator="lessThan">
      <formula>0</formula>
    </cfRule>
  </conditionalFormatting>
  <conditionalFormatting sqref="F405">
    <cfRule type="cellIs" dxfId="2" priority="963" stopIfTrue="1" operator="lessThan">
      <formula>0</formula>
    </cfRule>
  </conditionalFormatting>
  <conditionalFormatting sqref="F406">
    <cfRule type="cellIs" dxfId="2" priority="962" stopIfTrue="1" operator="lessThan">
      <formula>0</formula>
    </cfRule>
  </conditionalFormatting>
  <conditionalFormatting sqref="F407">
    <cfRule type="cellIs" dxfId="2" priority="961" stopIfTrue="1" operator="lessThan">
      <formula>0</formula>
    </cfRule>
  </conditionalFormatting>
  <conditionalFormatting sqref="F408">
    <cfRule type="cellIs" dxfId="2" priority="960" stopIfTrue="1" operator="lessThan">
      <formula>0</formula>
    </cfRule>
  </conditionalFormatting>
  <conditionalFormatting sqref="F409">
    <cfRule type="cellIs" dxfId="2" priority="959" stopIfTrue="1" operator="lessThan">
      <formula>0</formula>
    </cfRule>
  </conditionalFormatting>
  <conditionalFormatting sqref="F410">
    <cfRule type="cellIs" dxfId="2" priority="958" stopIfTrue="1" operator="lessThan">
      <formula>0</formula>
    </cfRule>
  </conditionalFormatting>
  <conditionalFormatting sqref="F411">
    <cfRule type="cellIs" dxfId="2" priority="957" stopIfTrue="1" operator="lessThan">
      <formula>0</formula>
    </cfRule>
  </conditionalFormatting>
  <conditionalFormatting sqref="F412">
    <cfRule type="cellIs" dxfId="2" priority="956" stopIfTrue="1" operator="lessThan">
      <formula>0</formula>
    </cfRule>
  </conditionalFormatting>
  <conditionalFormatting sqref="F413">
    <cfRule type="cellIs" dxfId="2" priority="955" stopIfTrue="1" operator="lessThan">
      <formula>0</formula>
    </cfRule>
  </conditionalFormatting>
  <conditionalFormatting sqref="F414">
    <cfRule type="cellIs" dxfId="2" priority="954" stopIfTrue="1" operator="lessThan">
      <formula>0</formula>
    </cfRule>
  </conditionalFormatting>
  <conditionalFormatting sqref="F415">
    <cfRule type="cellIs" dxfId="2" priority="953" stopIfTrue="1" operator="lessThan">
      <formula>0</formula>
    </cfRule>
  </conditionalFormatting>
  <conditionalFormatting sqref="F416">
    <cfRule type="cellIs" dxfId="2" priority="952" stopIfTrue="1" operator="lessThan">
      <formula>0</formula>
    </cfRule>
  </conditionalFormatting>
  <conditionalFormatting sqref="F417">
    <cfRule type="cellIs" dxfId="2" priority="951" stopIfTrue="1" operator="lessThan">
      <formula>0</formula>
    </cfRule>
  </conditionalFormatting>
  <conditionalFormatting sqref="F418">
    <cfRule type="cellIs" dxfId="2" priority="950" stopIfTrue="1" operator="lessThan">
      <formula>0</formula>
    </cfRule>
  </conditionalFormatting>
  <conditionalFormatting sqref="F419">
    <cfRule type="cellIs" dxfId="2" priority="949" stopIfTrue="1" operator="lessThan">
      <formula>0</formula>
    </cfRule>
  </conditionalFormatting>
  <conditionalFormatting sqref="F420">
    <cfRule type="cellIs" dxfId="2" priority="948" stopIfTrue="1" operator="lessThan">
      <formula>0</formula>
    </cfRule>
  </conditionalFormatting>
  <conditionalFormatting sqref="F421">
    <cfRule type="cellIs" dxfId="2" priority="947" stopIfTrue="1" operator="lessThan">
      <formula>0</formula>
    </cfRule>
  </conditionalFormatting>
  <conditionalFormatting sqref="F422">
    <cfRule type="cellIs" dxfId="2" priority="946" stopIfTrue="1" operator="lessThan">
      <formula>0</formula>
    </cfRule>
  </conditionalFormatting>
  <conditionalFormatting sqref="F423">
    <cfRule type="cellIs" dxfId="2" priority="945" stopIfTrue="1" operator="lessThan">
      <formula>0</formula>
    </cfRule>
  </conditionalFormatting>
  <conditionalFormatting sqref="F424">
    <cfRule type="cellIs" dxfId="2" priority="944" stopIfTrue="1" operator="lessThan">
      <formula>0</formula>
    </cfRule>
  </conditionalFormatting>
  <conditionalFormatting sqref="F425">
    <cfRule type="cellIs" dxfId="2" priority="943" stopIfTrue="1" operator="lessThan">
      <formula>0</formula>
    </cfRule>
  </conditionalFormatting>
  <conditionalFormatting sqref="F426">
    <cfRule type="cellIs" dxfId="2" priority="942" stopIfTrue="1" operator="lessThan">
      <formula>0</formula>
    </cfRule>
  </conditionalFormatting>
  <conditionalFormatting sqref="F427">
    <cfRule type="cellIs" dxfId="2" priority="941" stopIfTrue="1" operator="lessThan">
      <formula>0</formula>
    </cfRule>
  </conditionalFormatting>
  <conditionalFormatting sqref="F428">
    <cfRule type="cellIs" dxfId="2" priority="940" stopIfTrue="1" operator="lessThan">
      <formula>0</formula>
    </cfRule>
  </conditionalFormatting>
  <conditionalFormatting sqref="F429">
    <cfRule type="cellIs" dxfId="2" priority="939" stopIfTrue="1" operator="lessThan">
      <formula>0</formula>
    </cfRule>
  </conditionalFormatting>
  <conditionalFormatting sqref="F430">
    <cfRule type="cellIs" dxfId="2" priority="938" stopIfTrue="1" operator="lessThan">
      <formula>0</formula>
    </cfRule>
  </conditionalFormatting>
  <conditionalFormatting sqref="F431">
    <cfRule type="cellIs" dxfId="2" priority="937" stopIfTrue="1" operator="lessThan">
      <formula>0</formula>
    </cfRule>
  </conditionalFormatting>
  <conditionalFormatting sqref="F432">
    <cfRule type="cellIs" dxfId="2" priority="936" stopIfTrue="1" operator="lessThan">
      <formula>0</formula>
    </cfRule>
  </conditionalFormatting>
  <conditionalFormatting sqref="F433">
    <cfRule type="cellIs" dxfId="2" priority="933" stopIfTrue="1" operator="lessThan">
      <formula>0</formula>
    </cfRule>
  </conditionalFormatting>
  <conditionalFormatting sqref="F434">
    <cfRule type="cellIs" dxfId="2" priority="932" stopIfTrue="1" operator="lessThan">
      <formula>0</formula>
    </cfRule>
  </conditionalFormatting>
  <conditionalFormatting sqref="F435">
    <cfRule type="cellIs" dxfId="2" priority="931" stopIfTrue="1" operator="lessThan">
      <formula>0</formula>
    </cfRule>
  </conditionalFormatting>
  <conditionalFormatting sqref="F436">
    <cfRule type="cellIs" dxfId="2" priority="930" stopIfTrue="1" operator="lessThan">
      <formula>0</formula>
    </cfRule>
  </conditionalFormatting>
  <conditionalFormatting sqref="F437">
    <cfRule type="cellIs" dxfId="2" priority="929" stopIfTrue="1" operator="lessThan">
      <formula>0</formula>
    </cfRule>
  </conditionalFormatting>
  <conditionalFormatting sqref="F438">
    <cfRule type="cellIs" dxfId="2" priority="928" stopIfTrue="1" operator="lessThan">
      <formula>0</formula>
    </cfRule>
  </conditionalFormatting>
  <conditionalFormatting sqref="F439">
    <cfRule type="cellIs" dxfId="2" priority="927" stopIfTrue="1" operator="lessThan">
      <formula>0</formula>
    </cfRule>
  </conditionalFormatting>
  <conditionalFormatting sqref="F440">
    <cfRule type="cellIs" dxfId="2" priority="926" stopIfTrue="1" operator="lessThan">
      <formula>0</formula>
    </cfRule>
  </conditionalFormatting>
  <conditionalFormatting sqref="F441">
    <cfRule type="cellIs" dxfId="2" priority="925" stopIfTrue="1" operator="lessThan">
      <formula>0</formula>
    </cfRule>
  </conditionalFormatting>
  <conditionalFormatting sqref="F442">
    <cfRule type="cellIs" dxfId="2" priority="924" stopIfTrue="1" operator="lessThan">
      <formula>0</formula>
    </cfRule>
  </conditionalFormatting>
  <conditionalFormatting sqref="F443">
    <cfRule type="cellIs" dxfId="2" priority="923" stopIfTrue="1" operator="lessThan">
      <formula>0</formula>
    </cfRule>
  </conditionalFormatting>
  <conditionalFormatting sqref="F444">
    <cfRule type="cellIs" dxfId="2" priority="922" stopIfTrue="1" operator="lessThan">
      <formula>0</formula>
    </cfRule>
  </conditionalFormatting>
  <conditionalFormatting sqref="F445">
    <cfRule type="cellIs" dxfId="2" priority="921" stopIfTrue="1" operator="lessThan">
      <formula>0</formula>
    </cfRule>
  </conditionalFormatting>
  <conditionalFormatting sqref="F446">
    <cfRule type="cellIs" dxfId="2" priority="920" stopIfTrue="1" operator="lessThan">
      <formula>0</formula>
    </cfRule>
  </conditionalFormatting>
  <conditionalFormatting sqref="F447">
    <cfRule type="cellIs" dxfId="2" priority="919" stopIfTrue="1" operator="lessThan">
      <formula>0</formula>
    </cfRule>
  </conditionalFormatting>
  <conditionalFormatting sqref="F448">
    <cfRule type="cellIs" dxfId="2" priority="918" stopIfTrue="1" operator="lessThan">
      <formula>0</formula>
    </cfRule>
  </conditionalFormatting>
  <conditionalFormatting sqref="F449">
    <cfRule type="cellIs" dxfId="2" priority="917" stopIfTrue="1" operator="lessThan">
      <formula>0</formula>
    </cfRule>
  </conditionalFormatting>
  <conditionalFormatting sqref="F450">
    <cfRule type="cellIs" dxfId="2" priority="916" stopIfTrue="1" operator="lessThan">
      <formula>0</formula>
    </cfRule>
  </conditionalFormatting>
  <conditionalFormatting sqref="F451">
    <cfRule type="cellIs" dxfId="2" priority="915" stopIfTrue="1" operator="lessThan">
      <formula>0</formula>
    </cfRule>
  </conditionalFormatting>
  <conditionalFormatting sqref="F452">
    <cfRule type="cellIs" dxfId="2" priority="914" stopIfTrue="1" operator="lessThan">
      <formula>0</formula>
    </cfRule>
  </conditionalFormatting>
  <conditionalFormatting sqref="F453">
    <cfRule type="cellIs" dxfId="2" priority="913" stopIfTrue="1" operator="lessThan">
      <formula>0</formula>
    </cfRule>
  </conditionalFormatting>
  <conditionalFormatting sqref="F454">
    <cfRule type="cellIs" dxfId="2" priority="912" stopIfTrue="1" operator="lessThan">
      <formula>0</formula>
    </cfRule>
  </conditionalFormatting>
  <conditionalFormatting sqref="F455">
    <cfRule type="cellIs" dxfId="2" priority="911" stopIfTrue="1" operator="lessThan">
      <formula>0</formula>
    </cfRule>
  </conditionalFormatting>
  <conditionalFormatting sqref="F456">
    <cfRule type="cellIs" dxfId="2" priority="910" stopIfTrue="1" operator="lessThan">
      <formula>0</formula>
    </cfRule>
  </conditionalFormatting>
  <conditionalFormatting sqref="F457">
    <cfRule type="cellIs" dxfId="2" priority="909" stopIfTrue="1" operator="lessThan">
      <formula>0</formula>
    </cfRule>
  </conditionalFormatting>
  <conditionalFormatting sqref="F458">
    <cfRule type="cellIs" dxfId="2" priority="908" stopIfTrue="1" operator="lessThan">
      <formula>0</formula>
    </cfRule>
  </conditionalFormatting>
  <conditionalFormatting sqref="F459">
    <cfRule type="cellIs" dxfId="2" priority="907" stopIfTrue="1" operator="lessThan">
      <formula>0</formula>
    </cfRule>
  </conditionalFormatting>
  <conditionalFormatting sqref="F460">
    <cfRule type="cellIs" dxfId="2" priority="906" stopIfTrue="1" operator="lessThan">
      <formula>0</formula>
    </cfRule>
  </conditionalFormatting>
  <conditionalFormatting sqref="F461">
    <cfRule type="cellIs" dxfId="2" priority="905" stopIfTrue="1" operator="lessThan">
      <formula>0</formula>
    </cfRule>
  </conditionalFormatting>
  <conditionalFormatting sqref="F462">
    <cfRule type="cellIs" dxfId="2" priority="904" stopIfTrue="1" operator="lessThan">
      <formula>0</formula>
    </cfRule>
  </conditionalFormatting>
  <conditionalFormatting sqref="F463">
    <cfRule type="cellIs" dxfId="2" priority="903" stopIfTrue="1" operator="lessThan">
      <formula>0</formula>
    </cfRule>
  </conditionalFormatting>
  <conditionalFormatting sqref="F464">
    <cfRule type="cellIs" dxfId="2" priority="902" stopIfTrue="1" operator="lessThan">
      <formula>0</formula>
    </cfRule>
  </conditionalFormatting>
  <conditionalFormatting sqref="F465">
    <cfRule type="cellIs" dxfId="2" priority="901" stopIfTrue="1" operator="lessThan">
      <formula>0</formula>
    </cfRule>
  </conditionalFormatting>
  <conditionalFormatting sqref="F466">
    <cfRule type="cellIs" dxfId="2" priority="900" stopIfTrue="1" operator="lessThan">
      <formula>0</formula>
    </cfRule>
  </conditionalFormatting>
  <conditionalFormatting sqref="F467">
    <cfRule type="cellIs" dxfId="2" priority="899" stopIfTrue="1" operator="lessThan">
      <formula>0</formula>
    </cfRule>
  </conditionalFormatting>
  <conditionalFormatting sqref="F468">
    <cfRule type="cellIs" dxfId="2" priority="898" stopIfTrue="1" operator="lessThan">
      <formula>0</formula>
    </cfRule>
  </conditionalFormatting>
  <conditionalFormatting sqref="F469">
    <cfRule type="cellIs" dxfId="2" priority="897" stopIfTrue="1" operator="lessThan">
      <formula>0</formula>
    </cfRule>
  </conditionalFormatting>
  <conditionalFormatting sqref="F470">
    <cfRule type="cellIs" dxfId="2" priority="896" stopIfTrue="1" operator="lessThan">
      <formula>0</formula>
    </cfRule>
  </conditionalFormatting>
  <conditionalFormatting sqref="F471">
    <cfRule type="cellIs" dxfId="2" priority="895" stopIfTrue="1" operator="lessThan">
      <formula>0</formula>
    </cfRule>
  </conditionalFormatting>
  <conditionalFormatting sqref="F472">
    <cfRule type="cellIs" dxfId="2" priority="894" stopIfTrue="1" operator="lessThan">
      <formula>0</formula>
    </cfRule>
  </conditionalFormatting>
  <conditionalFormatting sqref="F473">
    <cfRule type="cellIs" dxfId="2" priority="893" stopIfTrue="1" operator="lessThan">
      <formula>0</formula>
    </cfRule>
  </conditionalFormatting>
  <conditionalFormatting sqref="F474">
    <cfRule type="cellIs" dxfId="2" priority="892" stopIfTrue="1" operator="lessThan">
      <formula>0</formula>
    </cfRule>
  </conditionalFormatting>
  <conditionalFormatting sqref="F475">
    <cfRule type="cellIs" dxfId="2" priority="891" stopIfTrue="1" operator="lessThan">
      <formula>0</formula>
    </cfRule>
  </conditionalFormatting>
  <conditionalFormatting sqref="F476">
    <cfRule type="cellIs" dxfId="2" priority="890" stopIfTrue="1" operator="lessThan">
      <formula>0</formula>
    </cfRule>
  </conditionalFormatting>
  <conditionalFormatting sqref="F477">
    <cfRule type="cellIs" dxfId="2" priority="889" stopIfTrue="1" operator="lessThan">
      <formula>0</formula>
    </cfRule>
  </conditionalFormatting>
  <conditionalFormatting sqref="F478">
    <cfRule type="cellIs" dxfId="2" priority="888" stopIfTrue="1" operator="lessThan">
      <formula>0</formula>
    </cfRule>
  </conditionalFormatting>
  <conditionalFormatting sqref="F479">
    <cfRule type="cellIs" dxfId="2" priority="887" stopIfTrue="1" operator="lessThan">
      <formula>0</formula>
    </cfRule>
  </conditionalFormatting>
  <conditionalFormatting sqref="F480">
    <cfRule type="cellIs" dxfId="2" priority="886" stopIfTrue="1" operator="lessThan">
      <formula>0</formula>
    </cfRule>
  </conditionalFormatting>
  <conditionalFormatting sqref="F481">
    <cfRule type="cellIs" dxfId="2" priority="885" stopIfTrue="1" operator="lessThan">
      <formula>0</formula>
    </cfRule>
  </conditionalFormatting>
  <conditionalFormatting sqref="F482">
    <cfRule type="cellIs" dxfId="2" priority="884" stopIfTrue="1" operator="lessThan">
      <formula>0</formula>
    </cfRule>
  </conditionalFormatting>
  <conditionalFormatting sqref="F483">
    <cfRule type="cellIs" dxfId="2" priority="883" stopIfTrue="1" operator="lessThan">
      <formula>0</formula>
    </cfRule>
  </conditionalFormatting>
  <conditionalFormatting sqref="F484">
    <cfRule type="cellIs" dxfId="2" priority="882" stopIfTrue="1" operator="lessThan">
      <formula>0</formula>
    </cfRule>
  </conditionalFormatting>
  <conditionalFormatting sqref="F485">
    <cfRule type="cellIs" dxfId="2" priority="881" stopIfTrue="1" operator="lessThan">
      <formula>0</formula>
    </cfRule>
  </conditionalFormatting>
  <conditionalFormatting sqref="F486">
    <cfRule type="cellIs" dxfId="2" priority="880" stopIfTrue="1" operator="lessThan">
      <formula>0</formula>
    </cfRule>
  </conditionalFormatting>
  <conditionalFormatting sqref="F487">
    <cfRule type="cellIs" dxfId="2" priority="879" stopIfTrue="1" operator="lessThan">
      <formula>0</formula>
    </cfRule>
  </conditionalFormatting>
  <conditionalFormatting sqref="F488">
    <cfRule type="cellIs" dxfId="2" priority="878" stopIfTrue="1" operator="lessThan">
      <formula>0</formula>
    </cfRule>
  </conditionalFormatting>
  <conditionalFormatting sqref="F489">
    <cfRule type="cellIs" dxfId="2" priority="876" stopIfTrue="1" operator="lessThan">
      <formula>0</formula>
    </cfRule>
  </conditionalFormatting>
  <conditionalFormatting sqref="F490">
    <cfRule type="cellIs" dxfId="2" priority="875" stopIfTrue="1" operator="lessThan">
      <formula>0</formula>
    </cfRule>
  </conditionalFormatting>
  <conditionalFormatting sqref="F491">
    <cfRule type="cellIs" dxfId="2" priority="874" stopIfTrue="1" operator="lessThan">
      <formula>0</formula>
    </cfRule>
  </conditionalFormatting>
  <conditionalFormatting sqref="F492">
    <cfRule type="cellIs" dxfId="2" priority="873" stopIfTrue="1" operator="lessThan">
      <formula>0</formula>
    </cfRule>
  </conditionalFormatting>
  <conditionalFormatting sqref="F493">
    <cfRule type="cellIs" dxfId="2" priority="872" stopIfTrue="1" operator="lessThan">
      <formula>0</formula>
    </cfRule>
  </conditionalFormatting>
  <conditionalFormatting sqref="F494">
    <cfRule type="cellIs" dxfId="2" priority="871" stopIfTrue="1" operator="lessThan">
      <formula>0</formula>
    </cfRule>
  </conditionalFormatting>
  <conditionalFormatting sqref="F495">
    <cfRule type="cellIs" dxfId="2" priority="870" stopIfTrue="1" operator="lessThan">
      <formula>0</formula>
    </cfRule>
  </conditionalFormatting>
  <conditionalFormatting sqref="F496">
    <cfRule type="cellIs" dxfId="2" priority="869" stopIfTrue="1" operator="lessThan">
      <formula>0</formula>
    </cfRule>
  </conditionalFormatting>
  <conditionalFormatting sqref="F497">
    <cfRule type="cellIs" dxfId="2" priority="868" stopIfTrue="1" operator="lessThan">
      <formula>0</formula>
    </cfRule>
  </conditionalFormatting>
  <conditionalFormatting sqref="F498">
    <cfRule type="cellIs" dxfId="2" priority="867" stopIfTrue="1" operator="lessThan">
      <formula>0</formula>
    </cfRule>
  </conditionalFormatting>
  <conditionalFormatting sqref="F499">
    <cfRule type="cellIs" dxfId="2" priority="866" stopIfTrue="1" operator="lessThan">
      <formula>0</formula>
    </cfRule>
  </conditionalFormatting>
  <conditionalFormatting sqref="F500">
    <cfRule type="cellIs" dxfId="2" priority="865" stopIfTrue="1" operator="lessThan">
      <formula>0</formula>
    </cfRule>
  </conditionalFormatting>
  <conditionalFormatting sqref="F501">
    <cfRule type="cellIs" dxfId="2" priority="864" stopIfTrue="1" operator="lessThan">
      <formula>0</formula>
    </cfRule>
  </conditionalFormatting>
  <conditionalFormatting sqref="F502">
    <cfRule type="cellIs" dxfId="2" priority="863" stopIfTrue="1" operator="lessThan">
      <formula>0</formula>
    </cfRule>
  </conditionalFormatting>
  <conditionalFormatting sqref="F503">
    <cfRule type="cellIs" dxfId="2" priority="862" stopIfTrue="1" operator="lessThan">
      <formula>0</formula>
    </cfRule>
  </conditionalFormatting>
  <conditionalFormatting sqref="F504">
    <cfRule type="cellIs" dxfId="2" priority="861" stopIfTrue="1" operator="lessThan">
      <formula>0</formula>
    </cfRule>
  </conditionalFormatting>
  <conditionalFormatting sqref="F505">
    <cfRule type="cellIs" dxfId="2" priority="860" stopIfTrue="1" operator="lessThan">
      <formula>0</formula>
    </cfRule>
  </conditionalFormatting>
  <conditionalFormatting sqref="F506">
    <cfRule type="cellIs" dxfId="2" priority="859" stopIfTrue="1" operator="lessThan">
      <formula>0</formula>
    </cfRule>
  </conditionalFormatting>
  <conditionalFormatting sqref="F507">
    <cfRule type="cellIs" dxfId="2" priority="858" stopIfTrue="1" operator="lessThan">
      <formula>0</formula>
    </cfRule>
  </conditionalFormatting>
  <conditionalFormatting sqref="F508">
    <cfRule type="cellIs" dxfId="2" priority="857" stopIfTrue="1" operator="lessThan">
      <formula>0</formula>
    </cfRule>
  </conditionalFormatting>
  <conditionalFormatting sqref="F509">
    <cfRule type="cellIs" dxfId="2" priority="856" stopIfTrue="1" operator="lessThan">
      <formula>0</formula>
    </cfRule>
  </conditionalFormatting>
  <conditionalFormatting sqref="F510">
    <cfRule type="cellIs" dxfId="2" priority="855" stopIfTrue="1" operator="lessThan">
      <formula>0</formula>
    </cfRule>
  </conditionalFormatting>
  <conditionalFormatting sqref="F511">
    <cfRule type="cellIs" dxfId="2" priority="854" stopIfTrue="1" operator="lessThan">
      <formula>0</formula>
    </cfRule>
  </conditionalFormatting>
  <conditionalFormatting sqref="F512">
    <cfRule type="cellIs" dxfId="2" priority="853" stopIfTrue="1" operator="lessThan">
      <formula>0</formula>
    </cfRule>
  </conditionalFormatting>
  <conditionalFormatting sqref="F513">
    <cfRule type="cellIs" dxfId="2" priority="852" stopIfTrue="1" operator="lessThan">
      <formula>0</formula>
    </cfRule>
  </conditionalFormatting>
  <conditionalFormatting sqref="F514">
    <cfRule type="cellIs" dxfId="2" priority="851" stopIfTrue="1" operator="lessThan">
      <formula>0</formula>
    </cfRule>
  </conditionalFormatting>
  <conditionalFormatting sqref="F515">
    <cfRule type="cellIs" dxfId="2" priority="850" stopIfTrue="1" operator="lessThan">
      <formula>0</formula>
    </cfRule>
  </conditionalFormatting>
  <conditionalFormatting sqref="F516">
    <cfRule type="cellIs" dxfId="2" priority="849" stopIfTrue="1" operator="lessThan">
      <formula>0</formula>
    </cfRule>
  </conditionalFormatting>
  <conditionalFormatting sqref="F517">
    <cfRule type="cellIs" dxfId="2" priority="848" stopIfTrue="1" operator="lessThan">
      <formula>0</formula>
    </cfRule>
  </conditionalFormatting>
  <conditionalFormatting sqref="F518">
    <cfRule type="cellIs" dxfId="2" priority="847" stopIfTrue="1" operator="lessThan">
      <formula>0</formula>
    </cfRule>
  </conditionalFormatting>
  <conditionalFormatting sqref="F519">
    <cfRule type="cellIs" dxfId="2" priority="846" stopIfTrue="1" operator="lessThan">
      <formula>0</formula>
    </cfRule>
  </conditionalFormatting>
  <conditionalFormatting sqref="F520">
    <cfRule type="cellIs" dxfId="2" priority="845" stopIfTrue="1" operator="lessThan">
      <formula>0</formula>
    </cfRule>
  </conditionalFormatting>
  <conditionalFormatting sqref="F521">
    <cfRule type="cellIs" dxfId="2" priority="844" stopIfTrue="1" operator="lessThan">
      <formula>0</formula>
    </cfRule>
  </conditionalFormatting>
  <conditionalFormatting sqref="F522">
    <cfRule type="cellIs" dxfId="2" priority="843" stopIfTrue="1" operator="lessThan">
      <formula>0</formula>
    </cfRule>
  </conditionalFormatting>
  <conditionalFormatting sqref="F523">
    <cfRule type="cellIs" dxfId="2" priority="842" stopIfTrue="1" operator="lessThan">
      <formula>0</formula>
    </cfRule>
  </conditionalFormatting>
  <conditionalFormatting sqref="F524">
    <cfRule type="cellIs" dxfId="2" priority="841" stopIfTrue="1" operator="lessThan">
      <formula>0</formula>
    </cfRule>
  </conditionalFormatting>
  <conditionalFormatting sqref="F525">
    <cfRule type="cellIs" dxfId="2" priority="840" stopIfTrue="1" operator="lessThan">
      <formula>0</formula>
    </cfRule>
  </conditionalFormatting>
  <conditionalFormatting sqref="F526">
    <cfRule type="cellIs" dxfId="2" priority="839" stopIfTrue="1" operator="lessThan">
      <formula>0</formula>
    </cfRule>
  </conditionalFormatting>
  <conditionalFormatting sqref="F527">
    <cfRule type="cellIs" dxfId="2" priority="838" stopIfTrue="1" operator="lessThan">
      <formula>0</formula>
    </cfRule>
  </conditionalFormatting>
  <conditionalFormatting sqref="F528">
    <cfRule type="cellIs" dxfId="2" priority="837" stopIfTrue="1" operator="lessThan">
      <formula>0</formula>
    </cfRule>
  </conditionalFormatting>
  <conditionalFormatting sqref="F529">
    <cfRule type="cellIs" dxfId="2" priority="836" stopIfTrue="1" operator="lessThan">
      <formula>0</formula>
    </cfRule>
  </conditionalFormatting>
  <conditionalFormatting sqref="F530">
    <cfRule type="cellIs" dxfId="2" priority="835" stopIfTrue="1" operator="lessThan">
      <formula>0</formula>
    </cfRule>
  </conditionalFormatting>
  <conditionalFormatting sqref="F531">
    <cfRule type="cellIs" dxfId="2" priority="834" stopIfTrue="1" operator="lessThan">
      <formula>0</formula>
    </cfRule>
  </conditionalFormatting>
  <conditionalFormatting sqref="F532">
    <cfRule type="cellIs" dxfId="2" priority="833" stopIfTrue="1" operator="lessThan">
      <formula>0</formula>
    </cfRule>
  </conditionalFormatting>
  <conditionalFormatting sqref="F533">
    <cfRule type="cellIs" dxfId="2" priority="832" stopIfTrue="1" operator="lessThan">
      <formula>0</formula>
    </cfRule>
  </conditionalFormatting>
  <conditionalFormatting sqref="F534">
    <cfRule type="cellIs" dxfId="2" priority="831" stopIfTrue="1" operator="lessThan">
      <formula>0</formula>
    </cfRule>
  </conditionalFormatting>
  <conditionalFormatting sqref="F535">
    <cfRule type="cellIs" dxfId="2" priority="830" stopIfTrue="1" operator="lessThan">
      <formula>0</formula>
    </cfRule>
  </conditionalFormatting>
  <conditionalFormatting sqref="F536">
    <cfRule type="cellIs" dxfId="2" priority="829" stopIfTrue="1" operator="lessThan">
      <formula>0</formula>
    </cfRule>
  </conditionalFormatting>
  <conditionalFormatting sqref="F537">
    <cfRule type="cellIs" dxfId="2" priority="828" stopIfTrue="1" operator="lessThan">
      <formula>0</formula>
    </cfRule>
  </conditionalFormatting>
  <conditionalFormatting sqref="F538">
    <cfRule type="cellIs" dxfId="2" priority="827" stopIfTrue="1" operator="lessThan">
      <formula>0</formula>
    </cfRule>
  </conditionalFormatting>
  <conditionalFormatting sqref="F539">
    <cfRule type="cellIs" dxfId="2" priority="826" stopIfTrue="1" operator="lessThan">
      <formula>0</formula>
    </cfRule>
  </conditionalFormatting>
  <conditionalFormatting sqref="F540">
    <cfRule type="cellIs" dxfId="2" priority="825" stopIfTrue="1" operator="lessThan">
      <formula>0</formula>
    </cfRule>
  </conditionalFormatting>
  <conditionalFormatting sqref="F541">
    <cfRule type="cellIs" dxfId="2" priority="824" stopIfTrue="1" operator="lessThan">
      <formula>0</formula>
    </cfRule>
  </conditionalFormatting>
  <conditionalFormatting sqref="F542">
    <cfRule type="cellIs" dxfId="2" priority="823" stopIfTrue="1" operator="lessThan">
      <formula>0</formula>
    </cfRule>
  </conditionalFormatting>
  <conditionalFormatting sqref="F543">
    <cfRule type="cellIs" dxfId="2" priority="822" stopIfTrue="1" operator="lessThan">
      <formula>0</formula>
    </cfRule>
  </conditionalFormatting>
  <conditionalFormatting sqref="F544">
    <cfRule type="cellIs" dxfId="2" priority="821" stopIfTrue="1" operator="lessThan">
      <formula>0</formula>
    </cfRule>
  </conditionalFormatting>
  <conditionalFormatting sqref="F545">
    <cfRule type="cellIs" dxfId="2" priority="820" stopIfTrue="1" operator="lessThan">
      <formula>0</formula>
    </cfRule>
  </conditionalFormatting>
  <conditionalFormatting sqref="F546">
    <cfRule type="cellIs" dxfId="2" priority="819" stopIfTrue="1" operator="lessThan">
      <formula>0</formula>
    </cfRule>
  </conditionalFormatting>
  <conditionalFormatting sqref="F547">
    <cfRule type="cellIs" dxfId="2" priority="818" stopIfTrue="1" operator="lessThan">
      <formula>0</formula>
    </cfRule>
  </conditionalFormatting>
  <conditionalFormatting sqref="F548">
    <cfRule type="cellIs" dxfId="2" priority="816" stopIfTrue="1" operator="lessThan">
      <formula>0</formula>
    </cfRule>
  </conditionalFormatting>
  <conditionalFormatting sqref="F549">
    <cfRule type="cellIs" dxfId="2" priority="815" stopIfTrue="1" operator="lessThan">
      <formula>0</formula>
    </cfRule>
  </conditionalFormatting>
  <conditionalFormatting sqref="F550">
    <cfRule type="cellIs" dxfId="2" priority="814" stopIfTrue="1" operator="lessThan">
      <formula>0</formula>
    </cfRule>
  </conditionalFormatting>
  <conditionalFormatting sqref="F551">
    <cfRule type="cellIs" dxfId="2" priority="813" stopIfTrue="1" operator="lessThan">
      <formula>0</formula>
    </cfRule>
  </conditionalFormatting>
  <conditionalFormatting sqref="F552">
    <cfRule type="cellIs" dxfId="2" priority="812" stopIfTrue="1" operator="lessThan">
      <formula>0</formula>
    </cfRule>
  </conditionalFormatting>
  <conditionalFormatting sqref="F553">
    <cfRule type="cellIs" dxfId="2" priority="811" stopIfTrue="1" operator="lessThan">
      <formula>0</formula>
    </cfRule>
  </conditionalFormatting>
  <conditionalFormatting sqref="F554">
    <cfRule type="cellIs" dxfId="2" priority="810" stopIfTrue="1" operator="lessThan">
      <formula>0</formula>
    </cfRule>
  </conditionalFormatting>
  <conditionalFormatting sqref="F555">
    <cfRule type="cellIs" dxfId="2" priority="809" stopIfTrue="1" operator="lessThan">
      <formula>0</formula>
    </cfRule>
  </conditionalFormatting>
  <conditionalFormatting sqref="F556">
    <cfRule type="cellIs" dxfId="2" priority="808" stopIfTrue="1" operator="lessThan">
      <formula>0</formula>
    </cfRule>
  </conditionalFormatting>
  <conditionalFormatting sqref="F557">
    <cfRule type="cellIs" dxfId="2" priority="807" stopIfTrue="1" operator="lessThan">
      <formula>0</formula>
    </cfRule>
  </conditionalFormatting>
  <conditionalFormatting sqref="F558">
    <cfRule type="cellIs" dxfId="2" priority="806" stopIfTrue="1" operator="lessThan">
      <formula>0</formula>
    </cfRule>
  </conditionalFormatting>
  <conditionalFormatting sqref="F559">
    <cfRule type="cellIs" dxfId="2" priority="805" stopIfTrue="1" operator="lessThan">
      <formula>0</formula>
    </cfRule>
  </conditionalFormatting>
  <conditionalFormatting sqref="F560">
    <cfRule type="cellIs" dxfId="2" priority="804" stopIfTrue="1" operator="lessThan">
      <formula>0</formula>
    </cfRule>
  </conditionalFormatting>
  <conditionalFormatting sqref="F561">
    <cfRule type="cellIs" dxfId="2" priority="803" stopIfTrue="1" operator="lessThan">
      <formula>0</formula>
    </cfRule>
  </conditionalFormatting>
  <conditionalFormatting sqref="F562">
    <cfRule type="cellIs" dxfId="2" priority="802" stopIfTrue="1" operator="lessThan">
      <formula>0</formula>
    </cfRule>
  </conditionalFormatting>
  <conditionalFormatting sqref="F563">
    <cfRule type="cellIs" dxfId="2" priority="801" stopIfTrue="1" operator="lessThan">
      <formula>0</formula>
    </cfRule>
  </conditionalFormatting>
  <conditionalFormatting sqref="F564">
    <cfRule type="cellIs" dxfId="2" priority="800" stopIfTrue="1" operator="lessThan">
      <formula>0</formula>
    </cfRule>
  </conditionalFormatting>
  <conditionalFormatting sqref="F565">
    <cfRule type="cellIs" dxfId="2" priority="799" stopIfTrue="1" operator="lessThan">
      <formula>0</formula>
    </cfRule>
  </conditionalFormatting>
  <conditionalFormatting sqref="F566">
    <cfRule type="cellIs" dxfId="2" priority="798" stopIfTrue="1" operator="lessThan">
      <formula>0</formula>
    </cfRule>
  </conditionalFormatting>
  <conditionalFormatting sqref="F567">
    <cfRule type="cellIs" dxfId="2" priority="797" stopIfTrue="1" operator="lessThan">
      <formula>0</formula>
    </cfRule>
  </conditionalFormatting>
  <conditionalFormatting sqref="F568">
    <cfRule type="cellIs" dxfId="2" priority="796" stopIfTrue="1" operator="lessThan">
      <formula>0</formula>
    </cfRule>
  </conditionalFormatting>
  <conditionalFormatting sqref="F569">
    <cfRule type="cellIs" dxfId="2" priority="795" stopIfTrue="1" operator="lessThan">
      <formula>0</formula>
    </cfRule>
  </conditionalFormatting>
  <conditionalFormatting sqref="F570">
    <cfRule type="cellIs" dxfId="2" priority="794" stopIfTrue="1" operator="lessThan">
      <formula>0</formula>
    </cfRule>
  </conditionalFormatting>
  <conditionalFormatting sqref="F571">
    <cfRule type="cellIs" dxfId="2" priority="793" stopIfTrue="1" operator="lessThan">
      <formula>0</formula>
    </cfRule>
  </conditionalFormatting>
  <conditionalFormatting sqref="F572">
    <cfRule type="cellIs" dxfId="2" priority="792" stopIfTrue="1" operator="lessThan">
      <formula>0</formula>
    </cfRule>
  </conditionalFormatting>
  <conditionalFormatting sqref="F573">
    <cfRule type="cellIs" dxfId="2" priority="791" stopIfTrue="1" operator="lessThan">
      <formula>0</formula>
    </cfRule>
  </conditionalFormatting>
  <conditionalFormatting sqref="F574">
    <cfRule type="cellIs" dxfId="2" priority="790" stopIfTrue="1" operator="lessThan">
      <formula>0</formula>
    </cfRule>
  </conditionalFormatting>
  <conditionalFormatting sqref="F575">
    <cfRule type="cellIs" dxfId="2" priority="789" stopIfTrue="1" operator="lessThan">
      <formula>0</formula>
    </cfRule>
  </conditionalFormatting>
  <conditionalFormatting sqref="F576">
    <cfRule type="cellIs" dxfId="2" priority="788" stopIfTrue="1" operator="lessThan">
      <formula>0</formula>
    </cfRule>
  </conditionalFormatting>
  <conditionalFormatting sqref="F577">
    <cfRule type="cellIs" dxfId="2" priority="787" stopIfTrue="1" operator="lessThan">
      <formula>0</formula>
    </cfRule>
  </conditionalFormatting>
  <conditionalFormatting sqref="F578">
    <cfRule type="cellIs" dxfId="2" priority="786" stopIfTrue="1" operator="lessThan">
      <formula>0</formula>
    </cfRule>
  </conditionalFormatting>
  <conditionalFormatting sqref="F579">
    <cfRule type="cellIs" dxfId="2" priority="785" stopIfTrue="1" operator="lessThan">
      <formula>0</formula>
    </cfRule>
  </conditionalFormatting>
  <conditionalFormatting sqref="F580">
    <cfRule type="cellIs" dxfId="2" priority="784" stopIfTrue="1" operator="lessThan">
      <formula>0</formula>
    </cfRule>
  </conditionalFormatting>
  <conditionalFormatting sqref="F581">
    <cfRule type="cellIs" dxfId="2" priority="783" stopIfTrue="1" operator="lessThan">
      <formula>0</formula>
    </cfRule>
  </conditionalFormatting>
  <conditionalFormatting sqref="F582">
    <cfRule type="cellIs" dxfId="2" priority="782" stopIfTrue="1" operator="lessThan">
      <formula>0</formula>
    </cfRule>
  </conditionalFormatting>
  <conditionalFormatting sqref="F583">
    <cfRule type="cellIs" dxfId="2" priority="781" stopIfTrue="1" operator="lessThan">
      <formula>0</formula>
    </cfRule>
  </conditionalFormatting>
  <conditionalFormatting sqref="F584">
    <cfRule type="cellIs" dxfId="2" priority="780" stopIfTrue="1" operator="lessThan">
      <formula>0</formula>
    </cfRule>
  </conditionalFormatting>
  <conditionalFormatting sqref="F585">
    <cfRule type="cellIs" dxfId="2" priority="779" stopIfTrue="1" operator="lessThan">
      <formula>0</formula>
    </cfRule>
  </conditionalFormatting>
  <conditionalFormatting sqref="F586">
    <cfRule type="cellIs" dxfId="2" priority="778" stopIfTrue="1" operator="lessThan">
      <formula>0</formula>
    </cfRule>
  </conditionalFormatting>
  <conditionalFormatting sqref="F587">
    <cfRule type="cellIs" dxfId="2" priority="777" stopIfTrue="1" operator="lessThan">
      <formula>0</formula>
    </cfRule>
  </conditionalFormatting>
  <conditionalFormatting sqref="F588">
    <cfRule type="cellIs" dxfId="2" priority="776" stopIfTrue="1" operator="lessThan">
      <formula>0</formula>
    </cfRule>
  </conditionalFormatting>
  <conditionalFormatting sqref="F589">
    <cfRule type="cellIs" dxfId="2" priority="775" stopIfTrue="1" operator="lessThan">
      <formula>0</formula>
    </cfRule>
  </conditionalFormatting>
  <conditionalFormatting sqref="F590">
    <cfRule type="cellIs" dxfId="2" priority="774" stopIfTrue="1" operator="lessThan">
      <formula>0</formula>
    </cfRule>
  </conditionalFormatting>
  <conditionalFormatting sqref="F591">
    <cfRule type="cellIs" dxfId="2" priority="773" stopIfTrue="1" operator="lessThan">
      <formula>0</formula>
    </cfRule>
  </conditionalFormatting>
  <conditionalFormatting sqref="F592">
    <cfRule type="cellIs" dxfId="2" priority="772" stopIfTrue="1" operator="lessThan">
      <formula>0</formula>
    </cfRule>
  </conditionalFormatting>
  <conditionalFormatting sqref="F593">
    <cfRule type="cellIs" dxfId="2" priority="771" stopIfTrue="1" operator="lessThan">
      <formula>0</formula>
    </cfRule>
  </conditionalFormatting>
  <conditionalFormatting sqref="F594">
    <cfRule type="cellIs" dxfId="2" priority="770" stopIfTrue="1" operator="lessThan">
      <formula>0</formula>
    </cfRule>
  </conditionalFormatting>
  <conditionalFormatting sqref="F595">
    <cfRule type="cellIs" dxfId="2" priority="769" stopIfTrue="1" operator="lessThan">
      <formula>0</formula>
    </cfRule>
  </conditionalFormatting>
  <conditionalFormatting sqref="F596">
    <cfRule type="cellIs" dxfId="2" priority="768" stopIfTrue="1" operator="lessThan">
      <formula>0</formula>
    </cfRule>
  </conditionalFormatting>
  <conditionalFormatting sqref="F597">
    <cfRule type="cellIs" dxfId="2" priority="767" stopIfTrue="1" operator="lessThan">
      <formula>0</formula>
    </cfRule>
  </conditionalFormatting>
  <conditionalFormatting sqref="F598">
    <cfRule type="cellIs" dxfId="2" priority="766" stopIfTrue="1" operator="lessThan">
      <formula>0</formula>
    </cfRule>
  </conditionalFormatting>
  <conditionalFormatting sqref="F599">
    <cfRule type="cellIs" dxfId="2" priority="765" stopIfTrue="1" operator="lessThan">
      <formula>0</formula>
    </cfRule>
  </conditionalFormatting>
  <conditionalFormatting sqref="F600">
    <cfRule type="cellIs" dxfId="2" priority="764" stopIfTrue="1" operator="lessThan">
      <formula>0</formula>
    </cfRule>
  </conditionalFormatting>
  <conditionalFormatting sqref="F601">
    <cfRule type="cellIs" dxfId="2" priority="763" stopIfTrue="1" operator="lessThan">
      <formula>0</formula>
    </cfRule>
  </conditionalFormatting>
  <conditionalFormatting sqref="F602">
    <cfRule type="cellIs" dxfId="2" priority="762" stopIfTrue="1" operator="lessThan">
      <formula>0</formula>
    </cfRule>
  </conditionalFormatting>
  <conditionalFormatting sqref="F603">
    <cfRule type="cellIs" dxfId="2" priority="761" stopIfTrue="1" operator="lessThan">
      <formula>0</formula>
    </cfRule>
  </conditionalFormatting>
  <conditionalFormatting sqref="F604">
    <cfRule type="cellIs" dxfId="2" priority="760" stopIfTrue="1" operator="lessThan">
      <formula>0</formula>
    </cfRule>
  </conditionalFormatting>
  <conditionalFormatting sqref="F605">
    <cfRule type="cellIs" dxfId="2" priority="759" stopIfTrue="1" operator="lessThan">
      <formula>0</formula>
    </cfRule>
  </conditionalFormatting>
  <conditionalFormatting sqref="F606">
    <cfRule type="cellIs" dxfId="2" priority="758" stopIfTrue="1" operator="lessThan">
      <formula>0</formula>
    </cfRule>
  </conditionalFormatting>
  <conditionalFormatting sqref="F609">
    <cfRule type="cellIs" dxfId="2" priority="756" stopIfTrue="1" operator="lessThan">
      <formula>0</formula>
    </cfRule>
  </conditionalFormatting>
  <conditionalFormatting sqref="F610">
    <cfRule type="cellIs" dxfId="2" priority="755" stopIfTrue="1" operator="lessThan">
      <formula>0</formula>
    </cfRule>
  </conditionalFormatting>
  <conditionalFormatting sqref="F611">
    <cfRule type="cellIs" dxfId="2" priority="754" stopIfTrue="1" operator="lessThan">
      <formula>0</formula>
    </cfRule>
  </conditionalFormatting>
  <conditionalFormatting sqref="F612">
    <cfRule type="cellIs" dxfId="2" priority="753" stopIfTrue="1" operator="lessThan">
      <formula>0</formula>
    </cfRule>
  </conditionalFormatting>
  <conditionalFormatting sqref="F613">
    <cfRule type="cellIs" dxfId="2" priority="752" stopIfTrue="1" operator="lessThan">
      <formula>0</formula>
    </cfRule>
  </conditionalFormatting>
  <conditionalFormatting sqref="F614">
    <cfRule type="cellIs" dxfId="2" priority="751" stopIfTrue="1" operator="lessThan">
      <formula>0</formula>
    </cfRule>
  </conditionalFormatting>
  <conditionalFormatting sqref="F615">
    <cfRule type="cellIs" dxfId="2" priority="750" stopIfTrue="1" operator="lessThan">
      <formula>0</formula>
    </cfRule>
  </conditionalFormatting>
  <conditionalFormatting sqref="F616">
    <cfRule type="cellIs" dxfId="2" priority="749" stopIfTrue="1" operator="lessThan">
      <formula>0</formula>
    </cfRule>
  </conditionalFormatting>
  <conditionalFormatting sqref="F617">
    <cfRule type="cellIs" dxfId="2" priority="748" stopIfTrue="1" operator="lessThan">
      <formula>0</formula>
    </cfRule>
  </conditionalFormatting>
  <conditionalFormatting sqref="F618">
    <cfRule type="cellIs" dxfId="2" priority="747" stopIfTrue="1" operator="lessThan">
      <formula>0</formula>
    </cfRule>
  </conditionalFormatting>
  <conditionalFormatting sqref="F619">
    <cfRule type="cellIs" dxfId="2" priority="746" stopIfTrue="1" operator="lessThan">
      <formula>0</formula>
    </cfRule>
  </conditionalFormatting>
  <conditionalFormatting sqref="F620">
    <cfRule type="cellIs" dxfId="2" priority="745" stopIfTrue="1" operator="lessThan">
      <formula>0</formula>
    </cfRule>
  </conditionalFormatting>
  <conditionalFormatting sqref="F621">
    <cfRule type="cellIs" dxfId="2" priority="744" stopIfTrue="1" operator="lessThan">
      <formula>0</formula>
    </cfRule>
  </conditionalFormatting>
  <conditionalFormatting sqref="F622">
    <cfRule type="cellIs" dxfId="2" priority="743" stopIfTrue="1" operator="lessThan">
      <formula>0</formula>
    </cfRule>
  </conditionalFormatting>
  <conditionalFormatting sqref="F623">
    <cfRule type="cellIs" dxfId="2" priority="742" stopIfTrue="1" operator="lessThan">
      <formula>0</formula>
    </cfRule>
  </conditionalFormatting>
  <conditionalFormatting sqref="F624">
    <cfRule type="cellIs" dxfId="2" priority="741" stopIfTrue="1" operator="lessThan">
      <formula>0</formula>
    </cfRule>
  </conditionalFormatting>
  <conditionalFormatting sqref="F625">
    <cfRule type="cellIs" dxfId="2" priority="740" stopIfTrue="1" operator="lessThan">
      <formula>0</formula>
    </cfRule>
  </conditionalFormatting>
  <conditionalFormatting sqref="F626">
    <cfRule type="cellIs" dxfId="2" priority="739" stopIfTrue="1" operator="lessThan">
      <formula>0</formula>
    </cfRule>
  </conditionalFormatting>
  <conditionalFormatting sqref="F627">
    <cfRule type="cellIs" dxfId="2" priority="738" stopIfTrue="1" operator="lessThan">
      <formula>0</formula>
    </cfRule>
  </conditionalFormatting>
  <conditionalFormatting sqref="F628">
    <cfRule type="cellIs" dxfId="2" priority="737" stopIfTrue="1" operator="lessThan">
      <formula>0</formula>
    </cfRule>
  </conditionalFormatting>
  <conditionalFormatting sqref="F629">
    <cfRule type="cellIs" dxfId="2" priority="736" stopIfTrue="1" operator="lessThan">
      <formula>0</formula>
    </cfRule>
  </conditionalFormatting>
  <conditionalFormatting sqref="F630">
    <cfRule type="cellIs" dxfId="2" priority="735" stopIfTrue="1" operator="lessThan">
      <formula>0</formula>
    </cfRule>
  </conditionalFormatting>
  <conditionalFormatting sqref="F631">
    <cfRule type="cellIs" dxfId="2" priority="734" stopIfTrue="1" operator="lessThan">
      <formula>0</formula>
    </cfRule>
  </conditionalFormatting>
  <conditionalFormatting sqref="F632">
    <cfRule type="cellIs" dxfId="2" priority="733" stopIfTrue="1" operator="lessThan">
      <formula>0</formula>
    </cfRule>
  </conditionalFormatting>
  <conditionalFormatting sqref="F633">
    <cfRule type="cellIs" dxfId="2" priority="732" stopIfTrue="1" operator="lessThan">
      <formula>0</formula>
    </cfRule>
  </conditionalFormatting>
  <conditionalFormatting sqref="F634">
    <cfRule type="cellIs" dxfId="2" priority="731" stopIfTrue="1" operator="lessThan">
      <formula>0</formula>
    </cfRule>
  </conditionalFormatting>
  <conditionalFormatting sqref="F635">
    <cfRule type="cellIs" dxfId="2" priority="730" stopIfTrue="1" operator="lessThan">
      <formula>0</formula>
    </cfRule>
  </conditionalFormatting>
  <conditionalFormatting sqref="F636">
    <cfRule type="cellIs" dxfId="2" priority="729" stopIfTrue="1" operator="lessThan">
      <formula>0</formula>
    </cfRule>
  </conditionalFormatting>
  <conditionalFormatting sqref="F637">
    <cfRule type="cellIs" dxfId="2" priority="728" stopIfTrue="1" operator="lessThan">
      <formula>0</formula>
    </cfRule>
  </conditionalFormatting>
  <conditionalFormatting sqref="F638">
    <cfRule type="cellIs" dxfId="2" priority="727" stopIfTrue="1" operator="lessThan">
      <formula>0</formula>
    </cfRule>
  </conditionalFormatting>
  <conditionalFormatting sqref="F639">
    <cfRule type="cellIs" dxfId="2" priority="726" stopIfTrue="1" operator="lessThan">
      <formula>0</formula>
    </cfRule>
  </conditionalFormatting>
  <conditionalFormatting sqref="F640">
    <cfRule type="cellIs" dxfId="2" priority="725" stopIfTrue="1" operator="lessThan">
      <formula>0</formula>
    </cfRule>
  </conditionalFormatting>
  <conditionalFormatting sqref="F641">
    <cfRule type="cellIs" dxfId="2" priority="724" stopIfTrue="1" operator="lessThan">
      <formula>0</formula>
    </cfRule>
  </conditionalFormatting>
  <conditionalFormatting sqref="F642">
    <cfRule type="cellIs" dxfId="2" priority="723" stopIfTrue="1" operator="lessThan">
      <formula>0</formula>
    </cfRule>
  </conditionalFormatting>
  <conditionalFormatting sqref="F643">
    <cfRule type="cellIs" dxfId="2" priority="722" stopIfTrue="1" operator="lessThan">
      <formula>0</formula>
    </cfRule>
  </conditionalFormatting>
  <conditionalFormatting sqref="F644">
    <cfRule type="cellIs" dxfId="2" priority="721" stopIfTrue="1" operator="lessThan">
      <formula>0</formula>
    </cfRule>
  </conditionalFormatting>
  <conditionalFormatting sqref="F645">
    <cfRule type="cellIs" dxfId="2" priority="720" stopIfTrue="1" operator="lessThan">
      <formula>0</formula>
    </cfRule>
  </conditionalFormatting>
  <conditionalFormatting sqref="F646">
    <cfRule type="cellIs" dxfId="2" priority="719" stopIfTrue="1" operator="lessThan">
      <formula>0</formula>
    </cfRule>
  </conditionalFormatting>
  <conditionalFormatting sqref="F647">
    <cfRule type="cellIs" dxfId="2" priority="718" stopIfTrue="1" operator="lessThan">
      <formula>0</formula>
    </cfRule>
  </conditionalFormatting>
  <conditionalFormatting sqref="F648">
    <cfRule type="cellIs" dxfId="2" priority="717" stopIfTrue="1" operator="lessThan">
      <formula>0</formula>
    </cfRule>
  </conditionalFormatting>
  <conditionalFormatting sqref="F649">
    <cfRule type="cellIs" dxfId="2" priority="716" stopIfTrue="1" operator="lessThan">
      <formula>0</formula>
    </cfRule>
  </conditionalFormatting>
  <conditionalFormatting sqref="F650">
    <cfRule type="cellIs" dxfId="2" priority="715" stopIfTrue="1" operator="lessThan">
      <formula>0</formula>
    </cfRule>
  </conditionalFormatting>
  <conditionalFormatting sqref="F651">
    <cfRule type="cellIs" dxfId="2" priority="714" stopIfTrue="1" operator="lessThan">
      <formula>0</formula>
    </cfRule>
  </conditionalFormatting>
  <conditionalFormatting sqref="F652">
    <cfRule type="cellIs" dxfId="2" priority="713" stopIfTrue="1" operator="lessThan">
      <formula>0</formula>
    </cfRule>
  </conditionalFormatting>
  <conditionalFormatting sqref="F653">
    <cfRule type="cellIs" dxfId="2" priority="712" stopIfTrue="1" operator="lessThan">
      <formula>0</formula>
    </cfRule>
  </conditionalFormatting>
  <conditionalFormatting sqref="F654">
    <cfRule type="cellIs" dxfId="2" priority="711" stopIfTrue="1" operator="lessThan">
      <formula>0</formula>
    </cfRule>
  </conditionalFormatting>
  <conditionalFormatting sqref="F655">
    <cfRule type="cellIs" dxfId="2" priority="710" stopIfTrue="1" operator="lessThan">
      <formula>0</formula>
    </cfRule>
  </conditionalFormatting>
  <conditionalFormatting sqref="F656">
    <cfRule type="cellIs" dxfId="2" priority="709" stopIfTrue="1" operator="lessThan">
      <formula>0</formula>
    </cfRule>
  </conditionalFormatting>
  <conditionalFormatting sqref="F657">
    <cfRule type="cellIs" dxfId="2" priority="708" stopIfTrue="1" operator="lessThan">
      <formula>0</formula>
    </cfRule>
  </conditionalFormatting>
  <conditionalFormatting sqref="F658">
    <cfRule type="cellIs" dxfId="2" priority="707" stopIfTrue="1" operator="lessThan">
      <formula>0</formula>
    </cfRule>
  </conditionalFormatting>
  <conditionalFormatting sqref="F659">
    <cfRule type="cellIs" dxfId="2" priority="706" stopIfTrue="1" operator="lessThan">
      <formula>0</formula>
    </cfRule>
  </conditionalFormatting>
  <conditionalFormatting sqref="F660">
    <cfRule type="cellIs" dxfId="2" priority="705" stopIfTrue="1" operator="lessThan">
      <formula>0</formula>
    </cfRule>
  </conditionalFormatting>
  <conditionalFormatting sqref="F661">
    <cfRule type="cellIs" dxfId="2" priority="704" stopIfTrue="1" operator="lessThan">
      <formula>0</formula>
    </cfRule>
  </conditionalFormatting>
  <conditionalFormatting sqref="F662">
    <cfRule type="cellIs" dxfId="2" priority="703" stopIfTrue="1" operator="lessThan">
      <formula>0</formula>
    </cfRule>
  </conditionalFormatting>
  <conditionalFormatting sqref="F663">
    <cfRule type="cellIs" dxfId="2" priority="702" stopIfTrue="1" operator="lessThan">
      <formula>0</formula>
    </cfRule>
  </conditionalFormatting>
  <conditionalFormatting sqref="F664">
    <cfRule type="cellIs" dxfId="2" priority="701" stopIfTrue="1" operator="lessThan">
      <formula>0</formula>
    </cfRule>
  </conditionalFormatting>
  <conditionalFormatting sqref="F665">
    <cfRule type="cellIs" dxfId="2" priority="700" stopIfTrue="1" operator="lessThan">
      <formula>0</formula>
    </cfRule>
  </conditionalFormatting>
  <conditionalFormatting sqref="F666">
    <cfRule type="cellIs" dxfId="2" priority="699" stopIfTrue="1" operator="lessThan">
      <formula>0</formula>
    </cfRule>
  </conditionalFormatting>
  <conditionalFormatting sqref="F667">
    <cfRule type="cellIs" dxfId="2" priority="698" stopIfTrue="1" operator="lessThan">
      <formula>0</formula>
    </cfRule>
  </conditionalFormatting>
  <conditionalFormatting sqref="F668">
    <cfRule type="cellIs" dxfId="2" priority="697" stopIfTrue="1" operator="lessThan">
      <formula>0</formula>
    </cfRule>
  </conditionalFormatting>
  <conditionalFormatting sqref="F669">
    <cfRule type="cellIs" dxfId="2" priority="696" stopIfTrue="1" operator="lessThan">
      <formula>0</formula>
    </cfRule>
  </conditionalFormatting>
  <conditionalFormatting sqref="F670">
    <cfRule type="cellIs" dxfId="2" priority="695" stopIfTrue="1" operator="lessThan">
      <formula>0</formula>
    </cfRule>
  </conditionalFormatting>
  <conditionalFormatting sqref="F671">
    <cfRule type="cellIs" dxfId="2" priority="694" stopIfTrue="1" operator="lessThan">
      <formula>0</formula>
    </cfRule>
  </conditionalFormatting>
  <conditionalFormatting sqref="F672">
    <cfRule type="cellIs" dxfId="2" priority="693" stopIfTrue="1" operator="lessThan">
      <formula>0</formula>
    </cfRule>
  </conditionalFormatting>
  <conditionalFormatting sqref="F673">
    <cfRule type="cellIs" dxfId="2" priority="692" stopIfTrue="1" operator="lessThan">
      <formula>0</formula>
    </cfRule>
  </conditionalFormatting>
  <conditionalFormatting sqref="F674">
    <cfRule type="cellIs" dxfId="2" priority="691" stopIfTrue="1" operator="lessThan">
      <formula>0</formula>
    </cfRule>
  </conditionalFormatting>
  <conditionalFormatting sqref="F675">
    <cfRule type="cellIs" dxfId="2" priority="690" stopIfTrue="1" operator="lessThan">
      <formula>0</formula>
    </cfRule>
  </conditionalFormatting>
  <conditionalFormatting sqref="F676">
    <cfRule type="cellIs" dxfId="2" priority="687" stopIfTrue="1" operator="lessThan">
      <formula>0</formula>
    </cfRule>
  </conditionalFormatting>
  <conditionalFormatting sqref="F677">
    <cfRule type="cellIs" dxfId="2" priority="686" stopIfTrue="1" operator="lessThan">
      <formula>0</formula>
    </cfRule>
  </conditionalFormatting>
  <conditionalFormatting sqref="F678">
    <cfRule type="cellIs" dxfId="2" priority="685" stopIfTrue="1" operator="lessThan">
      <formula>0</formula>
    </cfRule>
  </conditionalFormatting>
  <conditionalFormatting sqref="F679">
    <cfRule type="cellIs" dxfId="2" priority="684" stopIfTrue="1" operator="lessThan">
      <formula>0</formula>
    </cfRule>
  </conditionalFormatting>
  <conditionalFormatting sqref="F680">
    <cfRule type="cellIs" dxfId="2" priority="683" stopIfTrue="1" operator="lessThan">
      <formula>0</formula>
    </cfRule>
  </conditionalFormatting>
  <conditionalFormatting sqref="F681">
    <cfRule type="cellIs" dxfId="2" priority="682" stopIfTrue="1" operator="lessThan">
      <formula>0</formula>
    </cfRule>
  </conditionalFormatting>
  <conditionalFormatting sqref="F682">
    <cfRule type="cellIs" dxfId="2" priority="681" stopIfTrue="1" operator="lessThan">
      <formula>0</formula>
    </cfRule>
  </conditionalFormatting>
  <conditionalFormatting sqref="F683">
    <cfRule type="cellIs" dxfId="2" priority="680" stopIfTrue="1" operator="lessThan">
      <formula>0</formula>
    </cfRule>
  </conditionalFormatting>
  <conditionalFormatting sqref="F684">
    <cfRule type="cellIs" dxfId="2" priority="679" stopIfTrue="1" operator="lessThan">
      <formula>0</formula>
    </cfRule>
  </conditionalFormatting>
  <conditionalFormatting sqref="F685">
    <cfRule type="cellIs" dxfId="2" priority="678" stopIfTrue="1" operator="lessThan">
      <formula>0</formula>
    </cfRule>
  </conditionalFormatting>
  <conditionalFormatting sqref="F686">
    <cfRule type="cellIs" dxfId="2" priority="677" stopIfTrue="1" operator="lessThan">
      <formula>0</formula>
    </cfRule>
  </conditionalFormatting>
  <conditionalFormatting sqref="F687">
    <cfRule type="cellIs" dxfId="2" priority="676" stopIfTrue="1" operator="lessThan">
      <formula>0</formula>
    </cfRule>
  </conditionalFormatting>
  <conditionalFormatting sqref="F688">
    <cfRule type="cellIs" dxfId="2" priority="675" stopIfTrue="1" operator="lessThan">
      <formula>0</formula>
    </cfRule>
  </conditionalFormatting>
  <conditionalFormatting sqref="F689">
    <cfRule type="cellIs" dxfId="2" priority="674" stopIfTrue="1" operator="lessThan">
      <formula>0</formula>
    </cfRule>
  </conditionalFormatting>
  <conditionalFormatting sqref="F690">
    <cfRule type="cellIs" dxfId="2" priority="673" stopIfTrue="1" operator="lessThan">
      <formula>0</formula>
    </cfRule>
  </conditionalFormatting>
  <conditionalFormatting sqref="F691">
    <cfRule type="cellIs" dxfId="2" priority="672" stopIfTrue="1" operator="lessThan">
      <formula>0</formula>
    </cfRule>
  </conditionalFormatting>
  <conditionalFormatting sqref="F692">
    <cfRule type="cellIs" dxfId="2" priority="671" stopIfTrue="1" operator="lessThan">
      <formula>0</formula>
    </cfRule>
  </conditionalFormatting>
  <conditionalFormatting sqref="F693">
    <cfRule type="cellIs" dxfId="2" priority="670" stopIfTrue="1" operator="lessThan">
      <formula>0</formula>
    </cfRule>
  </conditionalFormatting>
  <conditionalFormatting sqref="F694">
    <cfRule type="cellIs" dxfId="2" priority="669" stopIfTrue="1" operator="lessThan">
      <formula>0</formula>
    </cfRule>
  </conditionalFormatting>
  <conditionalFormatting sqref="F695">
    <cfRule type="cellIs" dxfId="2" priority="668" stopIfTrue="1" operator="lessThan">
      <formula>0</formula>
    </cfRule>
  </conditionalFormatting>
  <conditionalFormatting sqref="F696">
    <cfRule type="cellIs" dxfId="2" priority="667" stopIfTrue="1" operator="lessThan">
      <formula>0</formula>
    </cfRule>
  </conditionalFormatting>
  <conditionalFormatting sqref="F697">
    <cfRule type="cellIs" dxfId="2" priority="666" stopIfTrue="1" operator="lessThan">
      <formula>0</formula>
    </cfRule>
  </conditionalFormatting>
  <conditionalFormatting sqref="F698">
    <cfRule type="cellIs" dxfId="2" priority="665" stopIfTrue="1" operator="lessThan">
      <formula>0</formula>
    </cfRule>
  </conditionalFormatting>
  <conditionalFormatting sqref="F699">
    <cfRule type="cellIs" dxfId="2" priority="664" stopIfTrue="1" operator="lessThan">
      <formula>0</formula>
    </cfRule>
  </conditionalFormatting>
  <conditionalFormatting sqref="F700">
    <cfRule type="cellIs" dxfId="2" priority="663" stopIfTrue="1" operator="lessThan">
      <formula>0</formula>
    </cfRule>
  </conditionalFormatting>
  <conditionalFormatting sqref="F701">
    <cfRule type="cellIs" dxfId="2" priority="662" stopIfTrue="1" operator="lessThan">
      <formula>0</formula>
    </cfRule>
  </conditionalFormatting>
  <conditionalFormatting sqref="F702">
    <cfRule type="cellIs" dxfId="2" priority="661" stopIfTrue="1" operator="lessThan">
      <formula>0</formula>
    </cfRule>
  </conditionalFormatting>
  <conditionalFormatting sqref="F703">
    <cfRule type="cellIs" dxfId="2" priority="660" stopIfTrue="1" operator="lessThan">
      <formula>0</formula>
    </cfRule>
  </conditionalFormatting>
  <conditionalFormatting sqref="F704">
    <cfRule type="cellIs" dxfId="2" priority="659" stopIfTrue="1" operator="lessThan">
      <formula>0</formula>
    </cfRule>
  </conditionalFormatting>
  <conditionalFormatting sqref="F705">
    <cfRule type="cellIs" dxfId="2" priority="658" stopIfTrue="1" operator="lessThan">
      <formula>0</formula>
    </cfRule>
  </conditionalFormatting>
  <conditionalFormatting sqref="F706">
    <cfRule type="cellIs" dxfId="2" priority="657" stopIfTrue="1" operator="lessThan">
      <formula>0</formula>
    </cfRule>
  </conditionalFormatting>
  <conditionalFormatting sqref="F707">
    <cfRule type="cellIs" dxfId="2" priority="656" stopIfTrue="1" operator="lessThan">
      <formula>0</formula>
    </cfRule>
  </conditionalFormatting>
  <conditionalFormatting sqref="F708">
    <cfRule type="cellIs" dxfId="2" priority="655" stopIfTrue="1" operator="lessThan">
      <formula>0</formula>
    </cfRule>
  </conditionalFormatting>
  <conditionalFormatting sqref="F709">
    <cfRule type="cellIs" dxfId="2" priority="654" stopIfTrue="1" operator="lessThan">
      <formula>0</formula>
    </cfRule>
  </conditionalFormatting>
  <conditionalFormatting sqref="F710">
    <cfRule type="cellIs" dxfId="2" priority="653" stopIfTrue="1" operator="lessThan">
      <formula>0</formula>
    </cfRule>
  </conditionalFormatting>
  <conditionalFormatting sqref="F711">
    <cfRule type="cellIs" dxfId="2" priority="652" stopIfTrue="1" operator="lessThan">
      <formula>0</formula>
    </cfRule>
  </conditionalFormatting>
  <conditionalFormatting sqref="F712">
    <cfRule type="cellIs" dxfId="2" priority="651" stopIfTrue="1" operator="lessThan">
      <formula>0</formula>
    </cfRule>
  </conditionalFormatting>
  <conditionalFormatting sqref="F713">
    <cfRule type="cellIs" dxfId="2" priority="650" stopIfTrue="1" operator="lessThan">
      <formula>0</formula>
    </cfRule>
  </conditionalFormatting>
  <conditionalFormatting sqref="F714">
    <cfRule type="cellIs" dxfId="2" priority="649" stopIfTrue="1" operator="lessThan">
      <formula>0</formula>
    </cfRule>
  </conditionalFormatting>
  <conditionalFormatting sqref="F715">
    <cfRule type="cellIs" dxfId="2" priority="648" stopIfTrue="1" operator="lessThan">
      <formula>0</formula>
    </cfRule>
  </conditionalFormatting>
  <conditionalFormatting sqref="F716">
    <cfRule type="cellIs" dxfId="2" priority="647" stopIfTrue="1" operator="lessThan">
      <formula>0</formula>
    </cfRule>
  </conditionalFormatting>
  <conditionalFormatting sqref="F717">
    <cfRule type="cellIs" dxfId="2" priority="646" stopIfTrue="1" operator="lessThan">
      <formula>0</formula>
    </cfRule>
  </conditionalFormatting>
  <conditionalFormatting sqref="F718">
    <cfRule type="cellIs" dxfId="2" priority="645" stopIfTrue="1" operator="lessThan">
      <formula>0</formula>
    </cfRule>
  </conditionalFormatting>
  <conditionalFormatting sqref="F719">
    <cfRule type="cellIs" dxfId="2" priority="644" stopIfTrue="1" operator="lessThan">
      <formula>0</formula>
    </cfRule>
  </conditionalFormatting>
  <conditionalFormatting sqref="F720">
    <cfRule type="cellIs" dxfId="2" priority="643" stopIfTrue="1" operator="lessThan">
      <formula>0</formula>
    </cfRule>
  </conditionalFormatting>
  <conditionalFormatting sqref="F721">
    <cfRule type="cellIs" dxfId="2" priority="642" stopIfTrue="1" operator="lessThan">
      <formula>0</formula>
    </cfRule>
  </conditionalFormatting>
  <conditionalFormatting sqref="F722">
    <cfRule type="cellIs" dxfId="2" priority="641" stopIfTrue="1" operator="lessThan">
      <formula>0</formula>
    </cfRule>
  </conditionalFormatting>
  <conditionalFormatting sqref="F723">
    <cfRule type="cellIs" dxfId="2" priority="640" stopIfTrue="1" operator="lessThan">
      <formula>0</formula>
    </cfRule>
  </conditionalFormatting>
  <conditionalFormatting sqref="F724">
    <cfRule type="cellIs" dxfId="2" priority="639" stopIfTrue="1" operator="lessThan">
      <formula>0</formula>
    </cfRule>
  </conditionalFormatting>
  <conditionalFormatting sqref="F725">
    <cfRule type="cellIs" dxfId="2" priority="638" stopIfTrue="1" operator="lessThan">
      <formula>0</formula>
    </cfRule>
  </conditionalFormatting>
  <conditionalFormatting sqref="F726">
    <cfRule type="cellIs" dxfId="2" priority="637" stopIfTrue="1" operator="lessThan">
      <formula>0</formula>
    </cfRule>
  </conditionalFormatting>
  <conditionalFormatting sqref="F727">
    <cfRule type="cellIs" dxfId="2" priority="636" stopIfTrue="1" operator="lessThan">
      <formula>0</formula>
    </cfRule>
  </conditionalFormatting>
  <conditionalFormatting sqref="F728">
    <cfRule type="cellIs" dxfId="2" priority="635" stopIfTrue="1" operator="lessThan">
      <formula>0</formula>
    </cfRule>
  </conditionalFormatting>
  <conditionalFormatting sqref="F729">
    <cfRule type="cellIs" dxfId="2" priority="634" stopIfTrue="1" operator="lessThan">
      <formula>0</formula>
    </cfRule>
  </conditionalFormatting>
  <conditionalFormatting sqref="F730">
    <cfRule type="cellIs" dxfId="2" priority="633" stopIfTrue="1" operator="lessThan">
      <formula>0</formula>
    </cfRule>
  </conditionalFormatting>
  <conditionalFormatting sqref="F731">
    <cfRule type="cellIs" dxfId="2" priority="632" stopIfTrue="1" operator="lessThan">
      <formula>0</formula>
    </cfRule>
  </conditionalFormatting>
  <conditionalFormatting sqref="F732">
    <cfRule type="cellIs" dxfId="2" priority="631" stopIfTrue="1" operator="lessThan">
      <formula>0</formula>
    </cfRule>
  </conditionalFormatting>
  <conditionalFormatting sqref="F733">
    <cfRule type="cellIs" dxfId="2" priority="630" stopIfTrue="1" operator="lessThan">
      <formula>0</formula>
    </cfRule>
  </conditionalFormatting>
  <conditionalFormatting sqref="F734">
    <cfRule type="cellIs" dxfId="2" priority="629" stopIfTrue="1" operator="lessThan">
      <formula>0</formula>
    </cfRule>
  </conditionalFormatting>
  <conditionalFormatting sqref="F735">
    <cfRule type="cellIs" dxfId="2" priority="628" stopIfTrue="1" operator="lessThan">
      <formula>0</formula>
    </cfRule>
  </conditionalFormatting>
  <conditionalFormatting sqref="F736">
    <cfRule type="cellIs" dxfId="2" priority="627" stopIfTrue="1" operator="lessThan">
      <formula>0</formula>
    </cfRule>
  </conditionalFormatting>
  <conditionalFormatting sqref="F737">
    <cfRule type="cellIs" dxfId="2" priority="626" stopIfTrue="1" operator="lessThan">
      <formula>0</formula>
    </cfRule>
  </conditionalFormatting>
  <conditionalFormatting sqref="F738">
    <cfRule type="cellIs" dxfId="2" priority="625" stopIfTrue="1" operator="lessThan">
      <formula>0</formula>
    </cfRule>
  </conditionalFormatting>
  <conditionalFormatting sqref="F739">
    <cfRule type="cellIs" dxfId="2" priority="624" stopIfTrue="1" operator="lessThan">
      <formula>0</formula>
    </cfRule>
  </conditionalFormatting>
  <conditionalFormatting sqref="F740">
    <cfRule type="cellIs" dxfId="2" priority="623" stopIfTrue="1" operator="lessThan">
      <formula>0</formula>
    </cfRule>
  </conditionalFormatting>
  <conditionalFormatting sqref="F741">
    <cfRule type="cellIs" dxfId="2" priority="622" stopIfTrue="1" operator="lessThan">
      <formula>0</formula>
    </cfRule>
  </conditionalFormatting>
  <conditionalFormatting sqref="F742">
    <cfRule type="cellIs" dxfId="2" priority="621" stopIfTrue="1" operator="lessThan">
      <formula>0</formula>
    </cfRule>
  </conditionalFormatting>
  <conditionalFormatting sqref="F743">
    <cfRule type="cellIs" dxfId="2" priority="620" stopIfTrue="1" operator="lessThan">
      <formula>0</formula>
    </cfRule>
  </conditionalFormatting>
  <conditionalFormatting sqref="F744">
    <cfRule type="cellIs" dxfId="2" priority="619" stopIfTrue="1" operator="lessThan">
      <formula>0</formula>
    </cfRule>
  </conditionalFormatting>
  <conditionalFormatting sqref="F748">
    <cfRule type="cellIs" dxfId="2" priority="617" stopIfTrue="1" operator="lessThan">
      <formula>0</formula>
    </cfRule>
  </conditionalFormatting>
  <conditionalFormatting sqref="F749">
    <cfRule type="cellIs" dxfId="2" priority="616" stopIfTrue="1" operator="lessThan">
      <formula>0</formula>
    </cfRule>
  </conditionalFormatting>
  <conditionalFormatting sqref="F750">
    <cfRule type="cellIs" dxfId="2" priority="613" stopIfTrue="1" operator="lessThan">
      <formula>0</formula>
    </cfRule>
  </conditionalFormatting>
  <conditionalFormatting sqref="F751">
    <cfRule type="cellIs" dxfId="2" priority="612" stopIfTrue="1" operator="lessThan">
      <formula>0</formula>
    </cfRule>
  </conditionalFormatting>
  <conditionalFormatting sqref="F752">
    <cfRule type="cellIs" dxfId="2" priority="611" stopIfTrue="1" operator="lessThan">
      <formula>0</formula>
    </cfRule>
  </conditionalFormatting>
  <conditionalFormatting sqref="F753">
    <cfRule type="cellIs" dxfId="2" priority="610" stopIfTrue="1" operator="lessThan">
      <formula>0</formula>
    </cfRule>
  </conditionalFormatting>
  <conditionalFormatting sqref="F754">
    <cfRule type="cellIs" dxfId="2" priority="609" stopIfTrue="1" operator="lessThan">
      <formula>0</formula>
    </cfRule>
  </conditionalFormatting>
  <conditionalFormatting sqref="F755">
    <cfRule type="cellIs" dxfId="2" priority="608" stopIfTrue="1" operator="lessThan">
      <formula>0</formula>
    </cfRule>
  </conditionalFormatting>
  <conditionalFormatting sqref="F756">
    <cfRule type="cellIs" dxfId="2" priority="607" stopIfTrue="1" operator="lessThan">
      <formula>0</formula>
    </cfRule>
  </conditionalFormatting>
  <conditionalFormatting sqref="F757">
    <cfRule type="cellIs" dxfId="2" priority="606" stopIfTrue="1" operator="lessThan">
      <formula>0</formula>
    </cfRule>
  </conditionalFormatting>
  <conditionalFormatting sqref="F758">
    <cfRule type="cellIs" dxfId="2" priority="605" stopIfTrue="1" operator="lessThan">
      <formula>0</formula>
    </cfRule>
  </conditionalFormatting>
  <conditionalFormatting sqref="F759">
    <cfRule type="cellIs" dxfId="2" priority="604" stopIfTrue="1" operator="lessThan">
      <formula>0</formula>
    </cfRule>
  </conditionalFormatting>
  <conditionalFormatting sqref="F760">
    <cfRule type="cellIs" dxfId="2" priority="603" stopIfTrue="1" operator="lessThan">
      <formula>0</formula>
    </cfRule>
  </conditionalFormatting>
  <conditionalFormatting sqref="F761">
    <cfRule type="cellIs" dxfId="2" priority="602" stopIfTrue="1" operator="lessThan">
      <formula>0</formula>
    </cfRule>
  </conditionalFormatting>
  <conditionalFormatting sqref="F762">
    <cfRule type="cellIs" dxfId="2" priority="601" stopIfTrue="1" operator="lessThan">
      <formula>0</formula>
    </cfRule>
  </conditionalFormatting>
  <conditionalFormatting sqref="F763">
    <cfRule type="cellIs" dxfId="2" priority="600" stopIfTrue="1" operator="lessThan">
      <formula>0</formula>
    </cfRule>
  </conditionalFormatting>
  <conditionalFormatting sqref="F764">
    <cfRule type="cellIs" dxfId="2" priority="599" stopIfTrue="1" operator="lessThan">
      <formula>0</formula>
    </cfRule>
  </conditionalFormatting>
  <conditionalFormatting sqref="F765">
    <cfRule type="cellIs" dxfId="2" priority="598" stopIfTrue="1" operator="lessThan">
      <formula>0</formula>
    </cfRule>
  </conditionalFormatting>
  <conditionalFormatting sqref="F766">
    <cfRule type="cellIs" dxfId="2" priority="597" stopIfTrue="1" operator="lessThan">
      <formula>0</formula>
    </cfRule>
  </conditionalFormatting>
  <conditionalFormatting sqref="F767">
    <cfRule type="cellIs" dxfId="2" priority="596" stopIfTrue="1" operator="lessThan">
      <formula>0</formula>
    </cfRule>
  </conditionalFormatting>
  <conditionalFormatting sqref="F768">
    <cfRule type="cellIs" dxfId="2" priority="595" stopIfTrue="1" operator="lessThan">
      <formula>0</formula>
    </cfRule>
  </conditionalFormatting>
  <conditionalFormatting sqref="F769">
    <cfRule type="cellIs" dxfId="2" priority="594" stopIfTrue="1" operator="lessThan">
      <formula>0</formula>
    </cfRule>
  </conditionalFormatting>
  <conditionalFormatting sqref="F770">
    <cfRule type="cellIs" dxfId="2" priority="593" stopIfTrue="1" operator="lessThan">
      <formula>0</formula>
    </cfRule>
  </conditionalFormatting>
  <conditionalFormatting sqref="F771">
    <cfRule type="cellIs" dxfId="2" priority="592" stopIfTrue="1" operator="lessThan">
      <formula>0</formula>
    </cfRule>
  </conditionalFormatting>
  <conditionalFormatting sqref="F772">
    <cfRule type="cellIs" dxfId="2" priority="591" stopIfTrue="1" operator="lessThan">
      <formula>0</formula>
    </cfRule>
  </conditionalFormatting>
  <conditionalFormatting sqref="F773">
    <cfRule type="cellIs" dxfId="2" priority="590" stopIfTrue="1" operator="lessThan">
      <formula>0</formula>
    </cfRule>
  </conditionalFormatting>
  <conditionalFormatting sqref="F774">
    <cfRule type="cellIs" dxfId="2" priority="589" stopIfTrue="1" operator="lessThan">
      <formula>0</formula>
    </cfRule>
  </conditionalFormatting>
  <conditionalFormatting sqref="F775">
    <cfRule type="cellIs" dxfId="2" priority="588" stopIfTrue="1" operator="lessThan">
      <formula>0</formula>
    </cfRule>
  </conditionalFormatting>
  <conditionalFormatting sqref="F776">
    <cfRule type="cellIs" dxfId="2" priority="587" stopIfTrue="1" operator="lessThan">
      <formula>0</formula>
    </cfRule>
  </conditionalFormatting>
  <conditionalFormatting sqref="F777">
    <cfRule type="cellIs" dxfId="2" priority="586" stopIfTrue="1" operator="lessThan">
      <formula>0</formula>
    </cfRule>
  </conditionalFormatting>
  <conditionalFormatting sqref="F778">
    <cfRule type="cellIs" dxfId="2" priority="585" stopIfTrue="1" operator="lessThan">
      <formula>0</formula>
    </cfRule>
  </conditionalFormatting>
  <conditionalFormatting sqref="F779">
    <cfRule type="cellIs" dxfId="2" priority="584" stopIfTrue="1" operator="lessThan">
      <formula>0</formula>
    </cfRule>
  </conditionalFormatting>
  <conditionalFormatting sqref="F780">
    <cfRule type="cellIs" dxfId="2" priority="583" stopIfTrue="1" operator="lessThan">
      <formula>0</formula>
    </cfRule>
  </conditionalFormatting>
  <conditionalFormatting sqref="F781">
    <cfRule type="cellIs" dxfId="2" priority="582" stopIfTrue="1" operator="lessThan">
      <formula>0</formula>
    </cfRule>
  </conditionalFormatting>
  <conditionalFormatting sqref="F782">
    <cfRule type="cellIs" dxfId="2" priority="581" stopIfTrue="1" operator="lessThan">
      <formula>0</formula>
    </cfRule>
  </conditionalFormatting>
  <conditionalFormatting sqref="F783">
    <cfRule type="cellIs" dxfId="2" priority="580" stopIfTrue="1" operator="lessThan">
      <formula>0</formula>
    </cfRule>
  </conditionalFormatting>
  <conditionalFormatting sqref="F784">
    <cfRule type="cellIs" dxfId="2" priority="579" stopIfTrue="1" operator="lessThan">
      <formula>0</formula>
    </cfRule>
  </conditionalFormatting>
  <conditionalFormatting sqref="F785">
    <cfRule type="cellIs" dxfId="2" priority="578" stopIfTrue="1" operator="lessThan">
      <formula>0</formula>
    </cfRule>
  </conditionalFormatting>
  <conditionalFormatting sqref="F786">
    <cfRule type="cellIs" dxfId="2" priority="577" stopIfTrue="1" operator="lessThan">
      <formula>0</formula>
    </cfRule>
  </conditionalFormatting>
  <conditionalFormatting sqref="F787">
    <cfRule type="cellIs" dxfId="2" priority="576" stopIfTrue="1" operator="lessThan">
      <formula>0</formula>
    </cfRule>
  </conditionalFormatting>
  <conditionalFormatting sqref="F788">
    <cfRule type="cellIs" dxfId="2" priority="575" stopIfTrue="1" operator="lessThan">
      <formula>0</formula>
    </cfRule>
  </conditionalFormatting>
  <conditionalFormatting sqref="F789">
    <cfRule type="cellIs" dxfId="2" priority="574" stopIfTrue="1" operator="lessThan">
      <formula>0</formula>
    </cfRule>
  </conditionalFormatting>
  <conditionalFormatting sqref="F790">
    <cfRule type="cellIs" dxfId="2" priority="573" stopIfTrue="1" operator="lessThan">
      <formula>0</formula>
    </cfRule>
  </conditionalFormatting>
  <conditionalFormatting sqref="F791">
    <cfRule type="cellIs" dxfId="2" priority="572" stopIfTrue="1" operator="lessThan">
      <formula>0</formula>
    </cfRule>
  </conditionalFormatting>
  <conditionalFormatting sqref="F792">
    <cfRule type="cellIs" dxfId="2" priority="571" stopIfTrue="1" operator="lessThan">
      <formula>0</formula>
    </cfRule>
  </conditionalFormatting>
  <conditionalFormatting sqref="F793">
    <cfRule type="cellIs" dxfId="2" priority="570" stopIfTrue="1" operator="lessThan">
      <formula>0</formula>
    </cfRule>
  </conditionalFormatting>
  <conditionalFormatting sqref="F794">
    <cfRule type="cellIs" dxfId="2" priority="569" stopIfTrue="1" operator="lessThan">
      <formula>0</formula>
    </cfRule>
  </conditionalFormatting>
  <conditionalFormatting sqref="F795">
    <cfRule type="cellIs" dxfId="2" priority="568" stopIfTrue="1" operator="lessThan">
      <formula>0</formula>
    </cfRule>
  </conditionalFormatting>
  <conditionalFormatting sqref="F796">
    <cfRule type="cellIs" dxfId="2" priority="567" stopIfTrue="1" operator="lessThan">
      <formula>0</formula>
    </cfRule>
  </conditionalFormatting>
  <conditionalFormatting sqref="F797">
    <cfRule type="cellIs" dxfId="2" priority="566" stopIfTrue="1" operator="lessThan">
      <formula>0</formula>
    </cfRule>
  </conditionalFormatting>
  <conditionalFormatting sqref="F798">
    <cfRule type="cellIs" dxfId="2" priority="565" stopIfTrue="1" operator="lessThan">
      <formula>0</formula>
    </cfRule>
  </conditionalFormatting>
  <conditionalFormatting sqref="F799">
    <cfRule type="cellIs" dxfId="2" priority="564" stopIfTrue="1" operator="lessThan">
      <formula>0</formula>
    </cfRule>
  </conditionalFormatting>
  <conditionalFormatting sqref="F800">
    <cfRule type="cellIs" dxfId="2" priority="563" stopIfTrue="1" operator="lessThan">
      <formula>0</formula>
    </cfRule>
  </conditionalFormatting>
  <conditionalFormatting sqref="F801">
    <cfRule type="cellIs" dxfId="2" priority="562" stopIfTrue="1" operator="lessThan">
      <formula>0</formula>
    </cfRule>
  </conditionalFormatting>
  <conditionalFormatting sqref="F802">
    <cfRule type="cellIs" dxfId="2" priority="561" stopIfTrue="1" operator="lessThan">
      <formula>0</formula>
    </cfRule>
  </conditionalFormatting>
  <conditionalFormatting sqref="F803">
    <cfRule type="cellIs" dxfId="2" priority="560" stopIfTrue="1" operator="lessThan">
      <formula>0</formula>
    </cfRule>
  </conditionalFormatting>
  <conditionalFormatting sqref="F804">
    <cfRule type="cellIs" dxfId="2" priority="559" stopIfTrue="1" operator="lessThan">
      <formula>0</formula>
    </cfRule>
  </conditionalFormatting>
  <conditionalFormatting sqref="F805">
    <cfRule type="cellIs" dxfId="2" priority="558" stopIfTrue="1" operator="lessThan">
      <formula>0</formula>
    </cfRule>
  </conditionalFormatting>
  <conditionalFormatting sqref="F806">
    <cfRule type="cellIs" dxfId="2" priority="557" stopIfTrue="1" operator="lessThan">
      <formula>0</formula>
    </cfRule>
  </conditionalFormatting>
  <conditionalFormatting sqref="F807">
    <cfRule type="cellIs" dxfId="2" priority="556" stopIfTrue="1" operator="lessThan">
      <formula>0</formula>
    </cfRule>
  </conditionalFormatting>
  <conditionalFormatting sqref="F808">
    <cfRule type="cellIs" dxfId="2" priority="555" stopIfTrue="1" operator="lessThan">
      <formula>0</formula>
    </cfRule>
  </conditionalFormatting>
  <conditionalFormatting sqref="F809">
    <cfRule type="cellIs" dxfId="2" priority="554" stopIfTrue="1" operator="lessThan">
      <formula>0</formula>
    </cfRule>
  </conditionalFormatting>
  <conditionalFormatting sqref="F810">
    <cfRule type="cellIs" dxfId="2" priority="553" stopIfTrue="1" operator="lessThan">
      <formula>0</formula>
    </cfRule>
  </conditionalFormatting>
  <conditionalFormatting sqref="F811">
    <cfRule type="cellIs" dxfId="2" priority="552" stopIfTrue="1" operator="lessThan">
      <formula>0</formula>
    </cfRule>
  </conditionalFormatting>
  <conditionalFormatting sqref="F812">
    <cfRule type="cellIs" dxfId="2" priority="551" stopIfTrue="1" operator="lessThan">
      <formula>0</formula>
    </cfRule>
  </conditionalFormatting>
  <conditionalFormatting sqref="F813">
    <cfRule type="cellIs" dxfId="2" priority="550" stopIfTrue="1" operator="lessThan">
      <formula>0</formula>
    </cfRule>
  </conditionalFormatting>
  <conditionalFormatting sqref="F814">
    <cfRule type="cellIs" dxfId="2" priority="549" stopIfTrue="1" operator="lessThan">
      <formula>0</formula>
    </cfRule>
  </conditionalFormatting>
  <conditionalFormatting sqref="F815">
    <cfRule type="cellIs" dxfId="2" priority="548" stopIfTrue="1" operator="lessThan">
      <formula>0</formula>
    </cfRule>
  </conditionalFormatting>
  <conditionalFormatting sqref="F816">
    <cfRule type="cellIs" dxfId="2" priority="547" stopIfTrue="1" operator="lessThan">
      <formula>0</formula>
    </cfRule>
  </conditionalFormatting>
  <conditionalFormatting sqref="F817">
    <cfRule type="cellIs" dxfId="2" priority="546" stopIfTrue="1" operator="lessThan">
      <formula>0</formula>
    </cfRule>
  </conditionalFormatting>
  <conditionalFormatting sqref="F818">
    <cfRule type="cellIs" dxfId="2" priority="545" stopIfTrue="1" operator="lessThan">
      <formula>0</formula>
    </cfRule>
  </conditionalFormatting>
  <conditionalFormatting sqref="F819">
    <cfRule type="cellIs" dxfId="2" priority="544" stopIfTrue="1" operator="lessThan">
      <formula>0</formula>
    </cfRule>
  </conditionalFormatting>
  <conditionalFormatting sqref="F820">
    <cfRule type="cellIs" dxfId="2" priority="543" stopIfTrue="1" operator="lessThan">
      <formula>0</formula>
    </cfRule>
  </conditionalFormatting>
  <conditionalFormatting sqref="F821">
    <cfRule type="cellIs" dxfId="2" priority="542" stopIfTrue="1" operator="lessThan">
      <formula>0</formula>
    </cfRule>
  </conditionalFormatting>
  <conditionalFormatting sqref="F822">
    <cfRule type="cellIs" dxfId="2" priority="541" stopIfTrue="1" operator="lessThan">
      <formula>0</formula>
    </cfRule>
  </conditionalFormatting>
  <conditionalFormatting sqref="F823">
    <cfRule type="cellIs" dxfId="2" priority="540" stopIfTrue="1" operator="lessThan">
      <formula>0</formula>
    </cfRule>
  </conditionalFormatting>
  <conditionalFormatting sqref="F824">
    <cfRule type="cellIs" dxfId="2" priority="539" stopIfTrue="1" operator="lessThan">
      <formula>0</formula>
    </cfRule>
  </conditionalFormatting>
  <conditionalFormatting sqref="F825">
    <cfRule type="cellIs" dxfId="2" priority="538" stopIfTrue="1" operator="lessThan">
      <formula>0</formula>
    </cfRule>
  </conditionalFormatting>
  <conditionalFormatting sqref="F826">
    <cfRule type="cellIs" dxfId="2" priority="537" stopIfTrue="1" operator="lessThan">
      <formula>0</formula>
    </cfRule>
  </conditionalFormatting>
  <conditionalFormatting sqref="F827">
    <cfRule type="cellIs" dxfId="2" priority="536" stopIfTrue="1" operator="lessThan">
      <formula>0</formula>
    </cfRule>
  </conditionalFormatting>
  <conditionalFormatting sqref="F828">
    <cfRule type="cellIs" dxfId="2" priority="535" stopIfTrue="1" operator="lessThan">
      <formula>0</formula>
    </cfRule>
  </conditionalFormatting>
  <conditionalFormatting sqref="F829">
    <cfRule type="cellIs" dxfId="2" priority="533" stopIfTrue="1" operator="lessThan">
      <formula>0</formula>
    </cfRule>
  </conditionalFormatting>
  <conditionalFormatting sqref="F830">
    <cfRule type="cellIs" dxfId="2" priority="532" stopIfTrue="1" operator="lessThan">
      <formula>0</formula>
    </cfRule>
  </conditionalFormatting>
  <conditionalFormatting sqref="F831">
    <cfRule type="cellIs" dxfId="2" priority="531" stopIfTrue="1" operator="lessThan">
      <formula>0</formula>
    </cfRule>
  </conditionalFormatting>
  <conditionalFormatting sqref="F832">
    <cfRule type="cellIs" dxfId="2" priority="530" stopIfTrue="1" operator="lessThan">
      <formula>0</formula>
    </cfRule>
  </conditionalFormatting>
  <conditionalFormatting sqref="F833">
    <cfRule type="cellIs" dxfId="2" priority="529" stopIfTrue="1" operator="lessThan">
      <formula>0</formula>
    </cfRule>
  </conditionalFormatting>
  <conditionalFormatting sqref="F834">
    <cfRule type="cellIs" dxfId="2" priority="528" stopIfTrue="1" operator="lessThan">
      <formula>0</formula>
    </cfRule>
  </conditionalFormatting>
  <conditionalFormatting sqref="F835">
    <cfRule type="cellIs" dxfId="2" priority="527" stopIfTrue="1" operator="lessThan">
      <formula>0</formula>
    </cfRule>
  </conditionalFormatting>
  <conditionalFormatting sqref="F836">
    <cfRule type="cellIs" dxfId="2" priority="526" stopIfTrue="1" operator="lessThan">
      <formula>0</formula>
    </cfRule>
  </conditionalFormatting>
  <conditionalFormatting sqref="F837">
    <cfRule type="cellIs" dxfId="2" priority="525" stopIfTrue="1" operator="lessThan">
      <formula>0</formula>
    </cfRule>
  </conditionalFormatting>
  <conditionalFormatting sqref="F838">
    <cfRule type="cellIs" dxfId="2" priority="524" stopIfTrue="1" operator="lessThan">
      <formula>0</formula>
    </cfRule>
  </conditionalFormatting>
  <conditionalFormatting sqref="F839">
    <cfRule type="cellIs" dxfId="2" priority="523" stopIfTrue="1" operator="lessThan">
      <formula>0</formula>
    </cfRule>
  </conditionalFormatting>
  <conditionalFormatting sqref="F840">
    <cfRule type="cellIs" dxfId="2" priority="522" stopIfTrue="1" operator="lessThan">
      <formula>0</formula>
    </cfRule>
  </conditionalFormatting>
  <conditionalFormatting sqref="F841">
    <cfRule type="cellIs" dxfId="2" priority="521" stopIfTrue="1" operator="lessThan">
      <formula>0</formula>
    </cfRule>
  </conditionalFormatting>
  <conditionalFormatting sqref="F842">
    <cfRule type="cellIs" dxfId="2" priority="520" stopIfTrue="1" operator="lessThan">
      <formula>0</formula>
    </cfRule>
  </conditionalFormatting>
  <conditionalFormatting sqref="F843">
    <cfRule type="cellIs" dxfId="2" priority="519" stopIfTrue="1" operator="lessThan">
      <formula>0</formula>
    </cfRule>
  </conditionalFormatting>
  <conditionalFormatting sqref="F844">
    <cfRule type="cellIs" dxfId="2" priority="518" stopIfTrue="1" operator="lessThan">
      <formula>0</formula>
    </cfRule>
  </conditionalFormatting>
  <conditionalFormatting sqref="F845">
    <cfRule type="cellIs" dxfId="2" priority="517" stopIfTrue="1" operator="lessThan">
      <formula>0</formula>
    </cfRule>
  </conditionalFormatting>
  <conditionalFormatting sqref="F846">
    <cfRule type="cellIs" dxfId="2" priority="516" stopIfTrue="1" operator="lessThan">
      <formula>0</formula>
    </cfRule>
  </conditionalFormatting>
  <conditionalFormatting sqref="F847">
    <cfRule type="cellIs" dxfId="2" priority="515" stopIfTrue="1" operator="lessThan">
      <formula>0</formula>
    </cfRule>
  </conditionalFormatting>
  <conditionalFormatting sqref="F848">
    <cfRule type="cellIs" dxfId="2" priority="514" stopIfTrue="1" operator="lessThan">
      <formula>0</formula>
    </cfRule>
  </conditionalFormatting>
  <conditionalFormatting sqref="F849">
    <cfRule type="cellIs" dxfId="2" priority="513" stopIfTrue="1" operator="lessThan">
      <formula>0</formula>
    </cfRule>
  </conditionalFormatting>
  <conditionalFormatting sqref="F850">
    <cfRule type="cellIs" dxfId="2" priority="512" stopIfTrue="1" operator="lessThan">
      <formula>0</formula>
    </cfRule>
  </conditionalFormatting>
  <conditionalFormatting sqref="F851">
    <cfRule type="cellIs" dxfId="2" priority="511" stopIfTrue="1" operator="lessThan">
      <formula>0</formula>
    </cfRule>
  </conditionalFormatting>
  <conditionalFormatting sqref="F852">
    <cfRule type="cellIs" dxfId="2" priority="509" stopIfTrue="1" operator="lessThan">
      <formula>0</formula>
    </cfRule>
  </conditionalFormatting>
  <conditionalFormatting sqref="F853">
    <cfRule type="cellIs" dxfId="2" priority="508" stopIfTrue="1" operator="lessThan">
      <formula>0</formula>
    </cfRule>
  </conditionalFormatting>
  <conditionalFormatting sqref="F854">
    <cfRule type="cellIs" dxfId="2" priority="507" stopIfTrue="1" operator="lessThan">
      <formula>0</formula>
    </cfRule>
  </conditionalFormatting>
  <conditionalFormatting sqref="F855">
    <cfRule type="cellIs" dxfId="2" priority="506" stopIfTrue="1" operator="lessThan">
      <formula>0</formula>
    </cfRule>
  </conditionalFormatting>
  <conditionalFormatting sqref="F856">
    <cfRule type="cellIs" dxfId="2" priority="505" stopIfTrue="1" operator="lessThan">
      <formula>0</formula>
    </cfRule>
  </conditionalFormatting>
  <conditionalFormatting sqref="F857">
    <cfRule type="cellIs" dxfId="2" priority="504" stopIfTrue="1" operator="lessThan">
      <formula>0</formula>
    </cfRule>
  </conditionalFormatting>
  <conditionalFormatting sqref="F858">
    <cfRule type="cellIs" dxfId="2" priority="503" stopIfTrue="1" operator="lessThan">
      <formula>0</formula>
    </cfRule>
  </conditionalFormatting>
  <conditionalFormatting sqref="F859">
    <cfRule type="cellIs" dxfId="2" priority="502" stopIfTrue="1" operator="lessThan">
      <formula>0</formula>
    </cfRule>
  </conditionalFormatting>
  <conditionalFormatting sqref="F860">
    <cfRule type="cellIs" dxfId="2" priority="501" stopIfTrue="1" operator="lessThan">
      <formula>0</formula>
    </cfRule>
  </conditionalFormatting>
  <conditionalFormatting sqref="F861">
    <cfRule type="cellIs" dxfId="2" priority="500" stopIfTrue="1" operator="lessThan">
      <formula>0</formula>
    </cfRule>
  </conditionalFormatting>
  <conditionalFormatting sqref="F862">
    <cfRule type="cellIs" dxfId="2" priority="499" stopIfTrue="1" operator="lessThan">
      <formula>0</formula>
    </cfRule>
  </conditionalFormatting>
  <conditionalFormatting sqref="F863">
    <cfRule type="cellIs" dxfId="2" priority="498" stopIfTrue="1" operator="lessThan">
      <formula>0</formula>
    </cfRule>
  </conditionalFormatting>
  <conditionalFormatting sqref="F864">
    <cfRule type="cellIs" dxfId="2" priority="497" stopIfTrue="1" operator="lessThan">
      <formula>0</formula>
    </cfRule>
  </conditionalFormatting>
  <conditionalFormatting sqref="F865">
    <cfRule type="cellIs" dxfId="2" priority="496" stopIfTrue="1" operator="lessThan">
      <formula>0</formula>
    </cfRule>
  </conditionalFormatting>
  <conditionalFormatting sqref="F866">
    <cfRule type="cellIs" dxfId="2" priority="495" stopIfTrue="1" operator="lessThan">
      <formula>0</formula>
    </cfRule>
  </conditionalFormatting>
  <conditionalFormatting sqref="F867">
    <cfRule type="cellIs" dxfId="2" priority="494" stopIfTrue="1" operator="lessThan">
      <formula>0</formula>
    </cfRule>
  </conditionalFormatting>
  <conditionalFormatting sqref="F868">
    <cfRule type="cellIs" dxfId="2" priority="493" stopIfTrue="1" operator="lessThan">
      <formula>0</formula>
    </cfRule>
  </conditionalFormatting>
  <conditionalFormatting sqref="F869">
    <cfRule type="cellIs" dxfId="2" priority="492" stopIfTrue="1" operator="lessThan">
      <formula>0</formula>
    </cfRule>
  </conditionalFormatting>
  <conditionalFormatting sqref="F870">
    <cfRule type="cellIs" dxfId="2" priority="491" stopIfTrue="1" operator="lessThan">
      <formula>0</formula>
    </cfRule>
  </conditionalFormatting>
  <conditionalFormatting sqref="F871">
    <cfRule type="cellIs" dxfId="2" priority="490" stopIfTrue="1" operator="lessThan">
      <formula>0</formula>
    </cfRule>
  </conditionalFormatting>
  <conditionalFormatting sqref="F872">
    <cfRule type="cellIs" dxfId="2" priority="489" stopIfTrue="1" operator="lessThan">
      <formula>0</formula>
    </cfRule>
  </conditionalFormatting>
  <conditionalFormatting sqref="F873">
    <cfRule type="cellIs" dxfId="2" priority="488" stopIfTrue="1" operator="lessThan">
      <formula>0</formula>
    </cfRule>
  </conditionalFormatting>
  <conditionalFormatting sqref="F874">
    <cfRule type="cellIs" dxfId="2" priority="487" stopIfTrue="1" operator="lessThan">
      <formula>0</formula>
    </cfRule>
  </conditionalFormatting>
  <conditionalFormatting sqref="F875">
    <cfRule type="cellIs" dxfId="2" priority="486" stopIfTrue="1" operator="lessThan">
      <formula>0</formula>
    </cfRule>
  </conditionalFormatting>
  <conditionalFormatting sqref="F876">
    <cfRule type="cellIs" dxfId="2" priority="485" stopIfTrue="1" operator="lessThan">
      <formula>0</formula>
    </cfRule>
  </conditionalFormatting>
  <conditionalFormatting sqref="F879">
    <cfRule type="cellIs" dxfId="2" priority="483" stopIfTrue="1" operator="lessThan">
      <formula>0</formula>
    </cfRule>
  </conditionalFormatting>
  <conditionalFormatting sqref="F880">
    <cfRule type="cellIs" dxfId="2" priority="482" stopIfTrue="1" operator="lessThan">
      <formula>0</formula>
    </cfRule>
  </conditionalFormatting>
  <conditionalFormatting sqref="F881">
    <cfRule type="cellIs" dxfId="2" priority="481" stopIfTrue="1" operator="lessThan">
      <formula>0</formula>
    </cfRule>
  </conditionalFormatting>
  <conditionalFormatting sqref="F882">
    <cfRule type="cellIs" dxfId="2" priority="480" stopIfTrue="1" operator="lessThan">
      <formula>0</formula>
    </cfRule>
  </conditionalFormatting>
  <conditionalFormatting sqref="F883">
    <cfRule type="cellIs" dxfId="2" priority="479" stopIfTrue="1" operator="lessThan">
      <formula>0</formula>
    </cfRule>
  </conditionalFormatting>
  <conditionalFormatting sqref="F884">
    <cfRule type="cellIs" dxfId="2" priority="478" stopIfTrue="1" operator="lessThan">
      <formula>0</formula>
    </cfRule>
  </conditionalFormatting>
  <conditionalFormatting sqref="F885">
    <cfRule type="cellIs" dxfId="2" priority="477" stopIfTrue="1" operator="lessThan">
      <formula>0</formula>
    </cfRule>
  </conditionalFormatting>
  <conditionalFormatting sqref="F886">
    <cfRule type="cellIs" dxfId="2" priority="476" stopIfTrue="1" operator="lessThan">
      <formula>0</formula>
    </cfRule>
  </conditionalFormatting>
  <conditionalFormatting sqref="F887">
    <cfRule type="cellIs" dxfId="2" priority="475" stopIfTrue="1" operator="lessThan">
      <formula>0</formula>
    </cfRule>
  </conditionalFormatting>
  <conditionalFormatting sqref="F888">
    <cfRule type="cellIs" dxfId="2" priority="474" stopIfTrue="1" operator="lessThan">
      <formula>0</formula>
    </cfRule>
  </conditionalFormatting>
  <conditionalFormatting sqref="F889">
    <cfRule type="cellIs" dxfId="2" priority="473" stopIfTrue="1" operator="lessThan">
      <formula>0</formula>
    </cfRule>
  </conditionalFormatting>
  <conditionalFormatting sqref="F890">
    <cfRule type="cellIs" dxfId="2" priority="472" stopIfTrue="1" operator="lessThan">
      <formula>0</formula>
    </cfRule>
  </conditionalFormatting>
  <conditionalFormatting sqref="F891">
    <cfRule type="cellIs" dxfId="2" priority="471" stopIfTrue="1" operator="lessThan">
      <formula>0</formula>
    </cfRule>
  </conditionalFormatting>
  <conditionalFormatting sqref="F892">
    <cfRule type="cellIs" dxfId="2" priority="470" stopIfTrue="1" operator="lessThan">
      <formula>0</formula>
    </cfRule>
  </conditionalFormatting>
  <conditionalFormatting sqref="F893">
    <cfRule type="cellIs" dxfId="2" priority="469" stopIfTrue="1" operator="lessThan">
      <formula>0</formula>
    </cfRule>
  </conditionalFormatting>
  <conditionalFormatting sqref="F894">
    <cfRule type="cellIs" dxfId="2" priority="468" stopIfTrue="1" operator="lessThan">
      <formula>0</formula>
    </cfRule>
  </conditionalFormatting>
  <conditionalFormatting sqref="F895">
    <cfRule type="cellIs" dxfId="2" priority="467" stopIfTrue="1" operator="lessThan">
      <formula>0</formula>
    </cfRule>
  </conditionalFormatting>
  <conditionalFormatting sqref="F896">
    <cfRule type="cellIs" dxfId="2" priority="466" stopIfTrue="1" operator="lessThan">
      <formula>0</formula>
    </cfRule>
  </conditionalFormatting>
  <conditionalFormatting sqref="F897">
    <cfRule type="cellIs" dxfId="2" priority="465" stopIfTrue="1" operator="lessThan">
      <formula>0</formula>
    </cfRule>
  </conditionalFormatting>
  <conditionalFormatting sqref="F898">
    <cfRule type="cellIs" dxfId="2" priority="464" stopIfTrue="1" operator="lessThan">
      <formula>0</formula>
    </cfRule>
  </conditionalFormatting>
  <conditionalFormatting sqref="F899">
    <cfRule type="cellIs" dxfId="2" priority="463" stopIfTrue="1" operator="lessThan">
      <formula>0</formula>
    </cfRule>
  </conditionalFormatting>
  <conditionalFormatting sqref="F900">
    <cfRule type="cellIs" dxfId="2" priority="462" stopIfTrue="1" operator="lessThan">
      <formula>0</formula>
    </cfRule>
  </conditionalFormatting>
  <conditionalFormatting sqref="F901">
    <cfRule type="cellIs" dxfId="2" priority="461" stopIfTrue="1" operator="lessThan">
      <formula>0</formula>
    </cfRule>
  </conditionalFormatting>
  <conditionalFormatting sqref="F902">
    <cfRule type="cellIs" dxfId="2" priority="460" stopIfTrue="1" operator="lessThan">
      <formula>0</formula>
    </cfRule>
  </conditionalFormatting>
  <conditionalFormatting sqref="F905">
    <cfRule type="cellIs" dxfId="2" priority="458" stopIfTrue="1" operator="lessThan">
      <formula>0</formula>
    </cfRule>
  </conditionalFormatting>
  <conditionalFormatting sqref="F906">
    <cfRule type="cellIs" dxfId="2" priority="457" stopIfTrue="1" operator="lessThan">
      <formula>0</formula>
    </cfRule>
  </conditionalFormatting>
  <conditionalFormatting sqref="F907">
    <cfRule type="cellIs" dxfId="2" priority="456" stopIfTrue="1" operator="lessThan">
      <formula>0</formula>
    </cfRule>
  </conditionalFormatting>
  <conditionalFormatting sqref="F908">
    <cfRule type="cellIs" dxfId="2" priority="455" stopIfTrue="1" operator="lessThan">
      <formula>0</formula>
    </cfRule>
  </conditionalFormatting>
  <conditionalFormatting sqref="F909">
    <cfRule type="cellIs" dxfId="2" priority="454" stopIfTrue="1" operator="lessThan">
      <formula>0</formula>
    </cfRule>
  </conditionalFormatting>
  <conditionalFormatting sqref="F910">
    <cfRule type="cellIs" dxfId="2" priority="453" stopIfTrue="1" operator="lessThan">
      <formula>0</formula>
    </cfRule>
  </conditionalFormatting>
  <conditionalFormatting sqref="F911">
    <cfRule type="cellIs" dxfId="2" priority="452" stopIfTrue="1" operator="lessThan">
      <formula>0</formula>
    </cfRule>
  </conditionalFormatting>
  <conditionalFormatting sqref="F912">
    <cfRule type="cellIs" dxfId="2" priority="451" stopIfTrue="1" operator="lessThan">
      <formula>0</formula>
    </cfRule>
  </conditionalFormatting>
  <conditionalFormatting sqref="F913">
    <cfRule type="cellIs" dxfId="2" priority="450" stopIfTrue="1" operator="lessThan">
      <formula>0</formula>
    </cfRule>
  </conditionalFormatting>
  <conditionalFormatting sqref="F914">
    <cfRule type="cellIs" dxfId="2" priority="449" stopIfTrue="1" operator="lessThan">
      <formula>0</formula>
    </cfRule>
  </conditionalFormatting>
  <conditionalFormatting sqref="F915">
    <cfRule type="cellIs" dxfId="2" priority="448" stopIfTrue="1" operator="lessThan">
      <formula>0</formula>
    </cfRule>
  </conditionalFormatting>
  <conditionalFormatting sqref="F916">
    <cfRule type="cellIs" dxfId="2" priority="447" stopIfTrue="1" operator="lessThan">
      <formula>0</formula>
    </cfRule>
  </conditionalFormatting>
  <conditionalFormatting sqref="F917">
    <cfRule type="cellIs" dxfId="2" priority="446" stopIfTrue="1" operator="lessThan">
      <formula>0</formula>
    </cfRule>
  </conditionalFormatting>
  <conditionalFormatting sqref="F918">
    <cfRule type="cellIs" dxfId="2" priority="445" stopIfTrue="1" operator="lessThan">
      <formula>0</formula>
    </cfRule>
  </conditionalFormatting>
  <conditionalFormatting sqref="F919">
    <cfRule type="cellIs" dxfId="2" priority="444" stopIfTrue="1" operator="lessThan">
      <formula>0</formula>
    </cfRule>
  </conditionalFormatting>
  <conditionalFormatting sqref="F920">
    <cfRule type="cellIs" dxfId="2" priority="443" stopIfTrue="1" operator="lessThan">
      <formula>0</formula>
    </cfRule>
  </conditionalFormatting>
  <conditionalFormatting sqref="F921">
    <cfRule type="cellIs" dxfId="2" priority="442" stopIfTrue="1" operator="lessThan">
      <formula>0</formula>
    </cfRule>
  </conditionalFormatting>
  <conditionalFormatting sqref="F922">
    <cfRule type="cellIs" dxfId="2" priority="441" stopIfTrue="1" operator="lessThan">
      <formula>0</formula>
    </cfRule>
  </conditionalFormatting>
  <conditionalFormatting sqref="F923">
    <cfRule type="cellIs" dxfId="2" priority="440" stopIfTrue="1" operator="lessThan">
      <formula>0</formula>
    </cfRule>
  </conditionalFormatting>
  <conditionalFormatting sqref="F924">
    <cfRule type="cellIs" dxfId="2" priority="439" stopIfTrue="1" operator="lessThan">
      <formula>0</formula>
    </cfRule>
  </conditionalFormatting>
  <conditionalFormatting sqref="F925">
    <cfRule type="cellIs" dxfId="2" priority="438" stopIfTrue="1" operator="lessThan">
      <formula>0</formula>
    </cfRule>
  </conditionalFormatting>
  <conditionalFormatting sqref="F926">
    <cfRule type="cellIs" dxfId="2" priority="437" stopIfTrue="1" operator="lessThan">
      <formula>0</formula>
    </cfRule>
  </conditionalFormatting>
  <conditionalFormatting sqref="F927">
    <cfRule type="cellIs" dxfId="2" priority="436" stopIfTrue="1" operator="lessThan">
      <formula>0</formula>
    </cfRule>
  </conditionalFormatting>
  <conditionalFormatting sqref="F928">
    <cfRule type="cellIs" dxfId="2" priority="435" stopIfTrue="1" operator="lessThan">
      <formula>0</formula>
    </cfRule>
  </conditionalFormatting>
  <conditionalFormatting sqref="F929">
    <cfRule type="cellIs" dxfId="2" priority="434" stopIfTrue="1" operator="lessThan">
      <formula>0</formula>
    </cfRule>
  </conditionalFormatting>
  <conditionalFormatting sqref="F930">
    <cfRule type="cellIs" dxfId="2" priority="433" stopIfTrue="1" operator="lessThan">
      <formula>0</formula>
    </cfRule>
  </conditionalFormatting>
  <conditionalFormatting sqref="F931">
    <cfRule type="cellIs" dxfId="2" priority="432" stopIfTrue="1" operator="lessThan">
      <formula>0</formula>
    </cfRule>
  </conditionalFormatting>
  <conditionalFormatting sqref="F932">
    <cfRule type="cellIs" dxfId="2" priority="431" stopIfTrue="1" operator="lessThan">
      <formula>0</formula>
    </cfRule>
  </conditionalFormatting>
  <conditionalFormatting sqref="F933">
    <cfRule type="cellIs" dxfId="2" priority="430" stopIfTrue="1" operator="lessThan">
      <formula>0</formula>
    </cfRule>
  </conditionalFormatting>
  <conditionalFormatting sqref="F934">
    <cfRule type="cellIs" dxfId="2" priority="429" stopIfTrue="1" operator="lessThan">
      <formula>0</formula>
    </cfRule>
  </conditionalFormatting>
  <conditionalFormatting sqref="F935">
    <cfRule type="cellIs" dxfId="2" priority="428" stopIfTrue="1" operator="lessThan">
      <formula>0</formula>
    </cfRule>
  </conditionalFormatting>
  <conditionalFormatting sqref="F936">
    <cfRule type="cellIs" dxfId="2" priority="427" stopIfTrue="1" operator="lessThan">
      <formula>0</formula>
    </cfRule>
  </conditionalFormatting>
  <conditionalFormatting sqref="F937">
    <cfRule type="cellIs" dxfId="2" priority="426" stopIfTrue="1" operator="lessThan">
      <formula>0</formula>
    </cfRule>
  </conditionalFormatting>
  <conditionalFormatting sqref="F938">
    <cfRule type="cellIs" dxfId="2" priority="425" stopIfTrue="1" operator="lessThan">
      <formula>0</formula>
    </cfRule>
  </conditionalFormatting>
  <conditionalFormatting sqref="F939">
    <cfRule type="cellIs" dxfId="2" priority="424" stopIfTrue="1" operator="lessThan">
      <formula>0</formula>
    </cfRule>
  </conditionalFormatting>
  <conditionalFormatting sqref="F940">
    <cfRule type="cellIs" dxfId="2" priority="423" stopIfTrue="1" operator="lessThan">
      <formula>0</formula>
    </cfRule>
  </conditionalFormatting>
  <conditionalFormatting sqref="F941">
    <cfRule type="cellIs" dxfId="2" priority="422" stopIfTrue="1" operator="lessThan">
      <formula>0</formula>
    </cfRule>
  </conditionalFormatting>
  <conditionalFormatting sqref="F942">
    <cfRule type="cellIs" dxfId="2" priority="421" stopIfTrue="1" operator="lessThan">
      <formula>0</formula>
    </cfRule>
  </conditionalFormatting>
  <conditionalFormatting sqref="F943">
    <cfRule type="cellIs" dxfId="2" priority="420" stopIfTrue="1" operator="lessThan">
      <formula>0</formula>
    </cfRule>
  </conditionalFormatting>
  <conditionalFormatting sqref="F944">
    <cfRule type="cellIs" dxfId="2" priority="419" stopIfTrue="1" operator="lessThan">
      <formula>0</formula>
    </cfRule>
  </conditionalFormatting>
  <conditionalFormatting sqref="F945">
    <cfRule type="cellIs" dxfId="2" priority="418" stopIfTrue="1" operator="lessThan">
      <formula>0</formula>
    </cfRule>
  </conditionalFormatting>
  <conditionalFormatting sqref="F946">
    <cfRule type="cellIs" dxfId="2" priority="417" stopIfTrue="1" operator="lessThan">
      <formula>0</formula>
    </cfRule>
  </conditionalFormatting>
  <conditionalFormatting sqref="F947">
    <cfRule type="cellIs" dxfId="2" priority="416" stopIfTrue="1" operator="lessThan">
      <formula>0</formula>
    </cfRule>
  </conditionalFormatting>
  <conditionalFormatting sqref="F948">
    <cfRule type="cellIs" dxfId="2" priority="415" stopIfTrue="1" operator="lessThan">
      <formula>0</formula>
    </cfRule>
  </conditionalFormatting>
  <conditionalFormatting sqref="F949">
    <cfRule type="cellIs" dxfId="2" priority="414" stopIfTrue="1" operator="lessThan">
      <formula>0</formula>
    </cfRule>
  </conditionalFormatting>
  <conditionalFormatting sqref="F950">
    <cfRule type="cellIs" dxfId="2" priority="413" stopIfTrue="1" operator="lessThan">
      <formula>0</formula>
    </cfRule>
  </conditionalFormatting>
  <conditionalFormatting sqref="F951">
    <cfRule type="cellIs" dxfId="2" priority="412" stopIfTrue="1" operator="lessThan">
      <formula>0</formula>
    </cfRule>
  </conditionalFormatting>
  <conditionalFormatting sqref="F952">
    <cfRule type="cellIs" dxfId="2" priority="411" stopIfTrue="1" operator="lessThan">
      <formula>0</formula>
    </cfRule>
  </conditionalFormatting>
  <conditionalFormatting sqref="F953">
    <cfRule type="cellIs" dxfId="2" priority="410" stopIfTrue="1" operator="lessThan">
      <formula>0</formula>
    </cfRule>
  </conditionalFormatting>
  <conditionalFormatting sqref="F954">
    <cfRule type="cellIs" dxfId="2" priority="409" stopIfTrue="1" operator="lessThan">
      <formula>0</formula>
    </cfRule>
  </conditionalFormatting>
  <conditionalFormatting sqref="F955">
    <cfRule type="cellIs" dxfId="2" priority="408" stopIfTrue="1" operator="lessThan">
      <formula>0</formula>
    </cfRule>
  </conditionalFormatting>
  <conditionalFormatting sqref="F956">
    <cfRule type="cellIs" dxfId="2" priority="407" stopIfTrue="1" operator="lessThan">
      <formula>0</formula>
    </cfRule>
  </conditionalFormatting>
  <conditionalFormatting sqref="F957">
    <cfRule type="cellIs" dxfId="2" priority="406" stopIfTrue="1" operator="lessThan">
      <formula>0</formula>
    </cfRule>
  </conditionalFormatting>
  <conditionalFormatting sqref="F958">
    <cfRule type="cellIs" dxfId="2" priority="405" stopIfTrue="1" operator="lessThan">
      <formula>0</formula>
    </cfRule>
  </conditionalFormatting>
  <conditionalFormatting sqref="F959">
    <cfRule type="cellIs" dxfId="2" priority="404" stopIfTrue="1" operator="lessThan">
      <formula>0</formula>
    </cfRule>
  </conditionalFormatting>
  <conditionalFormatting sqref="F960">
    <cfRule type="cellIs" dxfId="2" priority="403" stopIfTrue="1" operator="lessThan">
      <formula>0</formula>
    </cfRule>
  </conditionalFormatting>
  <conditionalFormatting sqref="F961">
    <cfRule type="cellIs" dxfId="2" priority="402" stopIfTrue="1" operator="lessThan">
      <formula>0</formula>
    </cfRule>
  </conditionalFormatting>
  <conditionalFormatting sqref="F962">
    <cfRule type="cellIs" dxfId="2" priority="401" stopIfTrue="1" operator="lessThan">
      <formula>0</formula>
    </cfRule>
  </conditionalFormatting>
  <conditionalFormatting sqref="F963">
    <cfRule type="cellIs" dxfId="2" priority="400" stopIfTrue="1" operator="lessThan">
      <formula>0</formula>
    </cfRule>
  </conditionalFormatting>
  <conditionalFormatting sqref="F964">
    <cfRule type="cellIs" dxfId="2" priority="399" stopIfTrue="1" operator="lessThan">
      <formula>0</formula>
    </cfRule>
  </conditionalFormatting>
  <conditionalFormatting sqref="F965">
    <cfRule type="cellIs" dxfId="2" priority="396" stopIfTrue="1" operator="lessThan">
      <formula>0</formula>
    </cfRule>
  </conditionalFormatting>
  <conditionalFormatting sqref="F966">
    <cfRule type="cellIs" dxfId="2" priority="395" stopIfTrue="1" operator="lessThan">
      <formula>0</formula>
    </cfRule>
  </conditionalFormatting>
  <conditionalFormatting sqref="F967">
    <cfRule type="cellIs" dxfId="2" priority="394" stopIfTrue="1" operator="lessThan">
      <formula>0</formula>
    </cfRule>
  </conditionalFormatting>
  <conditionalFormatting sqref="F968">
    <cfRule type="cellIs" dxfId="2" priority="393" stopIfTrue="1" operator="lessThan">
      <formula>0</formula>
    </cfRule>
  </conditionalFormatting>
  <conditionalFormatting sqref="F969">
    <cfRule type="cellIs" dxfId="2" priority="392" stopIfTrue="1" operator="lessThan">
      <formula>0</formula>
    </cfRule>
  </conditionalFormatting>
  <conditionalFormatting sqref="F970">
    <cfRule type="cellIs" dxfId="2" priority="391" stopIfTrue="1" operator="lessThan">
      <formula>0</formula>
    </cfRule>
  </conditionalFormatting>
  <conditionalFormatting sqref="F971">
    <cfRule type="cellIs" dxfId="2" priority="390" stopIfTrue="1" operator="lessThan">
      <formula>0</formula>
    </cfRule>
  </conditionalFormatting>
  <conditionalFormatting sqref="F972">
    <cfRule type="cellIs" dxfId="2" priority="389" stopIfTrue="1" operator="lessThan">
      <formula>0</formula>
    </cfRule>
  </conditionalFormatting>
  <conditionalFormatting sqref="F973">
    <cfRule type="cellIs" dxfId="2" priority="388" stopIfTrue="1" operator="lessThan">
      <formula>0</formula>
    </cfRule>
  </conditionalFormatting>
  <conditionalFormatting sqref="F974">
    <cfRule type="cellIs" dxfId="2" priority="387" stopIfTrue="1" operator="lessThan">
      <formula>0</formula>
    </cfRule>
  </conditionalFormatting>
  <conditionalFormatting sqref="F975">
    <cfRule type="cellIs" dxfId="2" priority="386" stopIfTrue="1" operator="lessThan">
      <formula>0</formula>
    </cfRule>
  </conditionalFormatting>
  <conditionalFormatting sqref="F976">
    <cfRule type="cellIs" dxfId="2" priority="385" stopIfTrue="1" operator="lessThan">
      <formula>0</formula>
    </cfRule>
  </conditionalFormatting>
  <conditionalFormatting sqref="F977">
    <cfRule type="cellIs" dxfId="2" priority="384" stopIfTrue="1" operator="lessThan">
      <formula>0</formula>
    </cfRule>
  </conditionalFormatting>
  <conditionalFormatting sqref="F978">
    <cfRule type="cellIs" dxfId="2" priority="383" stopIfTrue="1" operator="lessThan">
      <formula>0</formula>
    </cfRule>
  </conditionalFormatting>
  <conditionalFormatting sqref="F979">
    <cfRule type="cellIs" dxfId="2" priority="382" stopIfTrue="1" operator="lessThan">
      <formula>0</formula>
    </cfRule>
  </conditionalFormatting>
  <conditionalFormatting sqref="F980">
    <cfRule type="cellIs" dxfId="2" priority="381" stopIfTrue="1" operator="lessThan">
      <formula>0</formula>
    </cfRule>
  </conditionalFormatting>
  <conditionalFormatting sqref="F981">
    <cfRule type="cellIs" dxfId="2" priority="380" stopIfTrue="1" operator="lessThan">
      <formula>0</formula>
    </cfRule>
  </conditionalFormatting>
  <conditionalFormatting sqref="F982">
    <cfRule type="cellIs" dxfId="2" priority="379" stopIfTrue="1" operator="lessThan">
      <formula>0</formula>
    </cfRule>
  </conditionalFormatting>
  <conditionalFormatting sqref="F983">
    <cfRule type="cellIs" dxfId="2" priority="378" stopIfTrue="1" operator="lessThan">
      <formula>0</formula>
    </cfRule>
  </conditionalFormatting>
  <conditionalFormatting sqref="F984">
    <cfRule type="cellIs" dxfId="2" priority="377" stopIfTrue="1" operator="lessThan">
      <formula>0</formula>
    </cfRule>
  </conditionalFormatting>
  <conditionalFormatting sqref="F985">
    <cfRule type="cellIs" dxfId="2" priority="376" stopIfTrue="1" operator="lessThan">
      <formula>0</formula>
    </cfRule>
  </conditionalFormatting>
  <conditionalFormatting sqref="F986">
    <cfRule type="cellIs" dxfId="2" priority="375" stopIfTrue="1" operator="lessThan">
      <formula>0</formula>
    </cfRule>
  </conditionalFormatting>
  <conditionalFormatting sqref="F987">
    <cfRule type="cellIs" dxfId="2" priority="374" stopIfTrue="1" operator="lessThan">
      <formula>0</formula>
    </cfRule>
  </conditionalFormatting>
  <conditionalFormatting sqref="F988">
    <cfRule type="cellIs" dxfId="2" priority="373" stopIfTrue="1" operator="lessThan">
      <formula>0</formula>
    </cfRule>
  </conditionalFormatting>
  <conditionalFormatting sqref="F989">
    <cfRule type="cellIs" dxfId="2" priority="372" stopIfTrue="1" operator="lessThan">
      <formula>0</formula>
    </cfRule>
  </conditionalFormatting>
  <conditionalFormatting sqref="F990">
    <cfRule type="cellIs" dxfId="2" priority="371" stopIfTrue="1" operator="lessThan">
      <formula>0</formula>
    </cfRule>
  </conditionalFormatting>
  <conditionalFormatting sqref="F991">
    <cfRule type="cellIs" dxfId="2" priority="370" stopIfTrue="1" operator="lessThan">
      <formula>0</formula>
    </cfRule>
  </conditionalFormatting>
  <conditionalFormatting sqref="F992">
    <cfRule type="cellIs" dxfId="2" priority="369" stopIfTrue="1" operator="lessThan">
      <formula>0</formula>
    </cfRule>
  </conditionalFormatting>
  <conditionalFormatting sqref="F993">
    <cfRule type="cellIs" dxfId="2" priority="368" stopIfTrue="1" operator="lessThan">
      <formula>0</formula>
    </cfRule>
  </conditionalFormatting>
  <conditionalFormatting sqref="F994">
    <cfRule type="cellIs" dxfId="2" priority="367" stopIfTrue="1" operator="lessThan">
      <formula>0</formula>
    </cfRule>
  </conditionalFormatting>
  <conditionalFormatting sqref="F995">
    <cfRule type="cellIs" dxfId="2" priority="366" stopIfTrue="1" operator="lessThan">
      <formula>0</formula>
    </cfRule>
  </conditionalFormatting>
  <conditionalFormatting sqref="F996">
    <cfRule type="cellIs" dxfId="2" priority="365" stopIfTrue="1" operator="lessThan">
      <formula>0</formula>
    </cfRule>
  </conditionalFormatting>
  <conditionalFormatting sqref="F997">
    <cfRule type="cellIs" dxfId="2" priority="364" stopIfTrue="1" operator="lessThan">
      <formula>0</formula>
    </cfRule>
  </conditionalFormatting>
  <conditionalFormatting sqref="F998">
    <cfRule type="cellIs" dxfId="2" priority="363" stopIfTrue="1" operator="lessThan">
      <formula>0</formula>
    </cfRule>
  </conditionalFormatting>
  <conditionalFormatting sqref="F999">
    <cfRule type="cellIs" dxfId="2" priority="362" stopIfTrue="1" operator="lessThan">
      <formula>0</formula>
    </cfRule>
  </conditionalFormatting>
  <conditionalFormatting sqref="F1000">
    <cfRule type="cellIs" dxfId="2" priority="361" stopIfTrue="1" operator="lessThan">
      <formula>0</formula>
    </cfRule>
  </conditionalFormatting>
  <conditionalFormatting sqref="F1001">
    <cfRule type="cellIs" dxfId="2" priority="360" stopIfTrue="1" operator="lessThan">
      <formula>0</formula>
    </cfRule>
  </conditionalFormatting>
  <conditionalFormatting sqref="F1002">
    <cfRule type="cellIs" dxfId="2" priority="359" stopIfTrue="1" operator="lessThan">
      <formula>0</formula>
    </cfRule>
  </conditionalFormatting>
  <conditionalFormatting sqref="F1003">
    <cfRule type="cellIs" dxfId="2" priority="358" stopIfTrue="1" operator="lessThan">
      <formula>0</formula>
    </cfRule>
  </conditionalFormatting>
  <conditionalFormatting sqref="F1004">
    <cfRule type="cellIs" dxfId="2" priority="357" stopIfTrue="1" operator="lessThan">
      <formula>0</formula>
    </cfRule>
  </conditionalFormatting>
  <conditionalFormatting sqref="F1005">
    <cfRule type="cellIs" dxfId="2" priority="356" stopIfTrue="1" operator="lessThan">
      <formula>0</formula>
    </cfRule>
  </conditionalFormatting>
  <conditionalFormatting sqref="F1006">
    <cfRule type="cellIs" dxfId="2" priority="355" stopIfTrue="1" operator="lessThan">
      <formula>0</formula>
    </cfRule>
  </conditionalFormatting>
  <conditionalFormatting sqref="F1007">
    <cfRule type="cellIs" dxfId="2" priority="354" stopIfTrue="1" operator="lessThan">
      <formula>0</formula>
    </cfRule>
  </conditionalFormatting>
  <conditionalFormatting sqref="F1008">
    <cfRule type="cellIs" dxfId="2" priority="353" stopIfTrue="1" operator="lessThan">
      <formula>0</formula>
    </cfRule>
  </conditionalFormatting>
  <conditionalFormatting sqref="F1009">
    <cfRule type="cellIs" dxfId="2" priority="352" stopIfTrue="1" operator="lessThan">
      <formula>0</formula>
    </cfRule>
  </conditionalFormatting>
  <conditionalFormatting sqref="F1010">
    <cfRule type="cellIs" dxfId="2" priority="351" stopIfTrue="1" operator="lessThan">
      <formula>0</formula>
    </cfRule>
  </conditionalFormatting>
  <conditionalFormatting sqref="F1011">
    <cfRule type="cellIs" dxfId="2" priority="350" stopIfTrue="1" operator="lessThan">
      <formula>0</formula>
    </cfRule>
  </conditionalFormatting>
  <conditionalFormatting sqref="F1012">
    <cfRule type="cellIs" dxfId="2" priority="349" stopIfTrue="1" operator="lessThan">
      <formula>0</formula>
    </cfRule>
  </conditionalFormatting>
  <conditionalFormatting sqref="F1013">
    <cfRule type="cellIs" dxfId="2" priority="348" stopIfTrue="1" operator="lessThan">
      <formula>0</formula>
    </cfRule>
  </conditionalFormatting>
  <conditionalFormatting sqref="F1014">
    <cfRule type="cellIs" dxfId="2" priority="347" stopIfTrue="1" operator="lessThan">
      <formula>0</formula>
    </cfRule>
  </conditionalFormatting>
  <conditionalFormatting sqref="F1015">
    <cfRule type="cellIs" dxfId="2" priority="346" stopIfTrue="1" operator="lessThan">
      <formula>0</formula>
    </cfRule>
  </conditionalFormatting>
  <conditionalFormatting sqref="F1016">
    <cfRule type="cellIs" dxfId="2" priority="345" stopIfTrue="1" operator="lessThan">
      <formula>0</formula>
    </cfRule>
  </conditionalFormatting>
  <conditionalFormatting sqref="F1017">
    <cfRule type="cellIs" dxfId="2" priority="344" stopIfTrue="1" operator="lessThan">
      <formula>0</formula>
    </cfRule>
  </conditionalFormatting>
  <conditionalFormatting sqref="F1018">
    <cfRule type="cellIs" dxfId="2" priority="343" stopIfTrue="1" operator="lessThan">
      <formula>0</formula>
    </cfRule>
  </conditionalFormatting>
  <conditionalFormatting sqref="F1019">
    <cfRule type="cellIs" dxfId="2" priority="342" stopIfTrue="1" operator="lessThan">
      <formula>0</formula>
    </cfRule>
  </conditionalFormatting>
  <conditionalFormatting sqref="F1020">
    <cfRule type="cellIs" dxfId="2" priority="341" stopIfTrue="1" operator="lessThan">
      <formula>0</formula>
    </cfRule>
  </conditionalFormatting>
  <conditionalFormatting sqref="F1021">
    <cfRule type="cellIs" dxfId="2" priority="340" stopIfTrue="1" operator="lessThan">
      <formula>0</formula>
    </cfRule>
  </conditionalFormatting>
  <conditionalFormatting sqref="F1022">
    <cfRule type="cellIs" dxfId="2" priority="339" stopIfTrue="1" operator="lessThan">
      <formula>0</formula>
    </cfRule>
  </conditionalFormatting>
  <conditionalFormatting sqref="F1023">
    <cfRule type="cellIs" dxfId="2" priority="338" stopIfTrue="1" operator="lessThan">
      <formula>0</formula>
    </cfRule>
  </conditionalFormatting>
  <conditionalFormatting sqref="F1024">
    <cfRule type="cellIs" dxfId="2" priority="337" stopIfTrue="1" operator="lessThan">
      <formula>0</formula>
    </cfRule>
  </conditionalFormatting>
  <conditionalFormatting sqref="F1025">
    <cfRule type="cellIs" dxfId="2" priority="336" stopIfTrue="1" operator="lessThan">
      <formula>0</formula>
    </cfRule>
  </conditionalFormatting>
  <conditionalFormatting sqref="F1026">
    <cfRule type="cellIs" dxfId="2" priority="335" stopIfTrue="1" operator="lessThan">
      <formula>0</formula>
    </cfRule>
  </conditionalFormatting>
  <conditionalFormatting sqref="F1027">
    <cfRule type="cellIs" dxfId="2" priority="334" stopIfTrue="1" operator="lessThan">
      <formula>0</formula>
    </cfRule>
  </conditionalFormatting>
  <conditionalFormatting sqref="F1028">
    <cfRule type="cellIs" dxfId="2" priority="333" stopIfTrue="1" operator="lessThan">
      <formula>0</formula>
    </cfRule>
  </conditionalFormatting>
  <conditionalFormatting sqref="F1029">
    <cfRule type="cellIs" dxfId="2" priority="331" stopIfTrue="1" operator="lessThan">
      <formula>0</formula>
    </cfRule>
  </conditionalFormatting>
  <conditionalFormatting sqref="F1030">
    <cfRule type="cellIs" dxfId="2" priority="330" stopIfTrue="1" operator="lessThan">
      <formula>0</formula>
    </cfRule>
  </conditionalFormatting>
  <conditionalFormatting sqref="F1031">
    <cfRule type="cellIs" dxfId="2" priority="329" stopIfTrue="1" operator="lessThan">
      <formula>0</formula>
    </cfRule>
  </conditionalFormatting>
  <conditionalFormatting sqref="F1032">
    <cfRule type="cellIs" dxfId="2" priority="328" stopIfTrue="1" operator="lessThan">
      <formula>0</formula>
    </cfRule>
  </conditionalFormatting>
  <conditionalFormatting sqref="F1033">
    <cfRule type="cellIs" dxfId="2" priority="327" stopIfTrue="1" operator="lessThan">
      <formula>0</formula>
    </cfRule>
  </conditionalFormatting>
  <conditionalFormatting sqref="F1034">
    <cfRule type="cellIs" dxfId="2" priority="326" stopIfTrue="1" operator="lessThan">
      <formula>0</formula>
    </cfRule>
  </conditionalFormatting>
  <conditionalFormatting sqref="F1035">
    <cfRule type="cellIs" dxfId="2" priority="325" stopIfTrue="1" operator="lessThan">
      <formula>0</formula>
    </cfRule>
  </conditionalFormatting>
  <conditionalFormatting sqref="F1036">
    <cfRule type="cellIs" dxfId="2" priority="324" stopIfTrue="1" operator="lessThan">
      <formula>0</formula>
    </cfRule>
  </conditionalFormatting>
  <conditionalFormatting sqref="F1037">
    <cfRule type="cellIs" dxfId="2" priority="323" stopIfTrue="1" operator="lessThan">
      <formula>0</formula>
    </cfRule>
  </conditionalFormatting>
  <conditionalFormatting sqref="F1038">
    <cfRule type="cellIs" dxfId="2" priority="322" stopIfTrue="1" operator="lessThan">
      <formula>0</formula>
    </cfRule>
  </conditionalFormatting>
  <conditionalFormatting sqref="F1039">
    <cfRule type="cellIs" dxfId="2" priority="321" stopIfTrue="1" operator="lessThan">
      <formula>0</formula>
    </cfRule>
  </conditionalFormatting>
  <conditionalFormatting sqref="F1040">
    <cfRule type="cellIs" dxfId="2" priority="320" stopIfTrue="1" operator="lessThan">
      <formula>0</formula>
    </cfRule>
  </conditionalFormatting>
  <conditionalFormatting sqref="F1041">
    <cfRule type="cellIs" dxfId="2" priority="319" stopIfTrue="1" operator="lessThan">
      <formula>0</formula>
    </cfRule>
  </conditionalFormatting>
  <conditionalFormatting sqref="F1042">
    <cfRule type="cellIs" dxfId="2" priority="318" stopIfTrue="1" operator="lessThan">
      <formula>0</formula>
    </cfRule>
  </conditionalFormatting>
  <conditionalFormatting sqref="F1043">
    <cfRule type="cellIs" dxfId="2" priority="317" stopIfTrue="1" operator="lessThan">
      <formula>0</formula>
    </cfRule>
  </conditionalFormatting>
  <conditionalFormatting sqref="F1044">
    <cfRule type="cellIs" dxfId="2" priority="316" stopIfTrue="1" operator="lessThan">
      <formula>0</formula>
    </cfRule>
  </conditionalFormatting>
  <conditionalFormatting sqref="F1045">
    <cfRule type="cellIs" dxfId="2" priority="315" stopIfTrue="1" operator="lessThan">
      <formula>0</formula>
    </cfRule>
  </conditionalFormatting>
  <conditionalFormatting sqref="F1046">
    <cfRule type="cellIs" dxfId="2" priority="314" stopIfTrue="1" operator="lessThan">
      <formula>0</formula>
    </cfRule>
  </conditionalFormatting>
  <conditionalFormatting sqref="F1047">
    <cfRule type="cellIs" dxfId="2" priority="313" stopIfTrue="1" operator="lessThan">
      <formula>0</formula>
    </cfRule>
  </conditionalFormatting>
  <conditionalFormatting sqref="F1048">
    <cfRule type="cellIs" dxfId="2" priority="312" stopIfTrue="1" operator="lessThan">
      <formula>0</formula>
    </cfRule>
  </conditionalFormatting>
  <conditionalFormatting sqref="F1049">
    <cfRule type="cellIs" dxfId="2" priority="311" stopIfTrue="1" operator="lessThan">
      <formula>0</formula>
    </cfRule>
  </conditionalFormatting>
  <conditionalFormatting sqref="F1050">
    <cfRule type="cellIs" dxfId="2" priority="310" stopIfTrue="1" operator="lessThan">
      <formula>0</formula>
    </cfRule>
  </conditionalFormatting>
  <conditionalFormatting sqref="F1051">
    <cfRule type="cellIs" dxfId="2" priority="309" stopIfTrue="1" operator="lessThan">
      <formula>0</formula>
    </cfRule>
  </conditionalFormatting>
  <conditionalFormatting sqref="F1052">
    <cfRule type="cellIs" dxfId="2" priority="308" stopIfTrue="1" operator="lessThan">
      <formula>0</formula>
    </cfRule>
  </conditionalFormatting>
  <conditionalFormatting sqref="F1053">
    <cfRule type="cellIs" dxfId="2" priority="307" stopIfTrue="1" operator="lessThan">
      <formula>0</formula>
    </cfRule>
  </conditionalFormatting>
  <conditionalFormatting sqref="F1054">
    <cfRule type="cellIs" dxfId="2" priority="306" stopIfTrue="1" operator="lessThan">
      <formula>0</formula>
    </cfRule>
  </conditionalFormatting>
  <conditionalFormatting sqref="F1055">
    <cfRule type="cellIs" dxfId="2" priority="305" stopIfTrue="1" operator="lessThan">
      <formula>0</formula>
    </cfRule>
  </conditionalFormatting>
  <conditionalFormatting sqref="F1056">
    <cfRule type="cellIs" dxfId="2" priority="304" stopIfTrue="1" operator="lessThan">
      <formula>0</formula>
    </cfRule>
  </conditionalFormatting>
  <conditionalFormatting sqref="F1057">
    <cfRule type="cellIs" dxfId="2" priority="303" stopIfTrue="1" operator="lessThan">
      <formula>0</formula>
    </cfRule>
  </conditionalFormatting>
  <conditionalFormatting sqref="F1058">
    <cfRule type="cellIs" dxfId="2" priority="302" stopIfTrue="1" operator="lessThan">
      <formula>0</formula>
    </cfRule>
  </conditionalFormatting>
  <conditionalFormatting sqref="F1059">
    <cfRule type="cellIs" dxfId="2" priority="301" stopIfTrue="1" operator="lessThan">
      <formula>0</formula>
    </cfRule>
  </conditionalFormatting>
  <conditionalFormatting sqref="F1060">
    <cfRule type="cellIs" dxfId="2" priority="300" stopIfTrue="1" operator="lessThan">
      <formula>0</formula>
    </cfRule>
  </conditionalFormatting>
  <conditionalFormatting sqref="F1061">
    <cfRule type="cellIs" dxfId="2" priority="299" stopIfTrue="1" operator="lessThan">
      <formula>0</formula>
    </cfRule>
  </conditionalFormatting>
  <conditionalFormatting sqref="F1062">
    <cfRule type="cellIs" dxfId="2" priority="298" stopIfTrue="1" operator="lessThan">
      <formula>0</formula>
    </cfRule>
  </conditionalFormatting>
  <conditionalFormatting sqref="F1063">
    <cfRule type="cellIs" dxfId="2" priority="297" stopIfTrue="1" operator="lessThan">
      <formula>0</formula>
    </cfRule>
  </conditionalFormatting>
  <conditionalFormatting sqref="F1064">
    <cfRule type="cellIs" dxfId="2" priority="296" stopIfTrue="1" operator="lessThan">
      <formula>0</formula>
    </cfRule>
  </conditionalFormatting>
  <conditionalFormatting sqref="F1065">
    <cfRule type="cellIs" dxfId="2" priority="295" stopIfTrue="1" operator="lessThan">
      <formula>0</formula>
    </cfRule>
  </conditionalFormatting>
  <conditionalFormatting sqref="F1066">
    <cfRule type="cellIs" dxfId="2" priority="294" stopIfTrue="1" operator="lessThan">
      <formula>0</formula>
    </cfRule>
  </conditionalFormatting>
  <conditionalFormatting sqref="F1067">
    <cfRule type="cellIs" dxfId="2" priority="293" stopIfTrue="1" operator="lessThan">
      <formula>0</formula>
    </cfRule>
  </conditionalFormatting>
  <conditionalFormatting sqref="F1068">
    <cfRule type="cellIs" dxfId="2" priority="292" stopIfTrue="1" operator="lessThan">
      <formula>0</formula>
    </cfRule>
  </conditionalFormatting>
  <conditionalFormatting sqref="F1069">
    <cfRule type="cellIs" dxfId="2" priority="291" stopIfTrue="1" operator="lessThan">
      <formula>0</formula>
    </cfRule>
  </conditionalFormatting>
  <conditionalFormatting sqref="F1070">
    <cfRule type="cellIs" dxfId="2" priority="290" stopIfTrue="1" operator="lessThan">
      <formula>0</formula>
    </cfRule>
  </conditionalFormatting>
  <conditionalFormatting sqref="F1071">
    <cfRule type="cellIs" dxfId="2" priority="289" stopIfTrue="1" operator="lessThan">
      <formula>0</formula>
    </cfRule>
  </conditionalFormatting>
  <conditionalFormatting sqref="F1072">
    <cfRule type="cellIs" dxfId="2" priority="288" stopIfTrue="1" operator="lessThan">
      <formula>0</formula>
    </cfRule>
  </conditionalFormatting>
  <conditionalFormatting sqref="F1073">
    <cfRule type="cellIs" dxfId="2" priority="287" stopIfTrue="1" operator="lessThan">
      <formula>0</formula>
    </cfRule>
  </conditionalFormatting>
  <conditionalFormatting sqref="F1074">
    <cfRule type="cellIs" dxfId="2" priority="286" stopIfTrue="1" operator="lessThan">
      <formula>0</formula>
    </cfRule>
  </conditionalFormatting>
  <conditionalFormatting sqref="F1075">
    <cfRule type="cellIs" dxfId="2" priority="285" stopIfTrue="1" operator="lessThan">
      <formula>0</formula>
    </cfRule>
  </conditionalFormatting>
  <conditionalFormatting sqref="F1076">
    <cfRule type="cellIs" dxfId="2" priority="284" stopIfTrue="1" operator="lessThan">
      <formula>0</formula>
    </cfRule>
  </conditionalFormatting>
  <conditionalFormatting sqref="F1077">
    <cfRule type="cellIs" dxfId="2" priority="283" stopIfTrue="1" operator="lessThan">
      <formula>0</formula>
    </cfRule>
  </conditionalFormatting>
  <conditionalFormatting sqref="F1078">
    <cfRule type="cellIs" dxfId="2" priority="282" stopIfTrue="1" operator="lessThan">
      <formula>0</formula>
    </cfRule>
  </conditionalFormatting>
  <conditionalFormatting sqref="F1079">
    <cfRule type="cellIs" dxfId="2" priority="281" stopIfTrue="1" operator="lessThan">
      <formula>0</formula>
    </cfRule>
  </conditionalFormatting>
  <conditionalFormatting sqref="F1080">
    <cfRule type="cellIs" dxfId="2" priority="280" stopIfTrue="1" operator="lessThan">
      <formula>0</formula>
    </cfRule>
  </conditionalFormatting>
  <conditionalFormatting sqref="F1081">
    <cfRule type="cellIs" dxfId="2" priority="279" stopIfTrue="1" operator="lessThan">
      <formula>0</formula>
    </cfRule>
  </conditionalFormatting>
  <conditionalFormatting sqref="F1082">
    <cfRule type="cellIs" dxfId="2" priority="278" stopIfTrue="1" operator="lessThan">
      <formula>0</formula>
    </cfRule>
  </conditionalFormatting>
  <conditionalFormatting sqref="F1083">
    <cfRule type="cellIs" dxfId="2" priority="277" stopIfTrue="1" operator="lessThan">
      <formula>0</formula>
    </cfRule>
  </conditionalFormatting>
  <conditionalFormatting sqref="F1084">
    <cfRule type="cellIs" dxfId="2" priority="276" stopIfTrue="1" operator="lessThan">
      <formula>0</formula>
    </cfRule>
  </conditionalFormatting>
  <conditionalFormatting sqref="F1085">
    <cfRule type="cellIs" dxfId="2" priority="275" stopIfTrue="1" operator="lessThan">
      <formula>0</formula>
    </cfRule>
  </conditionalFormatting>
  <conditionalFormatting sqref="F1086">
    <cfRule type="cellIs" dxfId="2" priority="274" stopIfTrue="1" operator="lessThan">
      <formula>0</formula>
    </cfRule>
  </conditionalFormatting>
  <conditionalFormatting sqref="F1087">
    <cfRule type="cellIs" dxfId="2" priority="273" stopIfTrue="1" operator="lessThan">
      <formula>0</formula>
    </cfRule>
  </conditionalFormatting>
  <conditionalFormatting sqref="F1088">
    <cfRule type="cellIs" dxfId="2" priority="272" stopIfTrue="1" operator="lessThan">
      <formula>0</formula>
    </cfRule>
  </conditionalFormatting>
  <conditionalFormatting sqref="F1089">
    <cfRule type="cellIs" dxfId="2" priority="271" stopIfTrue="1" operator="lessThan">
      <formula>0</formula>
    </cfRule>
  </conditionalFormatting>
  <conditionalFormatting sqref="F1090">
    <cfRule type="cellIs" dxfId="2" priority="270" stopIfTrue="1" operator="lessThan">
      <formula>0</formula>
    </cfRule>
  </conditionalFormatting>
  <conditionalFormatting sqref="F1091">
    <cfRule type="cellIs" dxfId="2" priority="269" stopIfTrue="1" operator="lessThan">
      <formula>0</formula>
    </cfRule>
  </conditionalFormatting>
  <conditionalFormatting sqref="F1092">
    <cfRule type="cellIs" dxfId="2" priority="268" stopIfTrue="1" operator="lessThan">
      <formula>0</formula>
    </cfRule>
  </conditionalFormatting>
  <conditionalFormatting sqref="F1093">
    <cfRule type="cellIs" dxfId="2" priority="267" stopIfTrue="1" operator="lessThan">
      <formula>0</formula>
    </cfRule>
  </conditionalFormatting>
  <conditionalFormatting sqref="F1094">
    <cfRule type="cellIs" dxfId="2" priority="266" stopIfTrue="1" operator="lessThan">
      <formula>0</formula>
    </cfRule>
  </conditionalFormatting>
  <conditionalFormatting sqref="F1095">
    <cfRule type="cellIs" dxfId="2" priority="265" stopIfTrue="1" operator="lessThan">
      <formula>0</formula>
    </cfRule>
  </conditionalFormatting>
  <conditionalFormatting sqref="F1096">
    <cfRule type="cellIs" dxfId="2" priority="264" stopIfTrue="1" operator="lessThan">
      <formula>0</formula>
    </cfRule>
  </conditionalFormatting>
  <conditionalFormatting sqref="F1097">
    <cfRule type="cellIs" dxfId="2" priority="263" stopIfTrue="1" operator="lessThan">
      <formula>0</formula>
    </cfRule>
  </conditionalFormatting>
  <conditionalFormatting sqref="F1098">
    <cfRule type="cellIs" dxfId="2" priority="262" stopIfTrue="1" operator="lessThan">
      <formula>0</formula>
    </cfRule>
  </conditionalFormatting>
  <conditionalFormatting sqref="F1099">
    <cfRule type="cellIs" dxfId="2" priority="260" stopIfTrue="1" operator="lessThan">
      <formula>0</formula>
    </cfRule>
  </conditionalFormatting>
  <conditionalFormatting sqref="F1100">
    <cfRule type="cellIs" dxfId="2" priority="259" stopIfTrue="1" operator="lessThan">
      <formula>0</formula>
    </cfRule>
  </conditionalFormatting>
  <conditionalFormatting sqref="F1101">
    <cfRule type="cellIs" dxfId="2" priority="258" stopIfTrue="1" operator="lessThan">
      <formula>0</formula>
    </cfRule>
  </conditionalFormatting>
  <conditionalFormatting sqref="F1102">
    <cfRule type="cellIs" dxfId="2" priority="257" stopIfTrue="1" operator="lessThan">
      <formula>0</formula>
    </cfRule>
  </conditionalFormatting>
  <conditionalFormatting sqref="F1103">
    <cfRule type="cellIs" dxfId="2" priority="256" stopIfTrue="1" operator="lessThan">
      <formula>0</formula>
    </cfRule>
  </conditionalFormatting>
  <conditionalFormatting sqref="F1104">
    <cfRule type="cellIs" dxfId="2" priority="255" stopIfTrue="1" operator="lessThan">
      <formula>0</formula>
    </cfRule>
  </conditionalFormatting>
  <conditionalFormatting sqref="F1105">
    <cfRule type="cellIs" dxfId="2" priority="254" stopIfTrue="1" operator="lessThan">
      <formula>0</formula>
    </cfRule>
  </conditionalFormatting>
  <conditionalFormatting sqref="F1106">
    <cfRule type="cellIs" dxfId="2" priority="253" stopIfTrue="1" operator="lessThan">
      <formula>0</formula>
    </cfRule>
  </conditionalFormatting>
  <conditionalFormatting sqref="F1107">
    <cfRule type="cellIs" dxfId="2" priority="252" stopIfTrue="1" operator="lessThan">
      <formula>0</formula>
    </cfRule>
  </conditionalFormatting>
  <conditionalFormatting sqref="F1108">
    <cfRule type="cellIs" dxfId="2" priority="251" stopIfTrue="1" operator="lessThan">
      <formula>0</formula>
    </cfRule>
  </conditionalFormatting>
  <conditionalFormatting sqref="F1109">
    <cfRule type="cellIs" dxfId="2" priority="250" stopIfTrue="1" operator="lessThan">
      <formula>0</formula>
    </cfRule>
  </conditionalFormatting>
  <conditionalFormatting sqref="F1110">
    <cfRule type="cellIs" dxfId="2" priority="249" stopIfTrue="1" operator="lessThan">
      <formula>0</formula>
    </cfRule>
  </conditionalFormatting>
  <conditionalFormatting sqref="F1111">
    <cfRule type="cellIs" dxfId="2" priority="248" stopIfTrue="1" operator="lessThan">
      <formula>0</formula>
    </cfRule>
  </conditionalFormatting>
  <conditionalFormatting sqref="F1112">
    <cfRule type="cellIs" dxfId="2" priority="247" stopIfTrue="1" operator="lessThan">
      <formula>0</formula>
    </cfRule>
  </conditionalFormatting>
  <conditionalFormatting sqref="F1113">
    <cfRule type="cellIs" dxfId="2" priority="246" stopIfTrue="1" operator="lessThan">
      <formula>0</formula>
    </cfRule>
  </conditionalFormatting>
  <conditionalFormatting sqref="F1114">
    <cfRule type="cellIs" dxfId="2" priority="245" stopIfTrue="1" operator="lessThan">
      <formula>0</formula>
    </cfRule>
  </conditionalFormatting>
  <conditionalFormatting sqref="F1115">
    <cfRule type="cellIs" dxfId="2" priority="244" stopIfTrue="1" operator="lessThan">
      <formula>0</formula>
    </cfRule>
  </conditionalFormatting>
  <conditionalFormatting sqref="F1116">
    <cfRule type="cellIs" dxfId="2" priority="243" stopIfTrue="1" operator="lessThan">
      <formula>0</formula>
    </cfRule>
  </conditionalFormatting>
  <conditionalFormatting sqref="F1117">
    <cfRule type="cellIs" dxfId="2" priority="242" stopIfTrue="1" operator="lessThan">
      <formula>0</formula>
    </cfRule>
  </conditionalFormatting>
  <conditionalFormatting sqref="F1118">
    <cfRule type="cellIs" dxfId="2" priority="241" stopIfTrue="1" operator="lessThan">
      <formula>0</formula>
    </cfRule>
  </conditionalFormatting>
  <conditionalFormatting sqref="F1119">
    <cfRule type="cellIs" dxfId="2" priority="239" stopIfTrue="1" operator="lessThan">
      <formula>0</formula>
    </cfRule>
  </conditionalFormatting>
  <conditionalFormatting sqref="F1120">
    <cfRule type="cellIs" dxfId="2" priority="238" stopIfTrue="1" operator="lessThan">
      <formula>0</formula>
    </cfRule>
  </conditionalFormatting>
  <conditionalFormatting sqref="F1121">
    <cfRule type="cellIs" dxfId="2" priority="237" stopIfTrue="1" operator="lessThan">
      <formula>0</formula>
    </cfRule>
  </conditionalFormatting>
  <conditionalFormatting sqref="F1122">
    <cfRule type="cellIs" dxfId="2" priority="236" stopIfTrue="1" operator="lessThan">
      <formula>0</formula>
    </cfRule>
  </conditionalFormatting>
  <conditionalFormatting sqref="F1123">
    <cfRule type="cellIs" dxfId="2" priority="235" stopIfTrue="1" operator="lessThan">
      <formula>0</formula>
    </cfRule>
  </conditionalFormatting>
  <conditionalFormatting sqref="F1124">
    <cfRule type="cellIs" dxfId="2" priority="234" stopIfTrue="1" operator="lessThan">
      <formula>0</formula>
    </cfRule>
  </conditionalFormatting>
  <conditionalFormatting sqref="F1125">
    <cfRule type="cellIs" dxfId="2" priority="233" stopIfTrue="1" operator="lessThan">
      <formula>0</formula>
    </cfRule>
  </conditionalFormatting>
  <conditionalFormatting sqref="F1126">
    <cfRule type="cellIs" dxfId="2" priority="232" stopIfTrue="1" operator="lessThan">
      <formula>0</formula>
    </cfRule>
  </conditionalFormatting>
  <conditionalFormatting sqref="F1127">
    <cfRule type="cellIs" dxfId="2" priority="231" stopIfTrue="1" operator="lessThan">
      <formula>0</formula>
    </cfRule>
  </conditionalFormatting>
  <conditionalFormatting sqref="F1128">
    <cfRule type="cellIs" dxfId="2" priority="230" stopIfTrue="1" operator="lessThan">
      <formula>0</formula>
    </cfRule>
  </conditionalFormatting>
  <conditionalFormatting sqref="F1129">
    <cfRule type="cellIs" dxfId="2" priority="229" stopIfTrue="1" operator="lessThan">
      <formula>0</formula>
    </cfRule>
  </conditionalFormatting>
  <conditionalFormatting sqref="F1130">
    <cfRule type="cellIs" dxfId="2" priority="228" stopIfTrue="1" operator="lessThan">
      <formula>0</formula>
    </cfRule>
  </conditionalFormatting>
  <conditionalFormatting sqref="F1131">
    <cfRule type="cellIs" dxfId="2" priority="227" stopIfTrue="1" operator="lessThan">
      <formula>0</formula>
    </cfRule>
  </conditionalFormatting>
  <conditionalFormatting sqref="F1132">
    <cfRule type="cellIs" dxfId="2" priority="226" stopIfTrue="1" operator="lessThan">
      <formula>0</formula>
    </cfRule>
  </conditionalFormatting>
  <conditionalFormatting sqref="F1133">
    <cfRule type="cellIs" dxfId="2" priority="225" stopIfTrue="1" operator="lessThan">
      <formula>0</formula>
    </cfRule>
  </conditionalFormatting>
  <conditionalFormatting sqref="F1134">
    <cfRule type="cellIs" dxfId="2" priority="224" stopIfTrue="1" operator="lessThan">
      <formula>0</formula>
    </cfRule>
  </conditionalFormatting>
  <conditionalFormatting sqref="F1135">
    <cfRule type="cellIs" dxfId="2" priority="223" stopIfTrue="1" operator="lessThan">
      <formula>0</formula>
    </cfRule>
  </conditionalFormatting>
  <conditionalFormatting sqref="F1136">
    <cfRule type="cellIs" dxfId="2" priority="222" stopIfTrue="1" operator="lessThan">
      <formula>0</formula>
    </cfRule>
  </conditionalFormatting>
  <conditionalFormatting sqref="F1137">
    <cfRule type="cellIs" dxfId="2" priority="221" stopIfTrue="1" operator="lessThan">
      <formula>0</formula>
    </cfRule>
  </conditionalFormatting>
  <conditionalFormatting sqref="F1138">
    <cfRule type="cellIs" dxfId="2" priority="220" stopIfTrue="1" operator="lessThan">
      <formula>0</formula>
    </cfRule>
  </conditionalFormatting>
  <conditionalFormatting sqref="F1139">
    <cfRule type="cellIs" dxfId="2" priority="219" stopIfTrue="1" operator="lessThan">
      <formula>0</formula>
    </cfRule>
  </conditionalFormatting>
  <conditionalFormatting sqref="F1140">
    <cfRule type="cellIs" dxfId="2" priority="218" stopIfTrue="1" operator="lessThan">
      <formula>0</formula>
    </cfRule>
  </conditionalFormatting>
  <conditionalFormatting sqref="F1141">
    <cfRule type="cellIs" dxfId="2" priority="217" stopIfTrue="1" operator="lessThan">
      <formula>0</formula>
    </cfRule>
  </conditionalFormatting>
  <conditionalFormatting sqref="F1142">
    <cfRule type="cellIs" dxfId="2" priority="216" stopIfTrue="1" operator="lessThan">
      <formula>0</formula>
    </cfRule>
  </conditionalFormatting>
  <conditionalFormatting sqref="F1143">
    <cfRule type="cellIs" dxfId="2" priority="215" stopIfTrue="1" operator="lessThan">
      <formula>0</formula>
    </cfRule>
  </conditionalFormatting>
  <conditionalFormatting sqref="F1144">
    <cfRule type="cellIs" dxfId="2" priority="214" stopIfTrue="1" operator="lessThan">
      <formula>0</formula>
    </cfRule>
  </conditionalFormatting>
  <conditionalFormatting sqref="F1145">
    <cfRule type="cellIs" dxfId="2" priority="213" stopIfTrue="1" operator="lessThan">
      <formula>0</formula>
    </cfRule>
  </conditionalFormatting>
  <conditionalFormatting sqref="F1146">
    <cfRule type="cellIs" dxfId="2" priority="211" stopIfTrue="1" operator="lessThan">
      <formula>0</formula>
    </cfRule>
  </conditionalFormatting>
  <conditionalFormatting sqref="F1147">
    <cfRule type="cellIs" dxfId="2" priority="210" stopIfTrue="1" operator="lessThan">
      <formula>0</formula>
    </cfRule>
  </conditionalFormatting>
  <conditionalFormatting sqref="F1148">
    <cfRule type="cellIs" dxfId="2" priority="209" stopIfTrue="1" operator="lessThan">
      <formula>0</formula>
    </cfRule>
  </conditionalFormatting>
  <conditionalFormatting sqref="F1149">
    <cfRule type="cellIs" dxfId="2" priority="208" stopIfTrue="1" operator="lessThan">
      <formula>0</formula>
    </cfRule>
  </conditionalFormatting>
  <conditionalFormatting sqref="F1150">
    <cfRule type="cellIs" dxfId="2" priority="207" stopIfTrue="1" operator="lessThan">
      <formula>0</formula>
    </cfRule>
  </conditionalFormatting>
  <conditionalFormatting sqref="F1151">
    <cfRule type="cellIs" dxfId="2" priority="206" stopIfTrue="1" operator="lessThan">
      <formula>0</formula>
    </cfRule>
  </conditionalFormatting>
  <conditionalFormatting sqref="F1152">
    <cfRule type="cellIs" dxfId="2" priority="205" stopIfTrue="1" operator="lessThan">
      <formula>0</formula>
    </cfRule>
  </conditionalFormatting>
  <conditionalFormatting sqref="F1153">
    <cfRule type="cellIs" dxfId="2" priority="204" stopIfTrue="1" operator="lessThan">
      <formula>0</formula>
    </cfRule>
  </conditionalFormatting>
  <conditionalFormatting sqref="F1154">
    <cfRule type="cellIs" dxfId="2" priority="203" stopIfTrue="1" operator="lessThan">
      <formula>0</formula>
    </cfRule>
  </conditionalFormatting>
  <conditionalFormatting sqref="F1155">
    <cfRule type="cellIs" dxfId="2" priority="202" stopIfTrue="1" operator="lessThan">
      <formula>0</formula>
    </cfRule>
  </conditionalFormatting>
  <conditionalFormatting sqref="F1156">
    <cfRule type="cellIs" dxfId="2" priority="201" stopIfTrue="1" operator="lessThan">
      <formula>0</formula>
    </cfRule>
  </conditionalFormatting>
  <conditionalFormatting sqref="F1157">
    <cfRule type="cellIs" dxfId="2" priority="200" stopIfTrue="1" operator="lessThan">
      <formula>0</formula>
    </cfRule>
  </conditionalFormatting>
  <conditionalFormatting sqref="F1158">
    <cfRule type="cellIs" dxfId="2" priority="199" stopIfTrue="1" operator="lessThan">
      <formula>0</formula>
    </cfRule>
  </conditionalFormatting>
  <conditionalFormatting sqref="F1159">
    <cfRule type="cellIs" dxfId="2" priority="198" stopIfTrue="1" operator="lessThan">
      <formula>0</formula>
    </cfRule>
  </conditionalFormatting>
  <conditionalFormatting sqref="F1160">
    <cfRule type="cellIs" dxfId="2" priority="197" stopIfTrue="1" operator="lessThan">
      <formula>0</formula>
    </cfRule>
  </conditionalFormatting>
  <conditionalFormatting sqref="F1161">
    <cfRule type="cellIs" dxfId="2" priority="196" stopIfTrue="1" operator="lessThan">
      <formula>0</formula>
    </cfRule>
  </conditionalFormatting>
  <conditionalFormatting sqref="F1162">
    <cfRule type="cellIs" dxfId="2" priority="195" stopIfTrue="1" operator="lessThan">
      <formula>0</formula>
    </cfRule>
  </conditionalFormatting>
  <conditionalFormatting sqref="F1163">
    <cfRule type="cellIs" dxfId="2" priority="194" stopIfTrue="1" operator="lessThan">
      <formula>0</formula>
    </cfRule>
  </conditionalFormatting>
  <conditionalFormatting sqref="F1164">
    <cfRule type="cellIs" dxfId="2" priority="193" stopIfTrue="1" operator="lessThan">
      <formula>0</formula>
    </cfRule>
  </conditionalFormatting>
  <conditionalFormatting sqref="F1165">
    <cfRule type="cellIs" dxfId="2" priority="192" stopIfTrue="1" operator="lessThan">
      <formula>0</formula>
    </cfRule>
  </conditionalFormatting>
  <conditionalFormatting sqref="F1166">
    <cfRule type="cellIs" dxfId="2" priority="191" stopIfTrue="1" operator="lessThan">
      <formula>0</formula>
    </cfRule>
  </conditionalFormatting>
  <conditionalFormatting sqref="F1167">
    <cfRule type="cellIs" dxfId="2" priority="190" stopIfTrue="1" operator="lessThan">
      <formula>0</formula>
    </cfRule>
  </conditionalFormatting>
  <conditionalFormatting sqref="F1168">
    <cfRule type="cellIs" dxfId="2" priority="189" stopIfTrue="1" operator="lessThan">
      <formula>0</formula>
    </cfRule>
  </conditionalFormatting>
  <conditionalFormatting sqref="F1169">
    <cfRule type="cellIs" dxfId="2" priority="188" stopIfTrue="1" operator="lessThan">
      <formula>0</formula>
    </cfRule>
  </conditionalFormatting>
  <conditionalFormatting sqref="F1170">
    <cfRule type="cellIs" dxfId="2" priority="187" stopIfTrue="1" operator="lessThan">
      <formula>0</formula>
    </cfRule>
  </conditionalFormatting>
  <conditionalFormatting sqref="F1171">
    <cfRule type="cellIs" dxfId="2" priority="186" stopIfTrue="1" operator="lessThan">
      <formula>0</formula>
    </cfRule>
  </conditionalFormatting>
  <conditionalFormatting sqref="F1172">
    <cfRule type="cellIs" dxfId="2" priority="185" stopIfTrue="1" operator="lessThan">
      <formula>0</formula>
    </cfRule>
  </conditionalFormatting>
  <conditionalFormatting sqref="F1173">
    <cfRule type="cellIs" dxfId="2" priority="184" stopIfTrue="1" operator="lessThan">
      <formula>0</formula>
    </cfRule>
  </conditionalFormatting>
  <conditionalFormatting sqref="F1174">
    <cfRule type="cellIs" dxfId="2" priority="183" stopIfTrue="1" operator="lessThan">
      <formula>0</formula>
    </cfRule>
  </conditionalFormatting>
  <conditionalFormatting sqref="F1175">
    <cfRule type="cellIs" dxfId="2" priority="182" stopIfTrue="1" operator="lessThan">
      <formula>0</formula>
    </cfRule>
  </conditionalFormatting>
  <conditionalFormatting sqref="F1176">
    <cfRule type="cellIs" dxfId="2" priority="181" stopIfTrue="1" operator="lessThan">
      <formula>0</formula>
    </cfRule>
  </conditionalFormatting>
  <conditionalFormatting sqref="F1177">
    <cfRule type="cellIs" dxfId="2" priority="180" stopIfTrue="1" operator="lessThan">
      <formula>0</formula>
    </cfRule>
  </conditionalFormatting>
  <conditionalFormatting sqref="F1178">
    <cfRule type="cellIs" dxfId="2" priority="179" stopIfTrue="1" operator="lessThan">
      <formula>0</formula>
    </cfRule>
  </conditionalFormatting>
  <conditionalFormatting sqref="F1179">
    <cfRule type="cellIs" dxfId="2" priority="178" stopIfTrue="1" operator="lessThan">
      <formula>0</formula>
    </cfRule>
  </conditionalFormatting>
  <conditionalFormatting sqref="F1180">
    <cfRule type="cellIs" dxfId="2" priority="177" stopIfTrue="1" operator="lessThan">
      <formula>0</formula>
    </cfRule>
  </conditionalFormatting>
  <conditionalFormatting sqref="F1181">
    <cfRule type="cellIs" dxfId="2" priority="176" stopIfTrue="1" operator="lessThan">
      <formula>0</formula>
    </cfRule>
  </conditionalFormatting>
  <conditionalFormatting sqref="F1182">
    <cfRule type="cellIs" dxfId="2" priority="175" stopIfTrue="1" operator="lessThan">
      <formula>0</formula>
    </cfRule>
  </conditionalFormatting>
  <conditionalFormatting sqref="F1183">
    <cfRule type="cellIs" dxfId="2" priority="174" stopIfTrue="1" operator="lessThan">
      <formula>0</formula>
    </cfRule>
  </conditionalFormatting>
  <conditionalFormatting sqref="F1184">
    <cfRule type="cellIs" dxfId="2" priority="173" stopIfTrue="1" operator="lessThan">
      <formula>0</formula>
    </cfRule>
  </conditionalFormatting>
  <conditionalFormatting sqref="F1185">
    <cfRule type="cellIs" dxfId="2" priority="172" stopIfTrue="1" operator="lessThan">
      <formula>0</formula>
    </cfRule>
  </conditionalFormatting>
  <conditionalFormatting sqref="F1186">
    <cfRule type="cellIs" dxfId="2" priority="171" stopIfTrue="1" operator="lessThan">
      <formula>0</formula>
    </cfRule>
  </conditionalFormatting>
  <conditionalFormatting sqref="F1187">
    <cfRule type="cellIs" dxfId="2" priority="170" stopIfTrue="1" operator="lessThan">
      <formula>0</formula>
    </cfRule>
  </conditionalFormatting>
  <conditionalFormatting sqref="F1188">
    <cfRule type="cellIs" dxfId="2" priority="169" stopIfTrue="1" operator="lessThan">
      <formula>0</formula>
    </cfRule>
  </conditionalFormatting>
  <conditionalFormatting sqref="F1189">
    <cfRule type="cellIs" dxfId="2" priority="168" stopIfTrue="1" operator="lessThan">
      <formula>0</formula>
    </cfRule>
  </conditionalFormatting>
  <conditionalFormatting sqref="F1190">
    <cfRule type="cellIs" dxfId="2" priority="167" stopIfTrue="1" operator="lessThan">
      <formula>0</formula>
    </cfRule>
  </conditionalFormatting>
  <conditionalFormatting sqref="F1191">
    <cfRule type="cellIs" dxfId="2" priority="166" stopIfTrue="1" operator="lessThan">
      <formula>0</formula>
    </cfRule>
  </conditionalFormatting>
  <conditionalFormatting sqref="F1192">
    <cfRule type="cellIs" dxfId="2" priority="165" stopIfTrue="1" operator="lessThan">
      <formula>0</formula>
    </cfRule>
  </conditionalFormatting>
  <conditionalFormatting sqref="F1193">
    <cfRule type="cellIs" dxfId="2" priority="164" stopIfTrue="1" operator="lessThan">
      <formula>0</formula>
    </cfRule>
  </conditionalFormatting>
  <conditionalFormatting sqref="F1194">
    <cfRule type="cellIs" dxfId="2" priority="163" stopIfTrue="1" operator="lessThan">
      <formula>0</formula>
    </cfRule>
  </conditionalFormatting>
  <conditionalFormatting sqref="F1195">
    <cfRule type="cellIs" dxfId="2" priority="162" stopIfTrue="1" operator="lessThan">
      <formula>0</formula>
    </cfRule>
  </conditionalFormatting>
  <conditionalFormatting sqref="F1196">
    <cfRule type="cellIs" dxfId="2" priority="161" stopIfTrue="1" operator="lessThan">
      <formula>0</formula>
    </cfRule>
  </conditionalFormatting>
  <conditionalFormatting sqref="F1197">
    <cfRule type="cellIs" dxfId="2" priority="160" stopIfTrue="1" operator="lessThan">
      <formula>0</formula>
    </cfRule>
  </conditionalFormatting>
  <conditionalFormatting sqref="F1198">
    <cfRule type="cellIs" dxfId="2" priority="159" stopIfTrue="1" operator="lessThan">
      <formula>0</formula>
    </cfRule>
  </conditionalFormatting>
  <conditionalFormatting sqref="F1199">
    <cfRule type="cellIs" dxfId="2" priority="158" stopIfTrue="1" operator="lessThan">
      <formula>0</formula>
    </cfRule>
  </conditionalFormatting>
  <conditionalFormatting sqref="F1200">
    <cfRule type="cellIs" dxfId="2" priority="157" stopIfTrue="1" operator="lessThan">
      <formula>0</formula>
    </cfRule>
  </conditionalFormatting>
  <conditionalFormatting sqref="F1201">
    <cfRule type="cellIs" dxfId="2" priority="155" stopIfTrue="1" operator="lessThan">
      <formula>0</formula>
    </cfRule>
  </conditionalFormatting>
  <conditionalFormatting sqref="F1202">
    <cfRule type="cellIs" dxfId="2" priority="154" stopIfTrue="1" operator="lessThan">
      <formula>0</formula>
    </cfRule>
  </conditionalFormatting>
  <conditionalFormatting sqref="F1203">
    <cfRule type="cellIs" dxfId="2" priority="153" stopIfTrue="1" operator="lessThan">
      <formula>0</formula>
    </cfRule>
  </conditionalFormatting>
  <conditionalFormatting sqref="F1204">
    <cfRule type="cellIs" dxfId="2" priority="152" stopIfTrue="1" operator="lessThan">
      <formula>0</formula>
    </cfRule>
  </conditionalFormatting>
  <conditionalFormatting sqref="F1205">
    <cfRule type="cellIs" dxfId="2" priority="151" stopIfTrue="1" operator="lessThan">
      <formula>0</formula>
    </cfRule>
  </conditionalFormatting>
  <conditionalFormatting sqref="F1206">
    <cfRule type="cellIs" dxfId="2" priority="150" stopIfTrue="1" operator="lessThan">
      <formula>0</formula>
    </cfRule>
  </conditionalFormatting>
  <conditionalFormatting sqref="F1207">
    <cfRule type="cellIs" dxfId="2" priority="149" stopIfTrue="1" operator="lessThan">
      <formula>0</formula>
    </cfRule>
  </conditionalFormatting>
  <conditionalFormatting sqref="F1208">
    <cfRule type="cellIs" dxfId="2" priority="148" stopIfTrue="1" operator="lessThan">
      <formula>0</formula>
    </cfRule>
  </conditionalFormatting>
  <conditionalFormatting sqref="F1209">
    <cfRule type="cellIs" dxfId="2" priority="147" stopIfTrue="1" operator="lessThan">
      <formula>0</formula>
    </cfRule>
  </conditionalFormatting>
  <conditionalFormatting sqref="F1210">
    <cfRule type="cellIs" dxfId="2" priority="146" stopIfTrue="1" operator="lessThan">
      <formula>0</formula>
    </cfRule>
  </conditionalFormatting>
  <conditionalFormatting sqref="F1211">
    <cfRule type="cellIs" dxfId="2" priority="145" stopIfTrue="1" operator="lessThan">
      <formula>0</formula>
    </cfRule>
  </conditionalFormatting>
  <conditionalFormatting sqref="F1212">
    <cfRule type="cellIs" dxfId="2" priority="144" stopIfTrue="1" operator="lessThan">
      <formula>0</formula>
    </cfRule>
  </conditionalFormatting>
  <conditionalFormatting sqref="F1213">
    <cfRule type="cellIs" dxfId="2" priority="143" stopIfTrue="1" operator="lessThan">
      <formula>0</formula>
    </cfRule>
  </conditionalFormatting>
  <conditionalFormatting sqref="F1214">
    <cfRule type="cellIs" dxfId="2" priority="142" stopIfTrue="1" operator="lessThan">
      <formula>0</formula>
    </cfRule>
  </conditionalFormatting>
  <conditionalFormatting sqref="F1215">
    <cfRule type="cellIs" dxfId="2" priority="141" stopIfTrue="1" operator="lessThan">
      <formula>0</formula>
    </cfRule>
  </conditionalFormatting>
  <conditionalFormatting sqref="F1216">
    <cfRule type="cellIs" dxfId="2" priority="140" stopIfTrue="1" operator="lessThan">
      <formula>0</formula>
    </cfRule>
  </conditionalFormatting>
  <conditionalFormatting sqref="F1217">
    <cfRule type="cellIs" dxfId="2" priority="139" stopIfTrue="1" operator="lessThan">
      <formula>0</formula>
    </cfRule>
  </conditionalFormatting>
  <conditionalFormatting sqref="F1218">
    <cfRule type="cellIs" dxfId="2" priority="138" stopIfTrue="1" operator="lessThan">
      <formula>0</formula>
    </cfRule>
  </conditionalFormatting>
  <conditionalFormatting sqref="F1219">
    <cfRule type="cellIs" dxfId="2" priority="137" stopIfTrue="1" operator="lessThan">
      <formula>0</formula>
    </cfRule>
  </conditionalFormatting>
  <conditionalFormatting sqref="F1220">
    <cfRule type="cellIs" dxfId="2" priority="136" stopIfTrue="1" operator="lessThan">
      <formula>0</formula>
    </cfRule>
  </conditionalFormatting>
  <conditionalFormatting sqref="F1221">
    <cfRule type="cellIs" dxfId="2" priority="134" stopIfTrue="1" operator="lessThan">
      <formula>0</formula>
    </cfRule>
  </conditionalFormatting>
  <conditionalFormatting sqref="F1222">
    <cfRule type="cellIs" dxfId="2" priority="133" stopIfTrue="1" operator="lessThan">
      <formula>0</formula>
    </cfRule>
  </conditionalFormatting>
  <conditionalFormatting sqref="F1223">
    <cfRule type="cellIs" dxfId="2" priority="132" stopIfTrue="1" operator="lessThan">
      <formula>0</formula>
    </cfRule>
  </conditionalFormatting>
  <conditionalFormatting sqref="F1224">
    <cfRule type="cellIs" dxfId="2" priority="131" stopIfTrue="1" operator="lessThan">
      <formula>0</formula>
    </cfRule>
  </conditionalFormatting>
  <conditionalFormatting sqref="F1225">
    <cfRule type="cellIs" dxfId="2" priority="130" stopIfTrue="1" operator="lessThan">
      <formula>0</formula>
    </cfRule>
  </conditionalFormatting>
  <conditionalFormatting sqref="F1226">
    <cfRule type="cellIs" dxfId="2" priority="129" stopIfTrue="1" operator="lessThan">
      <formula>0</formula>
    </cfRule>
  </conditionalFormatting>
  <conditionalFormatting sqref="F1227">
    <cfRule type="cellIs" dxfId="2" priority="128" stopIfTrue="1" operator="lessThan">
      <formula>0</formula>
    </cfRule>
  </conditionalFormatting>
  <conditionalFormatting sqref="F1228">
    <cfRule type="cellIs" dxfId="2" priority="127" stopIfTrue="1" operator="lessThan">
      <formula>0</formula>
    </cfRule>
  </conditionalFormatting>
  <conditionalFormatting sqref="F1229">
    <cfRule type="cellIs" dxfId="2" priority="126" stopIfTrue="1" operator="lessThan">
      <formula>0</formula>
    </cfRule>
  </conditionalFormatting>
  <conditionalFormatting sqref="F1230">
    <cfRule type="cellIs" dxfId="2" priority="125" stopIfTrue="1" operator="lessThan">
      <formula>0</formula>
    </cfRule>
  </conditionalFormatting>
  <conditionalFormatting sqref="F1231">
    <cfRule type="cellIs" dxfId="2" priority="124" stopIfTrue="1" operator="lessThan">
      <formula>0</formula>
    </cfRule>
  </conditionalFormatting>
  <conditionalFormatting sqref="F1232">
    <cfRule type="cellIs" dxfId="2" priority="123" stopIfTrue="1" operator="lessThan">
      <formula>0</formula>
    </cfRule>
  </conditionalFormatting>
  <conditionalFormatting sqref="F1233">
    <cfRule type="cellIs" dxfId="2" priority="122" stopIfTrue="1" operator="lessThan">
      <formula>0</formula>
    </cfRule>
  </conditionalFormatting>
  <conditionalFormatting sqref="F1234">
    <cfRule type="cellIs" dxfId="2" priority="121" stopIfTrue="1" operator="lessThan">
      <formula>0</formula>
    </cfRule>
  </conditionalFormatting>
  <conditionalFormatting sqref="F1235">
    <cfRule type="cellIs" dxfId="2" priority="120" stopIfTrue="1" operator="lessThan">
      <formula>0</formula>
    </cfRule>
  </conditionalFormatting>
  <conditionalFormatting sqref="F1236">
    <cfRule type="cellIs" dxfId="2" priority="119" stopIfTrue="1" operator="lessThan">
      <formula>0</formula>
    </cfRule>
  </conditionalFormatting>
  <conditionalFormatting sqref="F1237">
    <cfRule type="cellIs" dxfId="2" priority="118" stopIfTrue="1" operator="lessThan">
      <formula>0</formula>
    </cfRule>
  </conditionalFormatting>
  <conditionalFormatting sqref="F1238">
    <cfRule type="cellIs" dxfId="2" priority="117" stopIfTrue="1" operator="lessThan">
      <formula>0</formula>
    </cfRule>
  </conditionalFormatting>
  <conditionalFormatting sqref="F1239">
    <cfRule type="cellIs" dxfId="2" priority="116" stopIfTrue="1" operator="lessThan">
      <formula>0</formula>
    </cfRule>
  </conditionalFormatting>
  <conditionalFormatting sqref="F1240">
    <cfRule type="cellIs" dxfId="2" priority="115" stopIfTrue="1" operator="lessThan">
      <formula>0</formula>
    </cfRule>
  </conditionalFormatting>
  <conditionalFormatting sqref="F1241">
    <cfRule type="cellIs" dxfId="2" priority="114" stopIfTrue="1" operator="lessThan">
      <formula>0</formula>
    </cfRule>
  </conditionalFormatting>
  <conditionalFormatting sqref="F1242">
    <cfRule type="cellIs" dxfId="2" priority="113" stopIfTrue="1" operator="lessThan">
      <formula>0</formula>
    </cfRule>
  </conditionalFormatting>
  <conditionalFormatting sqref="F1243">
    <cfRule type="cellIs" dxfId="2" priority="112" stopIfTrue="1" operator="lessThan">
      <formula>0</formula>
    </cfRule>
  </conditionalFormatting>
  <conditionalFormatting sqref="F1244">
    <cfRule type="cellIs" dxfId="2" priority="111" stopIfTrue="1" operator="lessThan">
      <formula>0</formula>
    </cfRule>
  </conditionalFormatting>
  <conditionalFormatting sqref="F1245">
    <cfRule type="cellIs" dxfId="2" priority="110" stopIfTrue="1" operator="lessThan">
      <formula>0</formula>
    </cfRule>
  </conditionalFormatting>
  <conditionalFormatting sqref="F1246">
    <cfRule type="cellIs" dxfId="2" priority="109" stopIfTrue="1" operator="lessThan">
      <formula>0</formula>
    </cfRule>
  </conditionalFormatting>
  <conditionalFormatting sqref="F1247">
    <cfRule type="cellIs" dxfId="2" priority="108" stopIfTrue="1" operator="lessThan">
      <formula>0</formula>
    </cfRule>
  </conditionalFormatting>
  <conditionalFormatting sqref="F1248">
    <cfRule type="cellIs" dxfId="2" priority="107" stopIfTrue="1" operator="lessThan">
      <formula>0</formula>
    </cfRule>
  </conditionalFormatting>
  <conditionalFormatting sqref="F1249">
    <cfRule type="cellIs" dxfId="2" priority="106" stopIfTrue="1" operator="lessThan">
      <formula>0</formula>
    </cfRule>
  </conditionalFormatting>
  <conditionalFormatting sqref="F1250">
    <cfRule type="cellIs" dxfId="2" priority="105" stopIfTrue="1" operator="lessThan">
      <formula>0</formula>
    </cfRule>
  </conditionalFormatting>
  <conditionalFormatting sqref="F1251">
    <cfRule type="cellIs" dxfId="2" priority="104" stopIfTrue="1" operator="lessThan">
      <formula>0</formula>
    </cfRule>
  </conditionalFormatting>
  <conditionalFormatting sqref="F1252">
    <cfRule type="cellIs" dxfId="2" priority="103" stopIfTrue="1" operator="lessThan">
      <formula>0</formula>
    </cfRule>
  </conditionalFormatting>
  <conditionalFormatting sqref="F1253">
    <cfRule type="cellIs" dxfId="2" priority="102" stopIfTrue="1" operator="lessThan">
      <formula>0</formula>
    </cfRule>
  </conditionalFormatting>
  <conditionalFormatting sqref="F1254">
    <cfRule type="cellIs" dxfId="2" priority="101" stopIfTrue="1" operator="lessThan">
      <formula>0</formula>
    </cfRule>
  </conditionalFormatting>
  <conditionalFormatting sqref="F1255">
    <cfRule type="cellIs" dxfId="2" priority="100" stopIfTrue="1" operator="lessThan">
      <formula>0</formula>
    </cfRule>
  </conditionalFormatting>
  <conditionalFormatting sqref="F1256">
    <cfRule type="cellIs" dxfId="2" priority="99" stopIfTrue="1" operator="lessThan">
      <formula>0</formula>
    </cfRule>
  </conditionalFormatting>
  <conditionalFormatting sqref="F1257">
    <cfRule type="cellIs" dxfId="2" priority="98" stopIfTrue="1" operator="lessThan">
      <formula>0</formula>
    </cfRule>
  </conditionalFormatting>
  <conditionalFormatting sqref="F1258">
    <cfRule type="cellIs" dxfId="2" priority="97" stopIfTrue="1" operator="lessThan">
      <formula>0</formula>
    </cfRule>
  </conditionalFormatting>
  <conditionalFormatting sqref="F1259">
    <cfRule type="cellIs" dxfId="2" priority="96" stopIfTrue="1" operator="lessThan">
      <formula>0</formula>
    </cfRule>
  </conditionalFormatting>
  <conditionalFormatting sqref="F1260">
    <cfRule type="cellIs" dxfId="2" priority="95" stopIfTrue="1" operator="lessThan">
      <formula>0</formula>
    </cfRule>
  </conditionalFormatting>
  <conditionalFormatting sqref="F1261">
    <cfRule type="cellIs" dxfId="2" priority="94" stopIfTrue="1" operator="lessThan">
      <formula>0</formula>
    </cfRule>
  </conditionalFormatting>
  <conditionalFormatting sqref="F1262">
    <cfRule type="cellIs" dxfId="2" priority="93" stopIfTrue="1" operator="lessThan">
      <formula>0</formula>
    </cfRule>
  </conditionalFormatting>
  <conditionalFormatting sqref="F1263">
    <cfRule type="cellIs" dxfId="2" priority="92" stopIfTrue="1" operator="lessThan">
      <formula>0</formula>
    </cfRule>
  </conditionalFormatting>
  <conditionalFormatting sqref="F1264">
    <cfRule type="cellIs" dxfId="2" priority="91" stopIfTrue="1" operator="lessThan">
      <formula>0</formula>
    </cfRule>
  </conditionalFormatting>
  <conditionalFormatting sqref="F1265">
    <cfRule type="cellIs" dxfId="2" priority="90" stopIfTrue="1" operator="lessThan">
      <formula>0</formula>
    </cfRule>
  </conditionalFormatting>
  <conditionalFormatting sqref="F1266">
    <cfRule type="cellIs" dxfId="2" priority="89" stopIfTrue="1" operator="lessThan">
      <formula>0</formula>
    </cfRule>
  </conditionalFormatting>
  <conditionalFormatting sqref="F1267">
    <cfRule type="cellIs" dxfId="2" priority="88" stopIfTrue="1" operator="lessThan">
      <formula>0</formula>
    </cfRule>
  </conditionalFormatting>
  <conditionalFormatting sqref="F1268">
    <cfRule type="cellIs" dxfId="2" priority="87" stopIfTrue="1" operator="lessThan">
      <formula>0</formula>
    </cfRule>
  </conditionalFormatting>
  <conditionalFormatting sqref="F1269">
    <cfRule type="cellIs" dxfId="2" priority="86" stopIfTrue="1" operator="lessThan">
      <formula>0</formula>
    </cfRule>
  </conditionalFormatting>
  <conditionalFormatting sqref="F1270">
    <cfRule type="cellIs" dxfId="2" priority="85" stopIfTrue="1" operator="lessThan">
      <formula>0</formula>
    </cfRule>
  </conditionalFormatting>
  <conditionalFormatting sqref="F1271">
    <cfRule type="cellIs" dxfId="2" priority="84" stopIfTrue="1" operator="lessThan">
      <formula>0</formula>
    </cfRule>
  </conditionalFormatting>
  <conditionalFormatting sqref="F1272">
    <cfRule type="cellIs" dxfId="2" priority="83" stopIfTrue="1" operator="lessThan">
      <formula>0</formula>
    </cfRule>
  </conditionalFormatting>
  <conditionalFormatting sqref="F1273">
    <cfRule type="cellIs" dxfId="2" priority="82" stopIfTrue="1" operator="lessThan">
      <formula>0</formula>
    </cfRule>
  </conditionalFormatting>
  <conditionalFormatting sqref="F1274">
    <cfRule type="cellIs" dxfId="2" priority="81" stopIfTrue="1" operator="lessThan">
      <formula>0</formula>
    </cfRule>
  </conditionalFormatting>
  <conditionalFormatting sqref="F1275">
    <cfRule type="cellIs" dxfId="2" priority="80" stopIfTrue="1" operator="lessThan">
      <formula>0</formula>
    </cfRule>
  </conditionalFormatting>
  <conditionalFormatting sqref="F1276">
    <cfRule type="cellIs" dxfId="2" priority="79" stopIfTrue="1" operator="lessThan">
      <formula>0</formula>
    </cfRule>
  </conditionalFormatting>
  <conditionalFormatting sqref="F1277">
    <cfRule type="cellIs" dxfId="2" priority="78" stopIfTrue="1" operator="lessThan">
      <formula>0</formula>
    </cfRule>
  </conditionalFormatting>
  <conditionalFormatting sqref="F1278">
    <cfRule type="cellIs" dxfId="2" priority="77" stopIfTrue="1" operator="lessThan">
      <formula>0</formula>
    </cfRule>
  </conditionalFormatting>
  <conditionalFormatting sqref="F1279">
    <cfRule type="cellIs" dxfId="2" priority="75" stopIfTrue="1" operator="lessThan">
      <formula>0</formula>
    </cfRule>
  </conditionalFormatting>
  <conditionalFormatting sqref="F1280">
    <cfRule type="cellIs" dxfId="2" priority="74" stopIfTrue="1" operator="lessThan">
      <formula>0</formula>
    </cfRule>
  </conditionalFormatting>
  <conditionalFormatting sqref="F1281">
    <cfRule type="cellIs" dxfId="2" priority="73" stopIfTrue="1" operator="lessThan">
      <formula>0</formula>
    </cfRule>
  </conditionalFormatting>
  <conditionalFormatting sqref="F1282">
    <cfRule type="cellIs" dxfId="2" priority="72" stopIfTrue="1" operator="lessThan">
      <formula>0</formula>
    </cfRule>
  </conditionalFormatting>
  <conditionalFormatting sqref="F1283">
    <cfRule type="cellIs" dxfId="2" priority="71" stopIfTrue="1" operator="lessThan">
      <formula>0</formula>
    </cfRule>
  </conditionalFormatting>
  <conditionalFormatting sqref="F1284">
    <cfRule type="cellIs" dxfId="2" priority="70" stopIfTrue="1" operator="lessThan">
      <formula>0</formula>
    </cfRule>
  </conditionalFormatting>
  <conditionalFormatting sqref="F1285">
    <cfRule type="cellIs" dxfId="2" priority="69" stopIfTrue="1" operator="lessThan">
      <formula>0</formula>
    </cfRule>
  </conditionalFormatting>
  <conditionalFormatting sqref="F1286">
    <cfRule type="cellIs" dxfId="2" priority="68" stopIfTrue="1" operator="lessThan">
      <formula>0</formula>
    </cfRule>
  </conditionalFormatting>
  <conditionalFormatting sqref="F1287">
    <cfRule type="cellIs" dxfId="2" priority="67" stopIfTrue="1" operator="lessThan">
      <formula>0</formula>
    </cfRule>
  </conditionalFormatting>
  <conditionalFormatting sqref="F1288">
    <cfRule type="cellIs" dxfId="2" priority="66" stopIfTrue="1" operator="lessThan">
      <formula>0</formula>
    </cfRule>
  </conditionalFormatting>
  <conditionalFormatting sqref="F1289">
    <cfRule type="cellIs" dxfId="2" priority="65" stopIfTrue="1" operator="lessThan">
      <formula>0</formula>
    </cfRule>
  </conditionalFormatting>
  <conditionalFormatting sqref="F1290">
    <cfRule type="cellIs" dxfId="2" priority="64" stopIfTrue="1" operator="lessThan">
      <formula>0</formula>
    </cfRule>
  </conditionalFormatting>
  <conditionalFormatting sqref="F1291">
    <cfRule type="cellIs" dxfId="2" priority="63" stopIfTrue="1" operator="lessThan">
      <formula>0</formula>
    </cfRule>
  </conditionalFormatting>
  <conditionalFormatting sqref="F1292">
    <cfRule type="cellIs" dxfId="2" priority="62" stopIfTrue="1" operator="lessThan">
      <formula>0</formula>
    </cfRule>
  </conditionalFormatting>
  <conditionalFormatting sqref="F1293">
    <cfRule type="cellIs" dxfId="2" priority="61" stopIfTrue="1" operator="lessThan">
      <formula>0</formula>
    </cfRule>
  </conditionalFormatting>
  <conditionalFormatting sqref="F1294">
    <cfRule type="cellIs" dxfId="2" priority="60" stopIfTrue="1" operator="lessThan">
      <formula>0</formula>
    </cfRule>
  </conditionalFormatting>
  <conditionalFormatting sqref="F1295">
    <cfRule type="cellIs" dxfId="2" priority="59" stopIfTrue="1" operator="lessThan">
      <formula>0</formula>
    </cfRule>
  </conditionalFormatting>
  <conditionalFormatting sqref="F1296">
    <cfRule type="cellIs" dxfId="2" priority="58" stopIfTrue="1" operator="lessThan">
      <formula>0</formula>
    </cfRule>
  </conditionalFormatting>
  <conditionalFormatting sqref="F1297">
    <cfRule type="cellIs" dxfId="2" priority="57" stopIfTrue="1" operator="lessThan">
      <formula>0</formula>
    </cfRule>
  </conditionalFormatting>
  <conditionalFormatting sqref="F1298">
    <cfRule type="cellIs" dxfId="2" priority="56" stopIfTrue="1" operator="lessThan">
      <formula>0</formula>
    </cfRule>
  </conditionalFormatting>
  <conditionalFormatting sqref="F1299">
    <cfRule type="cellIs" dxfId="2" priority="55" stopIfTrue="1" operator="lessThan">
      <formula>0</formula>
    </cfRule>
  </conditionalFormatting>
  <conditionalFormatting sqref="F1300">
    <cfRule type="cellIs" dxfId="2" priority="54" stopIfTrue="1" operator="lessThan">
      <formula>0</formula>
    </cfRule>
  </conditionalFormatting>
  <conditionalFormatting sqref="F1301">
    <cfRule type="cellIs" dxfId="2" priority="53" stopIfTrue="1" operator="lessThan">
      <formula>0</formula>
    </cfRule>
  </conditionalFormatting>
  <conditionalFormatting sqref="F1302">
    <cfRule type="cellIs" dxfId="2" priority="52" stopIfTrue="1" operator="lessThan">
      <formula>0</formula>
    </cfRule>
  </conditionalFormatting>
  <conditionalFormatting sqref="F1303">
    <cfRule type="cellIs" dxfId="2" priority="51" stopIfTrue="1" operator="lessThan">
      <formula>0</formula>
    </cfRule>
  </conditionalFormatting>
  <conditionalFormatting sqref="F1304">
    <cfRule type="cellIs" dxfId="2" priority="50" stopIfTrue="1" operator="lessThan">
      <formula>0</formula>
    </cfRule>
  </conditionalFormatting>
  <conditionalFormatting sqref="F1305">
    <cfRule type="cellIs" dxfId="2" priority="49" stopIfTrue="1" operator="lessThan">
      <formula>0</formula>
    </cfRule>
  </conditionalFormatting>
  <conditionalFormatting sqref="F1306">
    <cfRule type="cellIs" dxfId="2" priority="48" stopIfTrue="1" operator="lessThan">
      <formula>0</formula>
    </cfRule>
  </conditionalFormatting>
  <conditionalFormatting sqref="F1307">
    <cfRule type="cellIs" dxfId="2" priority="47" stopIfTrue="1" operator="lessThan">
      <formula>0</formula>
    </cfRule>
  </conditionalFormatting>
  <conditionalFormatting sqref="F1308">
    <cfRule type="cellIs" dxfId="2" priority="46" stopIfTrue="1" operator="lessThan">
      <formula>0</formula>
    </cfRule>
  </conditionalFormatting>
  <conditionalFormatting sqref="F1309">
    <cfRule type="cellIs" dxfId="2" priority="45" stopIfTrue="1" operator="lessThan">
      <formula>0</formula>
    </cfRule>
  </conditionalFormatting>
  <conditionalFormatting sqref="F1310">
    <cfRule type="cellIs" dxfId="2" priority="44" stopIfTrue="1" operator="lessThan">
      <formula>0</formula>
    </cfRule>
  </conditionalFormatting>
  <conditionalFormatting sqref="F1311">
    <cfRule type="cellIs" dxfId="2" priority="43" stopIfTrue="1" operator="lessThan">
      <formula>0</formula>
    </cfRule>
  </conditionalFormatting>
  <conditionalFormatting sqref="F1312">
    <cfRule type="cellIs" dxfId="2" priority="42" stopIfTrue="1" operator="lessThan">
      <formula>0</formula>
    </cfRule>
  </conditionalFormatting>
  <conditionalFormatting sqref="F1313">
    <cfRule type="cellIs" dxfId="2" priority="41" stopIfTrue="1" operator="lessThan">
      <formula>0</formula>
    </cfRule>
  </conditionalFormatting>
  <conditionalFormatting sqref="F1314">
    <cfRule type="cellIs" dxfId="2" priority="40" stopIfTrue="1" operator="lessThan">
      <formula>0</formula>
    </cfRule>
  </conditionalFormatting>
  <conditionalFormatting sqref="F1315">
    <cfRule type="cellIs" dxfId="2" priority="39" stopIfTrue="1" operator="lessThan">
      <formula>0</formula>
    </cfRule>
  </conditionalFormatting>
  <conditionalFormatting sqref="F1316">
    <cfRule type="cellIs" dxfId="2" priority="38" stopIfTrue="1" operator="lessThan">
      <formula>0</formula>
    </cfRule>
  </conditionalFormatting>
  <conditionalFormatting sqref="F1317">
    <cfRule type="cellIs" dxfId="2" priority="37" stopIfTrue="1" operator="lessThan">
      <formula>0</formula>
    </cfRule>
  </conditionalFormatting>
  <conditionalFormatting sqref="F1318">
    <cfRule type="cellIs" dxfId="2" priority="36" stopIfTrue="1" operator="lessThan">
      <formula>0</formula>
    </cfRule>
  </conditionalFormatting>
  <conditionalFormatting sqref="F1319">
    <cfRule type="cellIs" dxfId="2" priority="35" stopIfTrue="1" operator="lessThan">
      <formula>0</formula>
    </cfRule>
  </conditionalFormatting>
  <conditionalFormatting sqref="F1320">
    <cfRule type="cellIs" dxfId="2" priority="34" stopIfTrue="1" operator="lessThan">
      <formula>0</formula>
    </cfRule>
  </conditionalFormatting>
  <conditionalFormatting sqref="F1321">
    <cfRule type="cellIs" dxfId="2" priority="33" stopIfTrue="1" operator="lessThan">
      <formula>0</formula>
    </cfRule>
  </conditionalFormatting>
  <conditionalFormatting sqref="F1322">
    <cfRule type="cellIs" dxfId="2" priority="32" stopIfTrue="1" operator="lessThan">
      <formula>0</formula>
    </cfRule>
  </conditionalFormatting>
  <conditionalFormatting sqref="F1323">
    <cfRule type="cellIs" dxfId="2" priority="31" stopIfTrue="1" operator="lessThan">
      <formula>0</formula>
    </cfRule>
  </conditionalFormatting>
  <conditionalFormatting sqref="F1324">
    <cfRule type="cellIs" dxfId="2" priority="30" stopIfTrue="1" operator="lessThan">
      <formula>0</formula>
    </cfRule>
  </conditionalFormatting>
  <conditionalFormatting sqref="F1325">
    <cfRule type="cellIs" dxfId="2" priority="29" stopIfTrue="1" operator="lessThan">
      <formula>0</formula>
    </cfRule>
  </conditionalFormatting>
  <conditionalFormatting sqref="F1326">
    <cfRule type="cellIs" dxfId="2" priority="28" stopIfTrue="1" operator="lessThan">
      <formula>0</formula>
    </cfRule>
  </conditionalFormatting>
  <conditionalFormatting sqref="F1327">
    <cfRule type="cellIs" dxfId="2" priority="27" stopIfTrue="1" operator="lessThan">
      <formula>0</formula>
    </cfRule>
  </conditionalFormatting>
  <conditionalFormatting sqref="F1328">
    <cfRule type="cellIs" dxfId="2" priority="26" stopIfTrue="1" operator="lessThan">
      <formula>0</formula>
    </cfRule>
  </conditionalFormatting>
  <conditionalFormatting sqref="F1329">
    <cfRule type="cellIs" dxfId="2" priority="25" stopIfTrue="1" operator="lessThan">
      <formula>0</formula>
    </cfRule>
  </conditionalFormatting>
  <conditionalFormatting sqref="F1330">
    <cfRule type="cellIs" dxfId="2" priority="24" stopIfTrue="1" operator="lessThan">
      <formula>0</formula>
    </cfRule>
  </conditionalFormatting>
  <conditionalFormatting sqref="F1331">
    <cfRule type="cellIs" dxfId="2" priority="23" stopIfTrue="1" operator="lessThan">
      <formula>0</formula>
    </cfRule>
  </conditionalFormatting>
  <conditionalFormatting sqref="F1332">
    <cfRule type="cellIs" dxfId="2" priority="22" stopIfTrue="1" operator="lessThan">
      <formula>0</formula>
    </cfRule>
  </conditionalFormatting>
  <conditionalFormatting sqref="F1333">
    <cfRule type="cellIs" dxfId="2" priority="21" stopIfTrue="1" operator="lessThan">
      <formula>0</formula>
    </cfRule>
  </conditionalFormatting>
  <conditionalFormatting sqref="F1334">
    <cfRule type="cellIs" dxfId="2" priority="20" stopIfTrue="1" operator="lessThan">
      <formula>0</formula>
    </cfRule>
  </conditionalFormatting>
  <conditionalFormatting sqref="F1335">
    <cfRule type="cellIs" dxfId="2" priority="19" stopIfTrue="1" operator="lessThan">
      <formula>0</formula>
    </cfRule>
  </conditionalFormatting>
  <conditionalFormatting sqref="F1336">
    <cfRule type="cellIs" dxfId="2" priority="18" stopIfTrue="1" operator="lessThan">
      <formula>0</formula>
    </cfRule>
  </conditionalFormatting>
  <conditionalFormatting sqref="F1337">
    <cfRule type="cellIs" dxfId="2" priority="16" stopIfTrue="1" operator="lessThan">
      <formula>0</formula>
    </cfRule>
  </conditionalFormatting>
  <conditionalFormatting sqref="F1338">
    <cfRule type="cellIs" dxfId="2" priority="15" stopIfTrue="1" operator="lessThan">
      <formula>0</formula>
    </cfRule>
  </conditionalFormatting>
  <conditionalFormatting sqref="F1339">
    <cfRule type="cellIs" dxfId="2" priority="14" stopIfTrue="1" operator="lessThan">
      <formula>0</formula>
    </cfRule>
  </conditionalFormatting>
  <conditionalFormatting sqref="F1340">
    <cfRule type="cellIs" dxfId="2" priority="13" stopIfTrue="1" operator="lessThan">
      <formula>0</formula>
    </cfRule>
  </conditionalFormatting>
  <conditionalFormatting sqref="F1341">
    <cfRule type="cellIs" dxfId="2" priority="12" stopIfTrue="1" operator="lessThan">
      <formula>0</formula>
    </cfRule>
  </conditionalFormatting>
  <conditionalFormatting sqref="F1342">
    <cfRule type="cellIs" dxfId="2" priority="11" stopIfTrue="1" operator="lessThan">
      <formula>0</formula>
    </cfRule>
  </conditionalFormatting>
  <conditionalFormatting sqref="F1343">
    <cfRule type="cellIs" dxfId="2" priority="10" stopIfTrue="1" operator="lessThan">
      <formula>0</formula>
    </cfRule>
  </conditionalFormatting>
  <conditionalFormatting sqref="F1344">
    <cfRule type="cellIs" dxfId="2" priority="8" stopIfTrue="1" operator="lessThan">
      <formula>0</formula>
    </cfRule>
  </conditionalFormatting>
  <conditionalFormatting sqref="F1345">
    <cfRule type="cellIs" dxfId="2" priority="7" stopIfTrue="1" operator="lessThan">
      <formula>0</formula>
    </cfRule>
  </conditionalFormatting>
  <conditionalFormatting sqref="F1346">
    <cfRule type="cellIs" dxfId="2" priority="6" stopIfTrue="1" operator="lessThan">
      <formula>0</formula>
    </cfRule>
  </conditionalFormatting>
  <conditionalFormatting sqref="F1347">
    <cfRule type="cellIs" dxfId="2" priority="5" stopIfTrue="1" operator="lessThan">
      <formula>0</formula>
    </cfRule>
  </conditionalFormatting>
  <conditionalFormatting sqref="F1348">
    <cfRule type="cellIs" dxfId="2" priority="4" stopIfTrue="1" operator="lessThan">
      <formula>0</formula>
    </cfRule>
  </conditionalFormatting>
  <conditionalFormatting sqref="F1349">
    <cfRule type="cellIs" dxfId="2" priority="2" stopIfTrue="1" operator="lessThan">
      <formula>0</formula>
    </cfRule>
  </conditionalFormatting>
  <conditionalFormatting sqref="F1350">
    <cfRule type="cellIs" dxfId="2" priority="1" stopIfTrue="1" operator="lessThan">
      <formula>0</formula>
    </cfRule>
  </conditionalFormatting>
  <conditionalFormatting sqref="F245:F261">
    <cfRule type="cellIs" dxfId="2" priority="1111" stopIfTrue="1" operator="lessThan">
      <formula>0</formula>
    </cfRule>
  </conditionalFormatting>
  <conditionalFormatting sqref="F607:F608">
    <cfRule type="cellIs" dxfId="2" priority="757" stopIfTrue="1" operator="lessThan">
      <formula>0</formula>
    </cfRule>
  </conditionalFormatting>
  <conditionalFormatting sqref="F745:F747">
    <cfRule type="cellIs" dxfId="2" priority="618" stopIfTrue="1" operator="lessThan">
      <formula>0</formula>
    </cfRule>
  </conditionalFormatting>
  <conditionalFormatting sqref="F877:F878">
    <cfRule type="cellIs" dxfId="2" priority="484" stopIfTrue="1" operator="lessThan">
      <formula>0</formula>
    </cfRule>
  </conditionalFormatting>
  <conditionalFormatting sqref="F903:F904">
    <cfRule type="cellIs" dxfId="2" priority="459"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2"/>
  <sheetViews>
    <sheetView showZeros="0" view="pageBreakPreview" zoomScaleNormal="100" workbookViewId="0">
      <selection activeCell="B32" sqref="B32"/>
    </sheetView>
  </sheetViews>
  <sheetFormatPr defaultColWidth="9" defaultRowHeight="13.5" outlineLevelCol="1"/>
  <cols>
    <col min="1" max="1" width="79" customWidth="1"/>
    <col min="2" max="2" width="38.775" customWidth="1"/>
  </cols>
  <sheetData>
    <row r="1" ht="45" customHeight="1" spans="1:2">
      <c r="A1" s="403" t="s">
        <v>2407</v>
      </c>
      <c r="B1" s="403"/>
    </row>
    <row r="2" ht="20.1" customHeight="1" spans="1:2">
      <c r="A2" s="404"/>
      <c r="B2" s="405" t="s">
        <v>2</v>
      </c>
    </row>
    <row r="3" ht="45" customHeight="1" spans="1:2">
      <c r="A3" s="406" t="s">
        <v>2408</v>
      </c>
      <c r="B3" s="78" t="s">
        <v>6</v>
      </c>
    </row>
    <row r="4" ht="30" customHeight="1" spans="1:2">
      <c r="A4" s="407" t="s">
        <v>2409</v>
      </c>
      <c r="B4" s="408">
        <f>SUM(B5:B8)</f>
        <v>26328</v>
      </c>
    </row>
    <row r="5" ht="30" customHeight="1" spans="1:2">
      <c r="A5" s="409" t="s">
        <v>2410</v>
      </c>
      <c r="B5" s="410">
        <v>13810</v>
      </c>
    </row>
    <row r="6" ht="30" customHeight="1" spans="1:2">
      <c r="A6" s="409" t="s">
        <v>2411</v>
      </c>
      <c r="B6" s="410">
        <v>6024</v>
      </c>
    </row>
    <row r="7" ht="30" customHeight="1" spans="1:2">
      <c r="A7" s="409" t="s">
        <v>2412</v>
      </c>
      <c r="B7" s="410">
        <v>2490</v>
      </c>
    </row>
    <row r="8" ht="30" customHeight="1" spans="1:2">
      <c r="A8" s="409" t="s">
        <v>2413</v>
      </c>
      <c r="B8" s="410">
        <v>4004</v>
      </c>
    </row>
    <row r="9" ht="30" customHeight="1" spans="1:2">
      <c r="A9" s="407" t="s">
        <v>2414</v>
      </c>
      <c r="B9" s="408">
        <f>SUM(B10:B19)</f>
        <v>3439</v>
      </c>
    </row>
    <row r="10" ht="30" customHeight="1" spans="1:2">
      <c r="A10" s="409" t="s">
        <v>2415</v>
      </c>
      <c r="B10" s="410">
        <v>2591</v>
      </c>
    </row>
    <row r="11" ht="30" customHeight="1" spans="1:2">
      <c r="A11" s="409" t="s">
        <v>2416</v>
      </c>
      <c r="B11" s="410">
        <v>53</v>
      </c>
    </row>
    <row r="12" ht="30" customHeight="1" spans="1:2">
      <c r="A12" s="409" t="s">
        <v>2417</v>
      </c>
      <c r="B12" s="410">
        <v>61</v>
      </c>
    </row>
    <row r="13" ht="30" customHeight="1" spans="1:2">
      <c r="A13" s="409" t="s">
        <v>2418</v>
      </c>
      <c r="B13" s="410">
        <v>53</v>
      </c>
    </row>
    <row r="14" ht="30" customHeight="1" spans="1:2">
      <c r="A14" s="409" t="s">
        <v>2419</v>
      </c>
      <c r="B14" s="410">
        <v>183</v>
      </c>
    </row>
    <row r="15" ht="30" customHeight="1" spans="1:2">
      <c r="A15" s="409" t="s">
        <v>2420</v>
      </c>
      <c r="B15" s="410">
        <v>22</v>
      </c>
    </row>
    <row r="16" ht="30" customHeight="1" spans="1:2">
      <c r="A16" s="409" t="s">
        <v>2421</v>
      </c>
      <c r="B16" s="410"/>
    </row>
    <row r="17" ht="30" customHeight="1" spans="1:2">
      <c r="A17" s="409" t="s">
        <v>2422</v>
      </c>
      <c r="B17" s="410">
        <v>67</v>
      </c>
    </row>
    <row r="18" ht="30" customHeight="1" spans="1:2">
      <c r="A18" s="409" t="s">
        <v>2423</v>
      </c>
      <c r="B18" s="410">
        <v>129</v>
      </c>
    </row>
    <row r="19" ht="30" customHeight="1" spans="1:2">
      <c r="A19" s="409" t="s">
        <v>2424</v>
      </c>
      <c r="B19" s="410">
        <v>280</v>
      </c>
    </row>
    <row r="20" ht="30" customHeight="1" spans="1:2">
      <c r="A20" s="407" t="s">
        <v>2425</v>
      </c>
      <c r="B20" s="408">
        <f>B21</f>
        <v>47</v>
      </c>
    </row>
    <row r="21" ht="30" customHeight="1" spans="1:2">
      <c r="A21" s="409" t="s">
        <v>2426</v>
      </c>
      <c r="B21" s="410">
        <v>47</v>
      </c>
    </row>
    <row r="22" ht="30" customHeight="1" spans="1:2">
      <c r="A22" s="407" t="s">
        <v>2427</v>
      </c>
      <c r="B22" s="408">
        <f>SUM(B23:B24)</f>
        <v>48860</v>
      </c>
    </row>
    <row r="23" ht="30" customHeight="1" spans="1:2">
      <c r="A23" s="409" t="s">
        <v>2428</v>
      </c>
      <c r="B23" s="410">
        <v>47873</v>
      </c>
    </row>
    <row r="24" ht="30" customHeight="1" spans="1:2">
      <c r="A24" s="409" t="s">
        <v>2429</v>
      </c>
      <c r="B24" s="410">
        <v>987</v>
      </c>
    </row>
    <row r="25" ht="30" customHeight="1" spans="1:2">
      <c r="A25" s="407" t="s">
        <v>2430</v>
      </c>
      <c r="B25" s="408">
        <f>SUM(B26)</f>
        <v>99</v>
      </c>
    </row>
    <row r="26" ht="30" customHeight="1" spans="1:2">
      <c r="A26" s="409" t="s">
        <v>2431</v>
      </c>
      <c r="B26" s="410">
        <v>99</v>
      </c>
    </row>
    <row r="27" ht="30" customHeight="1" spans="1:2">
      <c r="A27" s="407" t="s">
        <v>2432</v>
      </c>
      <c r="B27" s="408">
        <f>SUM(B28:B31)</f>
        <v>9679</v>
      </c>
    </row>
    <row r="28" ht="30" customHeight="1" spans="1:2">
      <c r="A28" s="409" t="s">
        <v>2433</v>
      </c>
      <c r="B28" s="410">
        <v>1502</v>
      </c>
    </row>
    <row r="29" ht="30" customHeight="1" spans="1:2">
      <c r="A29" s="411" t="s">
        <v>2434</v>
      </c>
      <c r="B29" s="410">
        <v>7804</v>
      </c>
    </row>
    <row r="30" ht="30" customHeight="1" spans="1:2">
      <c r="A30" s="409" t="s">
        <v>2435</v>
      </c>
      <c r="B30" s="410">
        <v>373</v>
      </c>
    </row>
    <row r="31" ht="30" customHeight="1" spans="1:2">
      <c r="A31" s="409" t="s">
        <v>2436</v>
      </c>
      <c r="B31" s="410"/>
    </row>
    <row r="32" ht="30" customHeight="1" spans="1:2">
      <c r="A32" s="412" t="s">
        <v>2437</v>
      </c>
      <c r="B32" s="413">
        <f>B27+B25+B22+B20+B9+B4</f>
        <v>88452</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25"/>
  <sheetViews>
    <sheetView showGridLines="0" showZeros="0" view="pageBreakPreview" zoomScaleNormal="100" workbookViewId="0">
      <selection activeCell="B11" sqref="B11"/>
    </sheetView>
  </sheetViews>
  <sheetFormatPr defaultColWidth="9" defaultRowHeight="13.5" outlineLevelCol="4"/>
  <cols>
    <col min="1" max="1" width="69.6333333333333" style="246" customWidth="1"/>
    <col min="2" max="2" width="45.6333333333333" customWidth="1"/>
    <col min="3" max="4" width="16.6333333333333" hidden="1" customWidth="1"/>
    <col min="5" max="5" width="9" hidden="1" customWidth="1"/>
  </cols>
  <sheetData>
    <row r="1" s="245" customFormat="1" ht="45" customHeight="1" spans="1:4">
      <c r="A1" s="393" t="s">
        <v>2438</v>
      </c>
      <c r="B1" s="393"/>
      <c r="C1" s="393"/>
      <c r="D1" s="393"/>
    </row>
    <row r="2" ht="20.1" customHeight="1" spans="1:4">
      <c r="A2" s="251"/>
      <c r="B2" s="382" t="s">
        <v>2</v>
      </c>
      <c r="C2" s="394"/>
      <c r="D2" s="394" t="s">
        <v>2</v>
      </c>
    </row>
    <row r="3" ht="45" customHeight="1" spans="1:5">
      <c r="A3" s="149" t="s">
        <v>2439</v>
      </c>
      <c r="B3" s="78" t="s">
        <v>6</v>
      </c>
      <c r="C3" s="395" t="s">
        <v>2440</v>
      </c>
      <c r="D3" s="78" t="s">
        <v>2441</v>
      </c>
      <c r="E3" s="396" t="s">
        <v>134</v>
      </c>
    </row>
    <row r="4" ht="36" customHeight="1" spans="1:5">
      <c r="A4" s="256" t="s">
        <v>2442</v>
      </c>
      <c r="B4" s="397"/>
      <c r="C4" s="398">
        <f>SUM(C5:C5)</f>
        <v>0</v>
      </c>
      <c r="D4" s="399">
        <f>SUM(D5:D5)</f>
        <v>0</v>
      </c>
      <c r="E4" s="261" t="str">
        <f>IF(A4&lt;&gt;"",IF(SUM(B4:D4)&lt;&gt;0,"是","否"),"是")</f>
        <v>否</v>
      </c>
    </row>
    <row r="5" ht="36" customHeight="1" spans="1:5">
      <c r="A5" s="256" t="s">
        <v>2443</v>
      </c>
      <c r="B5" s="397"/>
      <c r="C5" s="400"/>
      <c r="D5" s="401"/>
      <c r="E5" s="261" t="str">
        <f>IF(A5&lt;&gt;"",IF(SUM(B5:D5)&lt;&gt;0,"是","否"),"是")</f>
        <v>否</v>
      </c>
    </row>
    <row r="6" ht="36" customHeight="1" spans="1:5">
      <c r="A6" s="256" t="s">
        <v>2444</v>
      </c>
      <c r="B6" s="337">
        <v>120</v>
      </c>
      <c r="C6" s="400">
        <v>64164</v>
      </c>
      <c r="D6" s="401"/>
      <c r="E6" s="261" t="str">
        <f>IF(A6&lt;&gt;"",IF(SUM(B6:D6)&lt;&gt;0,"是","否"),"是")</f>
        <v>是</v>
      </c>
    </row>
    <row r="7" ht="36" customHeight="1" spans="1:5">
      <c r="A7" s="256" t="s">
        <v>2445</v>
      </c>
      <c r="B7" s="337">
        <v>214</v>
      </c>
      <c r="C7" s="400"/>
      <c r="D7" s="401"/>
      <c r="E7" s="261"/>
    </row>
    <row r="8" ht="36" customHeight="1" spans="1:5">
      <c r="A8" s="256" t="s">
        <v>2446</v>
      </c>
      <c r="B8" s="337">
        <v>105</v>
      </c>
      <c r="C8" s="400">
        <v>2293</v>
      </c>
      <c r="D8" s="401"/>
      <c r="E8" s="261" t="str">
        <f>IF(A8&lt;&gt;"",IF(SUM(B8:D8)&lt;&gt;0,"是","否"),"是")</f>
        <v>是</v>
      </c>
    </row>
    <row r="9" ht="36" customHeight="1" spans="1:5">
      <c r="A9" s="256" t="s">
        <v>2447</v>
      </c>
      <c r="B9" s="337">
        <v>220</v>
      </c>
      <c r="C9" s="400"/>
      <c r="D9" s="401"/>
      <c r="E9" s="261"/>
    </row>
    <row r="10" ht="36" customHeight="1" spans="1:5">
      <c r="A10" s="256" t="s">
        <v>2448</v>
      </c>
      <c r="B10" s="337">
        <v>210</v>
      </c>
      <c r="C10" s="400">
        <v>9600</v>
      </c>
      <c r="D10" s="401"/>
      <c r="E10" s="261" t="str">
        <f>IF(A10&lt;&gt;"",IF(SUM(B10:D10)&lt;&gt;0,"是","否"),"是")</f>
        <v>是</v>
      </c>
    </row>
    <row r="11" ht="36" customHeight="1" spans="1:5">
      <c r="A11" s="256" t="s">
        <v>2449</v>
      </c>
      <c r="B11" s="337">
        <v>1000</v>
      </c>
      <c r="C11" s="400"/>
      <c r="D11" s="401"/>
      <c r="E11" s="261"/>
    </row>
    <row r="12" ht="36" customHeight="1" spans="1:5">
      <c r="A12" s="256" t="s">
        <v>2450</v>
      </c>
      <c r="B12" s="337">
        <v>4500</v>
      </c>
      <c r="C12" s="400">
        <v>280</v>
      </c>
      <c r="D12" s="401"/>
      <c r="E12" s="261" t="str">
        <f>IF(A12&lt;&gt;"",IF(SUM(B12:D12)&lt;&gt;0,"是","否"),"是")</f>
        <v>是</v>
      </c>
    </row>
    <row r="13" ht="36" customHeight="1" spans="1:5">
      <c r="A13" s="256" t="s">
        <v>2451</v>
      </c>
      <c r="B13" s="337">
        <v>50</v>
      </c>
      <c r="C13" s="400"/>
      <c r="D13" s="401"/>
      <c r="E13" s="261"/>
    </row>
    <row r="14" ht="36" customHeight="1" spans="1:5">
      <c r="A14" s="256" t="s">
        <v>2452</v>
      </c>
      <c r="B14" s="337">
        <v>0</v>
      </c>
      <c r="C14" s="400">
        <v>83870</v>
      </c>
      <c r="D14" s="401"/>
      <c r="E14" s="261" t="str">
        <f>IF(A14&lt;&gt;"",IF(SUM(B14:D14)&lt;&gt;0,"是","否"),"是")</f>
        <v>是</v>
      </c>
    </row>
    <row r="15" ht="36" customHeight="1" spans="1:5">
      <c r="A15" s="256" t="s">
        <v>2453</v>
      </c>
      <c r="B15" s="337">
        <v>14163</v>
      </c>
      <c r="C15" s="400"/>
      <c r="D15" s="401"/>
      <c r="E15" s="261"/>
    </row>
    <row r="16" ht="36" customHeight="1" spans="1:5">
      <c r="A16" s="256" t="s">
        <v>2454</v>
      </c>
      <c r="B16" s="337">
        <v>3488</v>
      </c>
      <c r="C16" s="400">
        <v>413</v>
      </c>
      <c r="D16" s="401"/>
      <c r="E16" s="261" t="str">
        <f>IF(A16&lt;&gt;"",IF(SUM(B16:D16)&lt;&gt;0,"是","否"),"是")</f>
        <v>是</v>
      </c>
    </row>
    <row r="17" ht="36" customHeight="1" spans="1:5">
      <c r="A17" s="256" t="s">
        <v>2455</v>
      </c>
      <c r="B17" s="337">
        <v>20</v>
      </c>
      <c r="C17" s="400"/>
      <c r="D17" s="401"/>
      <c r="E17" s="261"/>
    </row>
    <row r="18" ht="36" customHeight="1" spans="1:5">
      <c r="A18" s="256" t="s">
        <v>2456</v>
      </c>
      <c r="B18" s="337">
        <v>20</v>
      </c>
      <c r="C18" s="400">
        <v>60</v>
      </c>
      <c r="D18" s="401"/>
      <c r="E18" s="261" t="str">
        <f>IF(A18&lt;&gt;"",IF(SUM(B18:D18)&lt;&gt;0,"是","否"),"是")</f>
        <v>是</v>
      </c>
    </row>
    <row r="19" ht="36" customHeight="1" spans="1:5">
      <c r="A19" s="256" t="s">
        <v>2457</v>
      </c>
      <c r="B19" s="337">
        <v>0</v>
      </c>
      <c r="C19" s="400"/>
      <c r="D19" s="401"/>
      <c r="E19" s="261"/>
    </row>
    <row r="20" ht="36" customHeight="1" spans="1:5">
      <c r="A20" s="256" t="s">
        <v>2458</v>
      </c>
      <c r="B20" s="337">
        <v>320</v>
      </c>
      <c r="C20" s="400">
        <v>4418</v>
      </c>
      <c r="D20" s="401"/>
      <c r="E20" s="261" t="str">
        <f>IF(A20&lt;&gt;"",IF(SUM(B20:D20)&lt;&gt;0,"是","否"),"是")</f>
        <v>是</v>
      </c>
    </row>
    <row r="21" ht="36" customHeight="1" spans="1:5">
      <c r="A21" s="256" t="s">
        <v>2459</v>
      </c>
      <c r="B21" s="337">
        <v>60</v>
      </c>
      <c r="C21" s="398"/>
      <c r="D21" s="399"/>
      <c r="E21" s="261"/>
    </row>
    <row r="22" ht="36" customHeight="1" spans="1:5">
      <c r="A22" s="256" t="s">
        <v>2460</v>
      </c>
      <c r="B22" s="337">
        <v>10</v>
      </c>
      <c r="C22" s="400"/>
      <c r="D22" s="401"/>
      <c r="E22" s="261" t="str">
        <f>IF(A22&lt;&gt;"",IF(SUM(B22:D22)&lt;&gt;0,"是","否"),"是")</f>
        <v>是</v>
      </c>
    </row>
    <row r="23" ht="36" customHeight="1" spans="1:5">
      <c r="A23" s="256" t="s">
        <v>2461</v>
      </c>
      <c r="B23" s="337">
        <v>1500</v>
      </c>
      <c r="C23" s="400"/>
      <c r="D23" s="401"/>
      <c r="E23" s="261"/>
    </row>
    <row r="24" ht="36" customHeight="1" spans="1:5">
      <c r="A24" s="256" t="s">
        <v>2462</v>
      </c>
      <c r="B24" s="88"/>
      <c r="C24" s="400"/>
      <c r="D24" s="401"/>
      <c r="E24" s="261" t="str">
        <f>IF(A24&lt;&gt;"",IF(SUM(B24:D24)&lt;&gt;0,"是","否"),"是")</f>
        <v>否</v>
      </c>
    </row>
    <row r="25" ht="36" customHeight="1" spans="1:5">
      <c r="A25" s="402" t="s">
        <v>2463</v>
      </c>
      <c r="B25" s="86">
        <f>SUM(B4:B24)</f>
        <v>26000</v>
      </c>
      <c r="C25" s="400"/>
      <c r="D25" s="401"/>
      <c r="E25" s="261"/>
    </row>
  </sheetData>
  <mergeCells count="1">
    <mergeCell ref="A1:D1"/>
  </mergeCells>
  <conditionalFormatting sqref="E4">
    <cfRule type="cellIs" dxfId="2" priority="4" stopIfTrue="1" operator="lessThan">
      <formula>0</formula>
    </cfRule>
  </conditionalFormatting>
  <conditionalFormatting sqref="B6">
    <cfRule type="expression" dxfId="1" priority="2" stopIfTrue="1">
      <formula>"len($A:$A)=3"</formula>
    </cfRule>
    <cfRule type="expression" dxfId="1" priority="1" stopIfTrue="1">
      <formula>"len($A:$A)=3"</formula>
    </cfRule>
  </conditionalFormatting>
  <conditionalFormatting sqref="E5:E25">
    <cfRule type="cellIs" dxfId="2" priority="3"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18"/>
  <sheetViews>
    <sheetView showGridLines="0" showZeros="0" view="pageBreakPreview" zoomScaleNormal="85" workbookViewId="0">
      <selection activeCell="C11" sqref="C11"/>
    </sheetView>
  </sheetViews>
  <sheetFormatPr defaultColWidth="9" defaultRowHeight="14.25" outlineLevelCol="5"/>
  <cols>
    <col min="1" max="1" width="33.5583333333333" style="134" customWidth="1"/>
    <col min="2" max="2" width="18.775" style="136" customWidth="1"/>
    <col min="3" max="3" width="18.5583333333333" style="134" customWidth="1"/>
    <col min="4" max="4" width="19.1083333333333" style="361" customWidth="1"/>
    <col min="5" max="5" width="12.6333333333333" style="134"/>
    <col min="6" max="16377" width="9" style="134"/>
    <col min="16378" max="16379" width="35.6333333333333" style="134"/>
    <col min="16380" max="16384" width="9" style="134"/>
  </cols>
  <sheetData>
    <row r="1" ht="45" customHeight="1" spans="1:4">
      <c r="A1" s="139" t="s">
        <v>2464</v>
      </c>
      <c r="B1" s="139"/>
      <c r="C1" s="139"/>
      <c r="D1" s="139"/>
    </row>
    <row r="2" ht="20.1" customHeight="1" spans="1:4">
      <c r="A2" s="140"/>
      <c r="B2" s="140"/>
      <c r="C2" s="381"/>
      <c r="D2" s="382" t="s">
        <v>2</v>
      </c>
    </row>
    <row r="3" s="135" customFormat="1" ht="45" customHeight="1" spans="1:4">
      <c r="A3" s="142" t="s">
        <v>2465</v>
      </c>
      <c r="B3" s="142" t="s">
        <v>2463</v>
      </c>
      <c r="C3" s="383" t="s">
        <v>2466</v>
      </c>
      <c r="D3" s="383" t="s">
        <v>2467</v>
      </c>
    </row>
    <row r="4" ht="36" customHeight="1" spans="1:4">
      <c r="A4" s="384" t="s">
        <v>2468</v>
      </c>
      <c r="B4" s="144"/>
      <c r="C4" s="144"/>
      <c r="D4" s="144"/>
    </row>
    <row r="5" ht="36" customHeight="1" spans="1:6">
      <c r="A5" s="385" t="s">
        <v>2469</v>
      </c>
      <c r="B5" s="386">
        <f>C5+D5</f>
        <v>3258</v>
      </c>
      <c r="C5" s="386">
        <v>60</v>
      </c>
      <c r="D5" s="387">
        <v>3198</v>
      </c>
      <c r="F5" s="134" t="s">
        <v>2470</v>
      </c>
    </row>
    <row r="6" ht="36" customHeight="1" spans="1:4">
      <c r="A6" s="385" t="s">
        <v>2471</v>
      </c>
      <c r="B6" s="386">
        <f t="shared" ref="B5:B13" si="0">C6+D6</f>
        <v>4432</v>
      </c>
      <c r="C6" s="386">
        <v>55</v>
      </c>
      <c r="D6" s="387">
        <v>4377</v>
      </c>
    </row>
    <row r="7" ht="36" customHeight="1" spans="1:4">
      <c r="A7" s="385" t="s">
        <v>2472</v>
      </c>
      <c r="B7" s="386">
        <f t="shared" si="0"/>
        <v>2396</v>
      </c>
      <c r="C7" s="386">
        <v>48</v>
      </c>
      <c r="D7" s="387">
        <v>2348</v>
      </c>
    </row>
    <row r="8" ht="36" customHeight="1" spans="1:4">
      <c r="A8" s="385" t="s">
        <v>2473</v>
      </c>
      <c r="B8" s="386">
        <f t="shared" si="0"/>
        <v>3037</v>
      </c>
      <c r="C8" s="386">
        <v>38</v>
      </c>
      <c r="D8" s="387">
        <v>2999</v>
      </c>
    </row>
    <row r="9" ht="36" customHeight="1" spans="1:4">
      <c r="A9" s="385" t="s">
        <v>2474</v>
      </c>
      <c r="B9" s="386">
        <f t="shared" si="0"/>
        <v>2473</v>
      </c>
      <c r="C9" s="386">
        <v>36</v>
      </c>
      <c r="D9" s="387">
        <v>2437</v>
      </c>
    </row>
    <row r="10" ht="36" customHeight="1" spans="1:4">
      <c r="A10" s="385" t="s">
        <v>2475</v>
      </c>
      <c r="B10" s="386">
        <f t="shared" si="0"/>
        <v>3735</v>
      </c>
      <c r="C10" s="386">
        <v>20</v>
      </c>
      <c r="D10" s="387">
        <v>3715</v>
      </c>
    </row>
    <row r="11" ht="36" customHeight="1" spans="1:4">
      <c r="A11" s="385" t="s">
        <v>2476</v>
      </c>
      <c r="B11" s="386">
        <f t="shared" si="0"/>
        <v>2164</v>
      </c>
      <c r="C11" s="386">
        <v>14</v>
      </c>
      <c r="D11" s="387">
        <v>2150</v>
      </c>
    </row>
    <row r="12" ht="36" customHeight="1" spans="1:4">
      <c r="A12" s="385" t="s">
        <v>2477</v>
      </c>
      <c r="B12" s="386">
        <f t="shared" si="0"/>
        <v>2559</v>
      </c>
      <c r="C12" s="386">
        <v>8</v>
      </c>
      <c r="D12" s="387">
        <v>2551</v>
      </c>
    </row>
    <row r="13" ht="36" customHeight="1" spans="1:4">
      <c r="A13" s="385" t="s">
        <v>2478</v>
      </c>
      <c r="B13" s="386">
        <f t="shared" si="0"/>
        <v>3012</v>
      </c>
      <c r="C13" s="386">
        <v>12</v>
      </c>
      <c r="D13" s="387">
        <v>3000</v>
      </c>
    </row>
    <row r="14" ht="36" customHeight="1" spans="1:4">
      <c r="A14" s="384" t="s">
        <v>2479</v>
      </c>
      <c r="B14" s="388">
        <f>SUM(B5:B13)</f>
        <v>27066</v>
      </c>
      <c r="C14" s="388">
        <f>SUM(C5:C13)</f>
        <v>291</v>
      </c>
      <c r="D14" s="388">
        <f>SUM(D5:D13)</f>
        <v>26775</v>
      </c>
    </row>
    <row r="15" spans="2:4">
      <c r="B15" s="389"/>
      <c r="C15" s="390"/>
      <c r="D15" s="391"/>
    </row>
    <row r="16" spans="3:3">
      <c r="C16" s="392"/>
    </row>
    <row r="17" spans="3:3">
      <c r="C17" s="392"/>
    </row>
    <row r="18" spans="3:3">
      <c r="C18" s="392"/>
    </row>
  </sheetData>
  <mergeCells count="1">
    <mergeCell ref="A1:D1"/>
  </mergeCells>
  <conditionalFormatting sqref="D1">
    <cfRule type="cellIs" dxfId="0" priority="5" stopIfTrue="1" operator="greaterThanOrEqual">
      <formula>10</formula>
    </cfRule>
    <cfRule type="cellIs" dxfId="0" priority="6" stopIfTrue="1" operator="lessThanOrEqual">
      <formula>-1</formula>
    </cfRule>
  </conditionalFormatting>
  <conditionalFormatting sqref="B3:C3">
    <cfRule type="cellIs" dxfId="0" priority="4" stopIfTrue="1" operator="lessThanOrEqual">
      <formula>-1</formula>
    </cfRule>
  </conditionalFormatting>
  <conditionalFormatting sqref="B4:C4">
    <cfRule type="cellIs" dxfId="0" priority="3" stopIfTrue="1" operator="lessThanOrEqual">
      <formula>-1</formula>
    </cfRule>
  </conditionalFormatting>
  <conditionalFormatting sqref="B5:B13">
    <cfRule type="cellIs" dxfId="0" priority="2" stopIfTrue="1" operator="lessThanOrEqual">
      <formula>-1</formula>
    </cfRule>
  </conditionalFormatting>
  <conditionalFormatting sqref="C5 C9:C13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C9" sqref="C9:C10"/>
    </sheetView>
  </sheetViews>
  <sheetFormatPr defaultColWidth="9" defaultRowHeight="13.5" outlineLevelCol="4"/>
  <cols>
    <col min="1" max="1" width="37.75" style="344" customWidth="1"/>
    <col min="2" max="2" width="22" style="344" customWidth="1"/>
    <col min="3" max="4" width="23.8833333333333" style="344" customWidth="1"/>
    <col min="5" max="5" width="24.5" style="344" customWidth="1"/>
    <col min="6" max="248" width="9" style="344"/>
    <col min="249" max="16384" width="9" style="1"/>
  </cols>
  <sheetData>
    <row r="1" s="344" customFormat="1" ht="40.5" customHeight="1" spans="1:5">
      <c r="A1" s="346" t="s">
        <v>2480</v>
      </c>
      <c r="B1" s="346"/>
      <c r="C1" s="346"/>
      <c r="D1" s="346"/>
      <c r="E1" s="346"/>
    </row>
    <row r="2" s="344" customFormat="1" ht="17" customHeight="1" spans="1:5">
      <c r="A2" s="370"/>
      <c r="B2" s="370"/>
      <c r="C2" s="370"/>
      <c r="D2" s="371"/>
      <c r="E2" s="372" t="s">
        <v>2</v>
      </c>
    </row>
    <row r="3" s="1" customFormat="1" ht="24.95" customHeight="1" spans="1:5">
      <c r="A3" s="373" t="s">
        <v>4</v>
      </c>
      <c r="B3" s="373" t="s">
        <v>129</v>
      </c>
      <c r="C3" s="373" t="s">
        <v>6</v>
      </c>
      <c r="D3" s="374" t="s">
        <v>2481</v>
      </c>
      <c r="E3" s="375"/>
    </row>
    <row r="4" s="1" customFormat="1" ht="24.95" customHeight="1" spans="1:5">
      <c r="A4" s="376"/>
      <c r="B4" s="376"/>
      <c r="C4" s="376"/>
      <c r="D4" s="142" t="s">
        <v>2482</v>
      </c>
      <c r="E4" s="142" t="s">
        <v>2483</v>
      </c>
    </row>
    <row r="5" s="344" customFormat="1" ht="35" customHeight="1" spans="1:5">
      <c r="A5" s="377" t="s">
        <v>2463</v>
      </c>
      <c r="B5" s="378">
        <v>525.004</v>
      </c>
      <c r="C5" s="378">
        <v>552.514</v>
      </c>
      <c r="D5" s="378">
        <f t="shared" ref="D5:D10" si="0">C5-B5</f>
        <v>27.51</v>
      </c>
      <c r="E5" s="379">
        <f t="shared" ref="E5:E10" si="1">D5/B5</f>
        <v>0.0524</v>
      </c>
    </row>
    <row r="6" s="344" customFormat="1" ht="35" customHeight="1" spans="1:5">
      <c r="A6" s="130" t="s">
        <v>2484</v>
      </c>
      <c r="B6" s="378">
        <v>0.094</v>
      </c>
      <c r="C6" s="378">
        <v>0.094</v>
      </c>
      <c r="D6" s="378">
        <f t="shared" si="0"/>
        <v>0</v>
      </c>
      <c r="E6" s="379">
        <f t="shared" si="1"/>
        <v>0</v>
      </c>
    </row>
    <row r="7" s="344" customFormat="1" ht="35" customHeight="1" spans="1:5">
      <c r="A7" s="130" t="s">
        <v>2485</v>
      </c>
      <c r="B7" s="378">
        <v>99.9</v>
      </c>
      <c r="C7" s="378">
        <v>98.13</v>
      </c>
      <c r="D7" s="378">
        <f t="shared" si="0"/>
        <v>-1.77000000000001</v>
      </c>
      <c r="E7" s="379">
        <f t="shared" si="1"/>
        <v>-0.0177</v>
      </c>
    </row>
    <row r="8" s="344" customFormat="1" ht="35" customHeight="1" spans="1:5">
      <c r="A8" s="130" t="s">
        <v>2486</v>
      </c>
      <c r="B8" s="378">
        <v>425.01</v>
      </c>
      <c r="C8" s="378">
        <v>454.29</v>
      </c>
      <c r="D8" s="378">
        <f t="shared" si="0"/>
        <v>29.28</v>
      </c>
      <c r="E8" s="379">
        <f t="shared" si="1"/>
        <v>0.0689</v>
      </c>
    </row>
    <row r="9" s="344" customFormat="1" ht="35" customHeight="1" spans="1:5">
      <c r="A9" s="132" t="s">
        <v>2487</v>
      </c>
      <c r="B9" s="378">
        <v>38.8</v>
      </c>
      <c r="C9" s="378">
        <v>98.8</v>
      </c>
      <c r="D9" s="378">
        <f t="shared" si="0"/>
        <v>60</v>
      </c>
      <c r="E9" s="379">
        <f t="shared" si="1"/>
        <v>1.5464</v>
      </c>
    </row>
    <row r="10" s="344" customFormat="1" ht="35" customHeight="1" spans="1:5">
      <c r="A10" s="132" t="s">
        <v>2488</v>
      </c>
      <c r="B10" s="378">
        <v>386.21</v>
      </c>
      <c r="C10" s="378">
        <v>355.49</v>
      </c>
      <c r="D10" s="378">
        <f t="shared" si="0"/>
        <v>-30.72</v>
      </c>
      <c r="E10" s="379">
        <f t="shared" si="1"/>
        <v>-0.0795</v>
      </c>
    </row>
    <row r="11" s="344" customFormat="1" ht="237" customHeight="1" spans="1:5">
      <c r="A11" s="380" t="s">
        <v>2489</v>
      </c>
      <c r="B11" s="380"/>
      <c r="C11" s="380"/>
      <c r="D11" s="380"/>
      <c r="E11" s="380"/>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Normal="115" topLeftCell="B9" workbookViewId="0">
      <selection activeCell="E37" sqref="E37"/>
    </sheetView>
  </sheetViews>
  <sheetFormatPr defaultColWidth="9" defaultRowHeight="14.25" outlineLevelCol="5"/>
  <cols>
    <col min="1" max="1" width="20.6333333333333" style="134" hidden="1" customWidth="1"/>
    <col min="2" max="2" width="50.75" style="134" customWidth="1"/>
    <col min="3" max="4" width="20.6333333333333" style="134" customWidth="1"/>
    <col min="5" max="5" width="20.6333333333333" style="361" customWidth="1"/>
    <col min="6" max="6" width="3.75" style="134" hidden="1" customWidth="1"/>
    <col min="7" max="16357" width="9" style="134"/>
    <col min="16358" max="16358" width="45.6333333333333" style="134"/>
    <col min="16359" max="16384" width="9" style="134"/>
  </cols>
  <sheetData>
    <row r="1" s="344" customFormat="1" ht="40.5" customHeight="1" spans="1:5">
      <c r="A1" s="346" t="s">
        <v>2490</v>
      </c>
      <c r="B1" s="346"/>
      <c r="C1" s="346"/>
      <c r="D1" s="346"/>
      <c r="E1" s="346"/>
    </row>
    <row r="2" s="313" customFormat="1" ht="20.1" customHeight="1" spans="1:6">
      <c r="A2" s="316"/>
      <c r="B2" s="317"/>
      <c r="C2" s="318"/>
      <c r="D2" s="317"/>
      <c r="E2" s="362" t="s">
        <v>2</v>
      </c>
      <c r="F2" s="316"/>
    </row>
    <row r="3" s="314" customFormat="1" ht="45" customHeight="1" spans="1:6">
      <c r="A3" s="320" t="s">
        <v>3</v>
      </c>
      <c r="B3" s="321" t="s">
        <v>4</v>
      </c>
      <c r="C3" s="156" t="s">
        <v>5</v>
      </c>
      <c r="D3" s="156" t="s">
        <v>6</v>
      </c>
      <c r="E3" s="156" t="s">
        <v>7</v>
      </c>
      <c r="F3" s="322" t="s">
        <v>134</v>
      </c>
    </row>
    <row r="4" s="314" customFormat="1" ht="36" customHeight="1" spans="1:6">
      <c r="A4" s="288" t="s">
        <v>2491</v>
      </c>
      <c r="B4" s="283" t="s">
        <v>2492</v>
      </c>
      <c r="C4" s="327"/>
      <c r="D4" s="327"/>
      <c r="E4" s="291"/>
      <c r="F4" s="325" t="str">
        <f t="shared" ref="F4:F37" si="0">IF(LEN(A4)=7,"是",IF(B4&lt;&gt;"",IF(SUM(C4:D4)&lt;&gt;0,"是","否"),"是"))</f>
        <v>是</v>
      </c>
    </row>
    <row r="5" ht="36" customHeight="1" spans="1:6">
      <c r="A5" s="288" t="s">
        <v>2493</v>
      </c>
      <c r="B5" s="283" t="s">
        <v>2494</v>
      </c>
      <c r="C5" s="327"/>
      <c r="D5" s="327"/>
      <c r="E5" s="328"/>
      <c r="F5" s="325" t="str">
        <f t="shared" si="0"/>
        <v>是</v>
      </c>
    </row>
    <row r="6" ht="36" customHeight="1" spans="1:6">
      <c r="A6" s="288" t="s">
        <v>2495</v>
      </c>
      <c r="B6" s="283" t="s">
        <v>2496</v>
      </c>
      <c r="C6" s="327"/>
      <c r="D6" s="327"/>
      <c r="E6" s="328"/>
      <c r="F6" s="325" t="str">
        <f t="shared" si="0"/>
        <v>是</v>
      </c>
    </row>
    <row r="7" ht="36" customHeight="1" spans="1:6">
      <c r="A7" s="288" t="s">
        <v>2497</v>
      </c>
      <c r="B7" s="283" t="s">
        <v>2498</v>
      </c>
      <c r="C7" s="327"/>
      <c r="D7" s="327"/>
      <c r="E7" s="328"/>
      <c r="F7" s="325" t="str">
        <f t="shared" si="0"/>
        <v>是</v>
      </c>
    </row>
    <row r="8" ht="36" customHeight="1" spans="1:6">
      <c r="A8" s="288" t="s">
        <v>2499</v>
      </c>
      <c r="B8" s="283" t="s">
        <v>2500</v>
      </c>
      <c r="C8" s="327"/>
      <c r="D8" s="327"/>
      <c r="E8" s="328"/>
      <c r="F8" s="325" t="str">
        <f t="shared" si="0"/>
        <v>是</v>
      </c>
    </row>
    <row r="9" ht="36" customHeight="1" spans="1:6">
      <c r="A9" s="288" t="s">
        <v>2501</v>
      </c>
      <c r="B9" s="283" t="s">
        <v>2502</v>
      </c>
      <c r="C9" s="327"/>
      <c r="D9" s="327"/>
      <c r="E9" s="328"/>
      <c r="F9" s="325" t="str">
        <f t="shared" si="0"/>
        <v>是</v>
      </c>
    </row>
    <row r="10" ht="36" customHeight="1" spans="1:6">
      <c r="A10" s="288" t="s">
        <v>2503</v>
      </c>
      <c r="B10" s="283" t="s">
        <v>2504</v>
      </c>
      <c r="C10" s="327">
        <f>SUM(C11:C14)</f>
        <v>2422</v>
      </c>
      <c r="D10" s="327">
        <f>SUM(D11:D14)</f>
        <v>14500</v>
      </c>
      <c r="E10" s="328">
        <f>(D10-C10)/C10</f>
        <v>4.987</v>
      </c>
      <c r="F10" s="325" t="str">
        <f t="shared" si="0"/>
        <v>是</v>
      </c>
    </row>
    <row r="11" ht="36" customHeight="1" spans="1:6">
      <c r="A11" s="288" t="s">
        <v>2505</v>
      </c>
      <c r="B11" s="287" t="s">
        <v>2506</v>
      </c>
      <c r="C11" s="260">
        <v>2421</v>
      </c>
      <c r="D11" s="260">
        <v>14000</v>
      </c>
      <c r="E11" s="328">
        <f t="shared" ref="E11:E37" si="1">(D11-C11)/C11</f>
        <v>4.783</v>
      </c>
      <c r="F11" s="325" t="str">
        <f t="shared" si="0"/>
        <v>是</v>
      </c>
    </row>
    <row r="12" ht="36" customHeight="1" spans="1:6">
      <c r="A12" s="288" t="s">
        <v>2507</v>
      </c>
      <c r="B12" s="287" t="s">
        <v>2508</v>
      </c>
      <c r="C12" s="260">
        <v>170</v>
      </c>
      <c r="D12" s="260">
        <v>300</v>
      </c>
      <c r="E12" s="328">
        <f t="shared" si="1"/>
        <v>0.765</v>
      </c>
      <c r="F12" s="325" t="str">
        <f t="shared" si="0"/>
        <v>是</v>
      </c>
    </row>
    <row r="13" ht="36" customHeight="1" spans="1:6">
      <c r="A13" s="288" t="s">
        <v>2509</v>
      </c>
      <c r="B13" s="287" t="s">
        <v>2510</v>
      </c>
      <c r="C13" s="260">
        <v>56</v>
      </c>
      <c r="D13" s="260">
        <v>200</v>
      </c>
      <c r="E13" s="328">
        <f t="shared" si="1"/>
        <v>2.571</v>
      </c>
      <c r="F13" s="325" t="str">
        <f t="shared" si="0"/>
        <v>是</v>
      </c>
    </row>
    <row r="14" ht="36" customHeight="1" spans="1:6">
      <c r="A14" s="288" t="s">
        <v>2511</v>
      </c>
      <c r="B14" s="287" t="s">
        <v>2512</v>
      </c>
      <c r="C14" s="260">
        <v>-225</v>
      </c>
      <c r="D14" s="260"/>
      <c r="E14" s="328">
        <f t="shared" si="1"/>
        <v>-1</v>
      </c>
      <c r="F14" s="325" t="str">
        <f t="shared" si="0"/>
        <v>是</v>
      </c>
    </row>
    <row r="15" ht="36" customHeight="1" spans="1:6">
      <c r="A15" s="288" t="s">
        <v>2513</v>
      </c>
      <c r="B15" s="287" t="s">
        <v>2514</v>
      </c>
      <c r="C15" s="260"/>
      <c r="D15" s="260"/>
      <c r="E15" s="328"/>
      <c r="F15" s="325" t="str">
        <f t="shared" si="0"/>
        <v>否</v>
      </c>
    </row>
    <row r="16" ht="36" customHeight="1" spans="1:6">
      <c r="A16" s="329" t="s">
        <v>2515</v>
      </c>
      <c r="B16" s="143" t="s">
        <v>2516</v>
      </c>
      <c r="C16" s="327"/>
      <c r="D16" s="327"/>
      <c r="E16" s="328"/>
      <c r="F16" s="325" t="str">
        <f t="shared" si="0"/>
        <v>是</v>
      </c>
    </row>
    <row r="17" ht="36" customHeight="1" spans="1:6">
      <c r="A17" s="329" t="s">
        <v>2517</v>
      </c>
      <c r="B17" s="143" t="s">
        <v>2518</v>
      </c>
      <c r="C17" s="327"/>
      <c r="D17" s="327"/>
      <c r="E17" s="328"/>
      <c r="F17" s="325" t="str">
        <f t="shared" si="0"/>
        <v>是</v>
      </c>
    </row>
    <row r="18" ht="36" customHeight="1" spans="1:6">
      <c r="A18" s="329" t="s">
        <v>2519</v>
      </c>
      <c r="B18" s="160" t="s">
        <v>2520</v>
      </c>
      <c r="C18" s="260"/>
      <c r="D18" s="260"/>
      <c r="E18" s="328"/>
      <c r="F18" s="325" t="str">
        <f t="shared" si="0"/>
        <v>否</v>
      </c>
    </row>
    <row r="19" ht="36" customHeight="1" spans="1:6">
      <c r="A19" s="329" t="s">
        <v>2521</v>
      </c>
      <c r="B19" s="160" t="s">
        <v>2522</v>
      </c>
      <c r="C19" s="260"/>
      <c r="D19" s="260"/>
      <c r="E19" s="328"/>
      <c r="F19" s="325" t="str">
        <f t="shared" si="0"/>
        <v>否</v>
      </c>
    </row>
    <row r="20" ht="36" customHeight="1" spans="1:6">
      <c r="A20" s="329" t="s">
        <v>2523</v>
      </c>
      <c r="B20" s="143" t="s">
        <v>2524</v>
      </c>
      <c r="C20" s="327"/>
      <c r="D20" s="327"/>
      <c r="E20" s="328"/>
      <c r="F20" s="325" t="str">
        <f t="shared" si="0"/>
        <v>是</v>
      </c>
    </row>
    <row r="21" ht="36" customHeight="1" spans="1:6">
      <c r="A21" s="329" t="s">
        <v>2525</v>
      </c>
      <c r="B21" s="143" t="s">
        <v>2526</v>
      </c>
      <c r="C21" s="327"/>
      <c r="D21" s="327"/>
      <c r="E21" s="328"/>
      <c r="F21" s="325" t="str">
        <f t="shared" si="0"/>
        <v>是</v>
      </c>
    </row>
    <row r="22" ht="36" customHeight="1" spans="1:6">
      <c r="A22" s="329" t="s">
        <v>2527</v>
      </c>
      <c r="B22" s="143" t="s">
        <v>2528</v>
      </c>
      <c r="C22" s="327"/>
      <c r="D22" s="327"/>
      <c r="E22" s="328"/>
      <c r="F22" s="325" t="str">
        <f t="shared" si="0"/>
        <v>是</v>
      </c>
    </row>
    <row r="23" ht="36" customHeight="1" spans="1:6">
      <c r="A23" s="288" t="s">
        <v>2529</v>
      </c>
      <c r="B23" s="283" t="s">
        <v>2530</v>
      </c>
      <c r="C23" s="327"/>
      <c r="D23" s="327"/>
      <c r="E23" s="328"/>
      <c r="F23" s="325" t="str">
        <f t="shared" si="0"/>
        <v>是</v>
      </c>
    </row>
    <row r="24" ht="36" customHeight="1" spans="1:6">
      <c r="A24" s="288" t="s">
        <v>2531</v>
      </c>
      <c r="B24" s="283" t="s">
        <v>2532</v>
      </c>
      <c r="C24" s="327">
        <v>177</v>
      </c>
      <c r="D24" s="327">
        <v>200</v>
      </c>
      <c r="E24" s="328">
        <f t="shared" si="1"/>
        <v>0.13</v>
      </c>
      <c r="F24" s="325" t="str">
        <f t="shared" si="0"/>
        <v>是</v>
      </c>
    </row>
    <row r="25" ht="36" customHeight="1" spans="1:6">
      <c r="A25" s="288" t="s">
        <v>2533</v>
      </c>
      <c r="B25" s="283" t="s">
        <v>2534</v>
      </c>
      <c r="C25" s="327"/>
      <c r="D25" s="327"/>
      <c r="E25" s="328"/>
      <c r="F25" s="325" t="str">
        <f t="shared" si="0"/>
        <v>是</v>
      </c>
    </row>
    <row r="26" ht="36" customHeight="1" spans="1:6">
      <c r="A26" s="288" t="s">
        <v>2535</v>
      </c>
      <c r="B26" s="283" t="s">
        <v>2536</v>
      </c>
      <c r="C26" s="327"/>
      <c r="D26" s="327"/>
      <c r="E26" s="328"/>
      <c r="F26" s="325" t="str">
        <f t="shared" si="0"/>
        <v>是</v>
      </c>
    </row>
    <row r="27" ht="36" customHeight="1" spans="1:6">
      <c r="A27" s="288" t="s">
        <v>2537</v>
      </c>
      <c r="B27" s="283" t="s">
        <v>2538</v>
      </c>
      <c r="C27" s="327">
        <v>9987</v>
      </c>
      <c r="D27" s="327">
        <v>6033</v>
      </c>
      <c r="E27" s="328">
        <f t="shared" si="1"/>
        <v>-0.396</v>
      </c>
      <c r="F27" s="325" t="str">
        <f t="shared" si="0"/>
        <v>是</v>
      </c>
    </row>
    <row r="28" ht="36" customHeight="1" spans="1:6">
      <c r="A28" s="288"/>
      <c r="B28" s="287"/>
      <c r="C28" s="260"/>
      <c r="D28" s="260"/>
      <c r="E28" s="328"/>
      <c r="F28" s="325" t="str">
        <f t="shared" si="0"/>
        <v>是</v>
      </c>
    </row>
    <row r="29" ht="36" customHeight="1" spans="1:6">
      <c r="A29" s="299"/>
      <c r="B29" s="330" t="s">
        <v>2539</v>
      </c>
      <c r="C29" s="327">
        <f>C10+C24+C27</f>
        <v>12586</v>
      </c>
      <c r="D29" s="327">
        <f>D10+D24+D27</f>
        <v>20733</v>
      </c>
      <c r="E29" s="328">
        <f t="shared" si="1"/>
        <v>0.647</v>
      </c>
      <c r="F29" s="325" t="str">
        <f t="shared" si="0"/>
        <v>是</v>
      </c>
    </row>
    <row r="30" ht="36" customHeight="1" spans="1:6">
      <c r="A30" s="331">
        <v>105</v>
      </c>
      <c r="B30" s="332" t="s">
        <v>2540</v>
      </c>
      <c r="C30" s="349">
        <v>43970</v>
      </c>
      <c r="D30" s="357">
        <v>14000</v>
      </c>
      <c r="E30" s="328">
        <f t="shared" si="1"/>
        <v>-0.682</v>
      </c>
      <c r="F30" s="325" t="str">
        <f t="shared" si="0"/>
        <v>是</v>
      </c>
    </row>
    <row r="31" ht="36" customHeight="1" spans="1:6">
      <c r="A31" s="363">
        <v>110</v>
      </c>
      <c r="B31" s="364" t="s">
        <v>60</v>
      </c>
      <c r="C31" s="349">
        <f>C32+C35+C36</f>
        <v>14187</v>
      </c>
      <c r="D31" s="349">
        <f>D32+D35+D36</f>
        <v>4367</v>
      </c>
      <c r="E31" s="328">
        <f t="shared" si="1"/>
        <v>-0.692</v>
      </c>
      <c r="F31" s="325" t="str">
        <f t="shared" si="0"/>
        <v>是</v>
      </c>
    </row>
    <row r="32" ht="36" customHeight="1" spans="1:6">
      <c r="A32" s="363">
        <v>11004</v>
      </c>
      <c r="B32" s="364" t="s">
        <v>2541</v>
      </c>
      <c r="C32" s="355">
        <f>C33+C34</f>
        <v>5001</v>
      </c>
      <c r="D32" s="355">
        <f>D33+D34</f>
        <v>2300</v>
      </c>
      <c r="E32" s="328">
        <f t="shared" si="1"/>
        <v>-0.54</v>
      </c>
      <c r="F32" s="325" t="str">
        <f t="shared" si="0"/>
        <v>是</v>
      </c>
    </row>
    <row r="33" ht="36" customHeight="1" spans="1:6">
      <c r="A33" s="365">
        <v>1100402</v>
      </c>
      <c r="B33" s="366" t="s">
        <v>2542</v>
      </c>
      <c r="C33" s="355">
        <v>5001</v>
      </c>
      <c r="D33" s="356">
        <v>2300</v>
      </c>
      <c r="E33" s="328">
        <f t="shared" si="1"/>
        <v>-0.54</v>
      </c>
      <c r="F33" s="325" t="str">
        <f t="shared" si="0"/>
        <v>是</v>
      </c>
    </row>
    <row r="34" ht="36" customHeight="1" spans="1:6">
      <c r="A34" s="365">
        <v>1100403</v>
      </c>
      <c r="B34" s="366" t="s">
        <v>2543</v>
      </c>
      <c r="C34" s="355"/>
      <c r="D34" s="356"/>
      <c r="E34" s="328"/>
      <c r="F34" s="325" t="str">
        <f t="shared" si="0"/>
        <v>是</v>
      </c>
    </row>
    <row r="35" ht="36" customHeight="1" spans="1:6">
      <c r="A35" s="365">
        <v>11008</v>
      </c>
      <c r="B35" s="366" t="s">
        <v>63</v>
      </c>
      <c r="C35" s="355">
        <v>7728</v>
      </c>
      <c r="D35" s="356">
        <v>2067</v>
      </c>
      <c r="E35" s="328">
        <f t="shared" si="1"/>
        <v>-0.733</v>
      </c>
      <c r="F35" s="325" t="str">
        <f t="shared" si="0"/>
        <v>是</v>
      </c>
    </row>
    <row r="36" ht="36" customHeight="1" spans="1:6">
      <c r="A36" s="365">
        <v>11009</v>
      </c>
      <c r="B36" s="366" t="s">
        <v>64</v>
      </c>
      <c r="C36" s="355">
        <v>1458</v>
      </c>
      <c r="D36" s="356"/>
      <c r="E36" s="328">
        <v>-1</v>
      </c>
      <c r="F36" s="325" t="str">
        <f t="shared" si="0"/>
        <v>是</v>
      </c>
    </row>
    <row r="37" s="360" customFormat="1" ht="36" customHeight="1" spans="1:6">
      <c r="A37" s="367"/>
      <c r="B37" s="342" t="s">
        <v>67</v>
      </c>
      <c r="C37" s="349">
        <f>C29+C30+C31</f>
        <v>70743</v>
      </c>
      <c r="D37" s="349">
        <f>D29+D30+D31</f>
        <v>39100</v>
      </c>
      <c r="E37" s="328">
        <f t="shared" si="1"/>
        <v>-0.447</v>
      </c>
      <c r="F37" s="368" t="str">
        <f t="shared" si="0"/>
        <v>是</v>
      </c>
    </row>
    <row r="38" spans="3:4">
      <c r="C38" s="369"/>
      <c r="D38" s="369"/>
    </row>
    <row r="40" spans="3:4">
      <c r="C40" s="369"/>
      <c r="D40" s="369"/>
    </row>
    <row r="42" spans="3:4">
      <c r="C42" s="369"/>
      <c r="D42" s="369"/>
    </row>
    <row r="43" spans="3:4">
      <c r="C43" s="369"/>
      <c r="D43" s="369"/>
    </row>
    <row r="45" spans="3:4">
      <c r="C45" s="369"/>
      <c r="D45" s="369"/>
    </row>
    <row r="46" spans="3:4">
      <c r="C46" s="369"/>
      <c r="D46" s="369"/>
    </row>
    <row r="47" spans="3:4">
      <c r="C47" s="369"/>
      <c r="D47" s="369"/>
    </row>
    <row r="48" spans="3:4">
      <c r="C48" s="369"/>
      <c r="D48" s="369"/>
    </row>
    <row r="50" spans="3:4">
      <c r="C50" s="369"/>
      <c r="D50" s="369"/>
    </row>
  </sheetData>
  <mergeCells count="1">
    <mergeCell ref="A1:E1"/>
  </mergeCells>
  <conditionalFormatting sqref="B30">
    <cfRule type="expression" dxfId="1" priority="12" stopIfTrue="1">
      <formula>"len($A:$A)=3"</formula>
    </cfRule>
  </conditionalFormatting>
  <conditionalFormatting sqref="B32">
    <cfRule type="expression" dxfId="1" priority="3" stopIfTrue="1">
      <formula>"len($A:$A)=3"</formula>
    </cfRule>
  </conditionalFormatting>
  <conditionalFormatting sqref="B34">
    <cfRule type="expression" dxfId="1" priority="2" stopIfTrue="1">
      <formula>"len($A:$A)=3"</formula>
    </cfRule>
  </conditionalFormatting>
  <conditionalFormatting sqref="C37:D37">
    <cfRule type="expression" dxfId="1" priority="1" stopIfTrue="1">
      <formula>"len($A:$A)=3"</formula>
    </cfRule>
  </conditionalFormatting>
  <conditionalFormatting sqref="C30:C35 D31:D34">
    <cfRule type="expression" dxfId="1" priority="11" stopIfTrue="1">
      <formula>"len($A:$A)=3"</formula>
    </cfRule>
  </conditionalFormatting>
  <conditionalFormatting sqref="D30 D33:D35">
    <cfRule type="expression" dxfId="1" priority="8" stopIfTrue="1">
      <formula>"len($A:$A)=3"</formula>
    </cfRule>
  </conditionalFormatting>
  <conditionalFormatting sqref="B31 B33">
    <cfRule type="expression" dxfId="1"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1-1梁河县一般公共预算收入情况表</vt:lpstr>
      <vt:lpstr>1-2梁河县一般公共预算支出情况表</vt:lpstr>
      <vt:lpstr>1-3梁河县本级一般公共预算收入情况表</vt:lpstr>
      <vt:lpstr>1-4梁河县本级一般公共预算支出情况表（公开到项级）</vt:lpstr>
      <vt:lpstr>1-5梁河县本级一般公共预算基本支出情况表（公开到款级）</vt:lpstr>
      <vt:lpstr>1-6梁河县本级一般公共预算支出表（州（市）对下转移支付项目）</vt:lpstr>
      <vt:lpstr>1-7梁河县分地区税收返还和转移支付预算表</vt:lpstr>
      <vt:lpstr>1-8梁河县本级“三公”经费预算财政拨款情况统计表</vt:lpstr>
      <vt:lpstr>2-1梁河县政府性基金预算收入情况表</vt:lpstr>
      <vt:lpstr>2-2梁河县政府性基金预算支出情况表</vt:lpstr>
      <vt:lpstr>2-3梁河县本级政府性基金预算收入情况表</vt:lpstr>
      <vt:lpstr>2-4梁河县本级政府性基金预算支出情况表（公开到项级）</vt:lpstr>
      <vt:lpstr>2-5梁河县本级政府性基金支出表（州（市）对下转移支付）</vt:lpstr>
      <vt:lpstr>3-1梁河县国有资本经营收入预算情况表</vt:lpstr>
      <vt:lpstr>3-2梁河县国有资本经营支出预算情况表</vt:lpstr>
      <vt:lpstr>3-3梁河县本级国有资本经营收入预算情况表</vt:lpstr>
      <vt:lpstr>3-4梁河县本级国有资本经营支出预算情况表（公开到项级）</vt:lpstr>
      <vt:lpstr>3-5 梁河县国有资本经营预算转移支付表 （分地区）</vt:lpstr>
      <vt:lpstr>3-6 国有资本经营预算转移支付表（分项目）</vt:lpstr>
      <vt:lpstr>4-1梁河县社会保险基金收入预算情况表</vt:lpstr>
      <vt:lpstr>4-2梁河县社会保险基金支出预算情况表</vt:lpstr>
      <vt:lpstr>4-3梁河县本级社会保险基金收入预算情况表</vt:lpstr>
      <vt:lpstr>4-4梁河县本级社会保险基金支出预算情况表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5-72026年政府专项债务限额和余额情况表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2026-03-12T06:57:58Z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C1EBF077CFE84EF6A4DC1D022EBEC546</vt:lpwstr>
  </property>
  <property fmtid="{D5CDD505-2E9C-101B-9397-08002B2CF9AE}" pid="4" name="KSOReadingLayout">
    <vt:bool>true</vt:bool>
  </property>
</Properties>
</file>